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showInkAnnotation="0" codeName="ThisWorkbook"/>
  <mc:AlternateContent xmlns:mc="http://schemas.openxmlformats.org/markup-compatibility/2006">
    <mc:Choice Requires="x15">
      <x15ac:absPath xmlns:x15ac="http://schemas.microsoft.com/office/spreadsheetml/2010/11/ac" url="C:\Users\ASUS\Desktop\LEAVECARD\SHARED FOLDER\"/>
    </mc:Choice>
  </mc:AlternateContent>
  <xr:revisionPtr revIDLastSave="0" documentId="13_ncr:1_{EFF73244-0E31-443C-A0DB-A6E84E39EE1F}" xr6:coauthVersionLast="47" xr6:coauthVersionMax="47" xr10:uidLastSave="{00000000-0000-0000-0000-000000000000}"/>
  <bookViews>
    <workbookView xWindow="-108" yWindow="-108" windowWidth="23256" windowHeight="12576" activeTab="1" xr2:uid="{00000000-000D-0000-FFFF-FFFF00000000}"/>
  </bookViews>
  <sheets>
    <sheet name="Calendar View" sheetId="3" r:id="rId1"/>
    <sheet name="Employee Leave Tracker" sheetId="1" r:id="rId2"/>
    <sheet name="List of Employees" sheetId="2" r:id="rId3"/>
    <sheet name="Company Holidays" sheetId="5" r:id="rId4"/>
    <sheet name="EMPLOYEE LEAVE" sheetId="7" r:id="rId5"/>
    <sheet name="Leave Types" sheetId="4" r:id="rId6"/>
    <sheet name="OFFICES" sheetId="6" r:id="rId7"/>
  </sheets>
  <definedNames>
    <definedName name="_xlnm._FilterDatabase" localSheetId="0" hidden="1">'Calendar View'!$H$19:$K$22</definedName>
    <definedName name="Calendar_Year">'Calendar View'!$C$3</definedName>
    <definedName name="ColumnTitle3">Employees[[#Headers],[Employee Name]]</definedName>
    <definedName name="ColumnTitle4">LeaveTypes[[#Headers],[List of Leave Types]]</definedName>
    <definedName name="ColumnTitle5">CompanyHolidays[[#Headers],[Company Holidays]]</definedName>
    <definedName name="ColumnTitleRegion..AC22.1">'Calendar View'!$C$19:$E$19</definedName>
    <definedName name="lstEDates">LeaveTracker[End Date]</definedName>
    <definedName name="lstEmployees">Employees[Employee Name]</definedName>
    <definedName name="lstEmpNames">LeaveTracker[Employee Name]</definedName>
    <definedName name="lstHolidays">CompanyHolidays[Company Holidays]</definedName>
    <definedName name="lstHolidayTypes">LeaveTypes[List of Leave Types]</definedName>
    <definedName name="lstHTypes">LeaveTracker[Type of Leave]</definedName>
    <definedName name="lstSdates">LeaveTracker[Start Date]</definedName>
    <definedName name="_xlnm.Print_Titles" localSheetId="1">'Employee Leave Tracker'!$1:$4</definedName>
    <definedName name="Slicer_OFFICE">#N/A</definedName>
    <definedName name="Title1">AttendanceRecord[[#Headers],[Weekday/Month]]</definedName>
    <definedName name="Title2">LeaveTracker[[#Headers],[Employee Name]]</definedName>
    <definedName name="valSelEmployee">'Calendar View'!$C$2</definedName>
    <definedName name="YEAR">'Leave Types'!$G$4</definedName>
  </definedNames>
  <calcPr calcId="181029"/>
  <pivotCaches>
    <pivotCache cacheId="0" r:id="rId8"/>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 i="1" l="1"/>
  <c r="B181" i="2"/>
  <c r="J3172" i="1" l="1"/>
  <c r="B118" i="2" l="1"/>
  <c r="B158" i="2" l="1"/>
  <c r="J3092" i="1"/>
  <c r="J3061" i="1"/>
  <c r="B55" i="2"/>
  <c r="D410" i="7"/>
  <c r="I410" i="7" s="1"/>
  <c r="D411" i="7"/>
  <c r="I411" i="7" s="1"/>
  <c r="D412" i="7"/>
  <c r="I412" i="7" s="1"/>
  <c r="D413" i="7"/>
  <c r="I413" i="7" s="1"/>
  <c r="D414" i="7"/>
  <c r="I414" i="7" s="1"/>
  <c r="D415" i="7"/>
  <c r="I415" i="7" s="1"/>
  <c r="D416" i="7"/>
  <c r="D417" i="7"/>
  <c r="I417" i="7" s="1"/>
  <c r="D418" i="7"/>
  <c r="I418" i="7" s="1"/>
  <c r="D419" i="7"/>
  <c r="I419" i="7" s="1"/>
  <c r="D420" i="7"/>
  <c r="I420" i="7" s="1"/>
  <c r="D421" i="7"/>
  <c r="I421" i="7" s="1"/>
  <c r="D422" i="7"/>
  <c r="I422" i="7" s="1"/>
  <c r="D423" i="7"/>
  <c r="I423" i="7" s="1"/>
  <c r="D424" i="7"/>
  <c r="I424" i="7" s="1"/>
  <c r="D425" i="7"/>
  <c r="I425" i="7" s="1"/>
  <c r="D426" i="7"/>
  <c r="I426" i="7" s="1"/>
  <c r="D427" i="7"/>
  <c r="I427" i="7" s="1"/>
  <c r="D428" i="7"/>
  <c r="I428" i="7" s="1"/>
  <c r="D429" i="7"/>
  <c r="I429" i="7" s="1"/>
  <c r="D430" i="7"/>
  <c r="I430" i="7" s="1"/>
  <c r="D431" i="7"/>
  <c r="I431" i="7" s="1"/>
  <c r="D432" i="7"/>
  <c r="I432" i="7" s="1"/>
  <c r="D433" i="7"/>
  <c r="I433" i="7" s="1"/>
  <c r="D434" i="7"/>
  <c r="I434" i="7" s="1"/>
  <c r="D435" i="7"/>
  <c r="I435" i="7" s="1"/>
  <c r="D436" i="7"/>
  <c r="I436" i="7" s="1"/>
  <c r="D437" i="7"/>
  <c r="I437" i="7" s="1"/>
  <c r="D438" i="7"/>
  <c r="I438" i="7" s="1"/>
  <c r="D439" i="7"/>
  <c r="I439" i="7" s="1"/>
  <c r="D440" i="7"/>
  <c r="I440" i="7" s="1"/>
  <c r="D441" i="7"/>
  <c r="I441" i="7" s="1"/>
  <c r="D442" i="7"/>
  <c r="I442" i="7" s="1"/>
  <c r="D443" i="7"/>
  <c r="I443" i="7" s="1"/>
  <c r="D444" i="7"/>
  <c r="I444" i="7" s="1"/>
  <c r="D445" i="7"/>
  <c r="I445" i="7" s="1"/>
  <c r="D446" i="7"/>
  <c r="I446" i="7" s="1"/>
  <c r="D447" i="7"/>
  <c r="I447" i="7" s="1"/>
  <c r="D448" i="7"/>
  <c r="I448" i="7" s="1"/>
  <c r="D449" i="7"/>
  <c r="I449" i="7" s="1"/>
  <c r="D450" i="7"/>
  <c r="I450" i="7" s="1"/>
  <c r="D451" i="7"/>
  <c r="I451" i="7" s="1"/>
  <c r="D452" i="7"/>
  <c r="I452" i="7" s="1"/>
  <c r="D453" i="7"/>
  <c r="I453" i="7" s="1"/>
  <c r="D454" i="7"/>
  <c r="I454" i="7" s="1"/>
  <c r="I416" i="7"/>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J902" i="1"/>
  <c r="J905" i="1"/>
  <c r="B10" i="2"/>
  <c r="B11" i="2"/>
  <c r="B14" i="2"/>
  <c r="B21" i="2"/>
  <c r="B23" i="2"/>
  <c r="B25" i="2"/>
  <c r="B28" i="2"/>
  <c r="B30" i="2"/>
  <c r="B34" i="2"/>
  <c r="B35" i="2"/>
  <c r="B39" i="2"/>
  <c r="B43" i="2"/>
  <c r="B45" i="2"/>
  <c r="B48" i="2"/>
  <c r="B50" i="2"/>
  <c r="B57" i="2"/>
  <c r="B58" i="2"/>
  <c r="B61" i="2"/>
  <c r="B62" i="2"/>
  <c r="B66" i="2"/>
  <c r="B69" i="2"/>
  <c r="B71" i="2"/>
  <c r="B73" i="2"/>
  <c r="B74" i="2"/>
  <c r="B75" i="2"/>
  <c r="B79" i="2"/>
  <c r="B81" i="2"/>
  <c r="B94" i="2"/>
  <c r="B97" i="2"/>
  <c r="B98" i="2"/>
  <c r="B101" i="2"/>
  <c r="B105" i="2"/>
  <c r="B106" i="2"/>
  <c r="B110" i="2"/>
  <c r="B111" i="2"/>
  <c r="B112" i="2"/>
  <c r="B114" i="2"/>
  <c r="B115" i="2"/>
  <c r="B116" i="2"/>
  <c r="B117" i="2"/>
  <c r="B121" i="2"/>
  <c r="B125" i="2"/>
  <c r="B128" i="2"/>
  <c r="B129" i="2"/>
  <c r="B131" i="2"/>
  <c r="B132" i="2"/>
  <c r="B135" i="2"/>
  <c r="B136" i="2"/>
  <c r="B137" i="2"/>
  <c r="B138" i="2"/>
  <c r="B142" i="2"/>
  <c r="B143" i="2"/>
  <c r="B144" i="2"/>
  <c r="B147" i="2"/>
  <c r="B150" i="2"/>
  <c r="B152" i="2"/>
  <c r="B154" i="2"/>
  <c r="B155" i="2"/>
  <c r="B156" i="2"/>
  <c r="B157" i="2"/>
  <c r="B163" i="2"/>
  <c r="B164" i="2"/>
  <c r="B166" i="2"/>
  <c r="B167" i="2"/>
  <c r="B172" i="2"/>
  <c r="B178" i="2"/>
  <c r="B180" i="2"/>
  <c r="B186" i="2"/>
  <c r="B187" i="2"/>
  <c r="B188" i="2"/>
  <c r="B189" i="2"/>
  <c r="B190" i="2"/>
  <c r="B192" i="2"/>
  <c r="B193" i="2"/>
  <c r="B195" i="2"/>
  <c r="B196" i="2"/>
  <c r="B197" i="2"/>
  <c r="B198" i="2"/>
  <c r="B203" i="2"/>
  <c r="B204" i="2"/>
  <c r="B211" i="2"/>
  <c r="B212" i="2"/>
  <c r="B214" i="2"/>
  <c r="B215" i="2"/>
  <c r="B219" i="2"/>
  <c r="B222" i="2"/>
  <c r="B223" i="2"/>
  <c r="B233" i="2"/>
  <c r="B237" i="2"/>
  <c r="B238" i="2"/>
  <c r="B240" i="2"/>
  <c r="B241" i="2"/>
  <c r="B242" i="2"/>
  <c r="B244" i="2"/>
  <c r="B249" i="2"/>
  <c r="B252" i="2"/>
  <c r="B253" i="2"/>
  <c r="B257" i="2"/>
  <c r="B261" i="2"/>
  <c r="B262" i="2"/>
  <c r="B263" i="2"/>
  <c r="B264" i="2"/>
  <c r="B267" i="2"/>
  <c r="B269" i="2"/>
  <c r="B271" i="2"/>
  <c r="B272" i="2"/>
  <c r="B275" i="2"/>
  <c r="B276" i="2"/>
  <c r="B277" i="2"/>
  <c r="B280" i="2"/>
  <c r="B281" i="2"/>
  <c r="B283" i="2"/>
  <c r="B285" i="2"/>
  <c r="B292" i="2"/>
  <c r="B297" i="2"/>
  <c r="B305" i="2"/>
  <c r="B308" i="2"/>
  <c r="B309" i="2"/>
  <c r="B311" i="2"/>
  <c r="B317" i="2"/>
  <c r="B318" i="2"/>
  <c r="B322" i="2"/>
  <c r="B330" i="2"/>
  <c r="B332" i="2"/>
  <c r="B336" i="2"/>
  <c r="B341" i="2"/>
  <c r="B343" i="2"/>
  <c r="B344" i="2"/>
  <c r="B319" i="7" s="1"/>
  <c r="B345" i="2"/>
  <c r="B320" i="7" s="1"/>
  <c r="B346" i="2"/>
  <c r="B321" i="7" s="1"/>
  <c r="B347" i="2"/>
  <c r="B322" i="7" s="1"/>
  <c r="B351" i="2"/>
  <c r="B326" i="7" s="1"/>
  <c r="B353" i="2"/>
  <c r="B328" i="7" s="1"/>
  <c r="B360" i="2"/>
  <c r="B335" i="7" s="1"/>
  <c r="B366" i="2"/>
  <c r="B341" i="7" s="1"/>
  <c r="B368" i="2"/>
  <c r="B343" i="7" s="1"/>
  <c r="B370" i="2"/>
  <c r="B345" i="7" s="1"/>
  <c r="B375" i="2"/>
  <c r="B350" i="7" s="1"/>
  <c r="B376" i="2"/>
  <c r="B351" i="7" s="1"/>
  <c r="B377" i="2"/>
  <c r="B352" i="7" s="1"/>
  <c r="B379" i="2"/>
  <c r="B354" i="7" s="1"/>
  <c r="B382" i="2"/>
  <c r="B357" i="7" s="1"/>
  <c r="B384" i="2"/>
  <c r="B359" i="7" s="1"/>
  <c r="B385" i="2"/>
  <c r="B360" i="7" s="1"/>
  <c r="B386" i="2"/>
  <c r="B361" i="7" s="1"/>
  <c r="B366" i="7"/>
  <c r="B398" i="2"/>
  <c r="B374" i="7" s="1"/>
  <c r="B399" i="2"/>
  <c r="B375" i="7" s="1"/>
  <c r="B400" i="2"/>
  <c r="B376" i="7" s="1"/>
  <c r="B402" i="2"/>
  <c r="B378" i="7" s="1"/>
  <c r="B404" i="2"/>
  <c r="B380" i="7" s="1"/>
  <c r="B406" i="2"/>
  <c r="B382" i="7" s="1"/>
  <c r="B407" i="2"/>
  <c r="B383" i="7" s="1"/>
  <c r="B408" i="2"/>
  <c r="B384" i="7" s="1"/>
  <c r="B409" i="2"/>
  <c r="B410" i="2"/>
  <c r="B411" i="2"/>
  <c r="B414" i="2"/>
  <c r="B420" i="2"/>
  <c r="B424" i="2"/>
  <c r="B425" i="2"/>
  <c r="B426" i="2"/>
  <c r="B428" i="2"/>
  <c r="B431" i="2"/>
  <c r="B432" i="2"/>
  <c r="B434" i="2"/>
  <c r="B435" i="7" s="1"/>
  <c r="B436" i="2"/>
  <c r="B437" i="7" s="1"/>
  <c r="B445" i="2"/>
  <c r="B446" i="7" s="1"/>
  <c r="B448" i="2"/>
  <c r="B449" i="7" s="1"/>
  <c r="B452" i="2"/>
  <c r="B453" i="7" s="1"/>
  <c r="B453" i="2"/>
  <c r="B454" i="7" s="1"/>
  <c r="B454" i="2"/>
  <c r="B455" i="2"/>
  <c r="B464" i="2"/>
  <c r="B465" i="2"/>
  <c r="B467" i="2"/>
  <c r="B469" i="2"/>
  <c r="B471" i="2"/>
  <c r="B477" i="2"/>
  <c r="B478" i="2"/>
  <c r="B479" i="2"/>
  <c r="B481" i="2"/>
  <c r="B482" i="2"/>
  <c r="B484" i="2"/>
  <c r="B488" i="2"/>
  <c r="B491" i="2"/>
  <c r="B494" i="2"/>
  <c r="B495" i="2"/>
  <c r="B496" i="2"/>
  <c r="B499" i="2"/>
  <c r="B501" i="2"/>
  <c r="B502" i="2"/>
  <c r="B503" i="2"/>
  <c r="B504" i="2"/>
  <c r="B505" i="2"/>
  <c r="B507" i="2"/>
  <c r="B508" i="2"/>
  <c r="B510" i="2"/>
  <c r="B511" i="2"/>
  <c r="B513" i="2"/>
  <c r="B515" i="2"/>
  <c r="B519" i="2"/>
  <c r="B520" i="2"/>
  <c r="B521" i="2"/>
  <c r="B523" i="2"/>
  <c r="B526" i="2"/>
  <c r="B527" i="2"/>
  <c r="B529" i="2"/>
  <c r="B531" i="2"/>
  <c r="B532" i="2"/>
  <c r="B533" i="2"/>
  <c r="B534" i="2"/>
  <c r="B541" i="2"/>
  <c r="B542" i="2"/>
  <c r="B543" i="2"/>
  <c r="B544" i="2"/>
  <c r="B548" i="2"/>
  <c r="B550" i="2"/>
  <c r="B554" i="2"/>
  <c r="B555" i="2"/>
  <c r="B556" i="2"/>
  <c r="B557" i="2"/>
  <c r="B561" i="2"/>
  <c r="B565" i="2"/>
  <c r="B566" i="2"/>
  <c r="B567" i="2"/>
  <c r="B568" i="2"/>
  <c r="B569" i="2"/>
  <c r="B572" i="2"/>
  <c r="B574" i="2"/>
  <c r="B577" i="2"/>
  <c r="B578" i="2"/>
  <c r="B4" i="2"/>
  <c r="B5" i="2"/>
  <c r="B6" i="2"/>
  <c r="B8" i="2"/>
  <c r="A180" i="2" l="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181" i="2"/>
  <c r="B402" i="7"/>
  <c r="B427" i="7"/>
  <c r="A449" i="7"/>
  <c r="B426" i="7"/>
  <c r="B401" i="7"/>
  <c r="A437" i="7"/>
  <c r="B396" i="7"/>
  <c r="B421" i="7"/>
  <c r="B429" i="7"/>
  <c r="B404" i="7"/>
  <c r="B415" i="7"/>
  <c r="B390" i="7"/>
  <c r="A453" i="7"/>
  <c r="A435" i="7"/>
  <c r="B408" i="7"/>
  <c r="B433" i="7"/>
  <c r="B387" i="7"/>
  <c r="B412" i="7"/>
  <c r="A454" i="7"/>
  <c r="A446" i="7"/>
  <c r="B400" i="7"/>
  <c r="B425" i="7"/>
  <c r="B407" i="7"/>
  <c r="B432" i="7"/>
  <c r="B386" i="7"/>
  <c r="B411" i="7"/>
  <c r="B410" i="7"/>
  <c r="B385" i="7"/>
  <c r="B439" i="2"/>
  <c r="B440" i="7" s="1"/>
  <c r="B126" i="2"/>
  <c r="B480" i="2"/>
  <c r="B293" i="2"/>
  <c r="B373" i="2"/>
  <c r="B348" i="7" s="1"/>
  <c r="A421" i="7" l="1"/>
  <c r="A440" i="7"/>
  <c r="A415" i="7"/>
  <c r="A411" i="7"/>
  <c r="A432" i="7"/>
  <c r="A425" i="7"/>
  <c r="A412" i="7"/>
  <c r="A429" i="7"/>
  <c r="A427" i="7"/>
  <c r="A410" i="7"/>
  <c r="A426" i="7"/>
  <c r="A433" i="7"/>
  <c r="J3025" i="1"/>
  <c r="A3017" i="1"/>
  <c r="A2939" i="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3" i="1" s="1"/>
  <c r="A2984" i="1" s="1"/>
  <c r="A2985" i="1" s="1"/>
  <c r="A2986" i="1" s="1"/>
  <c r="A2987" i="1" s="1"/>
  <c r="A2988" i="1" s="1"/>
  <c r="A2989" i="1" s="1"/>
  <c r="A2990" i="1" s="1"/>
  <c r="A2991" i="1" s="1"/>
  <c r="A2992" i="1" s="1"/>
  <c r="A2993" i="1" s="1"/>
  <c r="A2994" i="1" s="1"/>
  <c r="A2995" i="1" s="1"/>
  <c r="A2997" i="1" s="1"/>
  <c r="A2999" i="1" s="1"/>
  <c r="A3000" i="1" s="1"/>
  <c r="A3001" i="1" s="1"/>
  <c r="A3002" i="1" s="1"/>
  <c r="A3004" i="1" s="1"/>
  <c r="A3005" i="1" s="1"/>
  <c r="A3006" i="1" s="1"/>
  <c r="A3008" i="1" s="1"/>
  <c r="A3009" i="1" s="1"/>
  <c r="A3010" i="1" s="1"/>
  <c r="A3011" i="1" s="1"/>
  <c r="A3012" i="1" s="1"/>
  <c r="A3013" i="1" s="1"/>
  <c r="A3014" i="1" s="1"/>
  <c r="A3015" i="1" s="1"/>
  <c r="J2944" i="1"/>
  <c r="J2941" i="1"/>
  <c r="J2921" i="1"/>
  <c r="J2920" i="1"/>
  <c r="A2914" i="1"/>
  <c r="A3018" i="1" l="1"/>
  <c r="A3019" i="1" s="1"/>
  <c r="A3020" i="1" s="1"/>
  <c r="A3021"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91" i="1" s="1"/>
  <c r="A3092" i="1" s="1"/>
  <c r="A3093" i="1" s="1"/>
  <c r="A3094" i="1" s="1"/>
  <c r="A3096" i="1" s="1"/>
  <c r="A3097" i="1" s="1"/>
  <c r="A3098" i="1" s="1"/>
  <c r="A3099" i="1" s="1"/>
  <c r="A3100" i="1" s="1"/>
  <c r="A3101" i="1" s="1"/>
  <c r="A3102" i="1" s="1"/>
  <c r="A3103" i="1" s="1"/>
  <c r="A3104" i="1" s="1"/>
  <c r="A3105" i="1" s="1"/>
  <c r="A3106" i="1" s="1"/>
  <c r="A3107" i="1" s="1"/>
  <c r="A3108" i="1" s="1"/>
  <c r="A3109" i="1" s="1"/>
  <c r="A3110" i="1" s="1"/>
  <c r="A3111" i="1" s="1"/>
  <c r="A3113" i="1" s="1"/>
  <c r="A3114" i="1" s="1"/>
  <c r="A3115" i="1" s="1"/>
  <c r="A3116" i="1" s="1"/>
  <c r="A3117" i="1" s="1"/>
  <c r="A3118" i="1" s="1"/>
  <c r="A3119" i="1" s="1"/>
  <c r="A3120" i="1" s="1"/>
  <c r="A3121" i="1" s="1"/>
  <c r="A3122" i="1" s="1"/>
  <c r="A3123" i="1" s="1"/>
  <c r="A3124" i="1" s="1"/>
  <c r="A3125" i="1" s="1"/>
  <c r="A3126" i="1" s="1"/>
  <c r="A3127" i="1" s="1"/>
  <c r="A3128" i="1" s="1"/>
  <c r="A3129"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2" i="1" s="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241" i="1"/>
  <c r="B15" i="2"/>
  <c r="A3163" i="1" l="1"/>
  <c r="A3164" i="1" s="1"/>
  <c r="A3165" i="1" s="1"/>
  <c r="A3166" i="1" s="1"/>
  <c r="A3167" i="1" s="1"/>
  <c r="A3168" i="1" s="1"/>
  <c r="A3169" i="1" s="1"/>
  <c r="A3170" i="1" s="1"/>
  <c r="A3171" i="1" s="1"/>
  <c r="A3173" i="1" s="1"/>
  <c r="A3174" i="1" s="1"/>
  <c r="A3175" i="1" s="1"/>
  <c r="A3176" i="1" s="1"/>
  <c r="A3178" i="1" s="1"/>
  <c r="A3179" i="1" s="1"/>
  <c r="A3180" i="1" s="1"/>
  <c r="A3181" i="1" s="1"/>
  <c r="A3185" i="1" s="1"/>
  <c r="A3190" i="1" s="1"/>
  <c r="A3193" i="1" s="1"/>
  <c r="A3194" i="1" s="1"/>
  <c r="A3195" i="1" s="1"/>
  <c r="A3196" i="1" s="1"/>
  <c r="A3197" i="1" s="1"/>
  <c r="A3198" i="1" s="1"/>
  <c r="A3202" i="1" s="1"/>
  <c r="A3203" i="1" s="1"/>
  <c r="A3204" i="1" s="1"/>
  <c r="A3205" i="1" s="1"/>
  <c r="A3206" i="1" s="1"/>
  <c r="A3207" i="1" s="1"/>
  <c r="A3208" i="1" s="1"/>
  <c r="A3213" i="1" s="1"/>
  <c r="A3215" i="1" s="1"/>
  <c r="A3217" i="1" s="1"/>
  <c r="A3218" i="1" s="1"/>
  <c r="A3219" i="1" s="1"/>
  <c r="A3220" i="1" s="1"/>
  <c r="A3221" i="1" s="1"/>
  <c r="A3222" i="1" s="1"/>
  <c r="A3223" i="1" s="1"/>
  <c r="A3225" i="1" s="1"/>
  <c r="A3226" i="1" s="1"/>
  <c r="A3227" i="1" s="1"/>
  <c r="A3228" i="1" s="1"/>
  <c r="A3229" i="1" s="1"/>
  <c r="A3230" i="1" s="1"/>
  <c r="A3231" i="1" s="1"/>
  <c r="A3232" i="1" s="1"/>
  <c r="A3233" i="1" s="1"/>
  <c r="A3234" i="1" s="1"/>
  <c r="A3235" i="1" s="1"/>
  <c r="A3236" i="1" s="1"/>
  <c r="A3237" i="1" s="1"/>
  <c r="A3238" i="1" s="1"/>
  <c r="A3239" i="1" s="1"/>
  <c r="A3241" i="1" s="1"/>
  <c r="A3242"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2869" i="1"/>
  <c r="A2874" i="1" s="1"/>
  <c r="A2875" i="1" s="1"/>
  <c r="A2876" i="1" s="1"/>
  <c r="A2877" i="1" s="1"/>
  <c r="A2878" i="1" s="1"/>
  <c r="A2879" i="1" s="1"/>
  <c r="A2880" i="1" s="1"/>
  <c r="A2881" i="1" s="1"/>
  <c r="A2882" i="1" s="1"/>
  <c r="A2883" i="1" s="1"/>
  <c r="A2884" i="1" s="1"/>
  <c r="A2885" i="1" s="1"/>
  <c r="A2886" i="1" s="1"/>
  <c r="A2887" i="1" s="1"/>
  <c r="A2888" i="1" s="1"/>
  <c r="A2889" i="1" s="1"/>
  <c r="A2892" i="1" s="1"/>
  <c r="A2893" i="1" s="1"/>
  <c r="A2894" i="1" s="1"/>
  <c r="A2895" i="1" s="1"/>
  <c r="A2896" i="1" s="1"/>
  <c r="A2899" i="1" s="1"/>
  <c r="A2900" i="1" s="1"/>
  <c r="A2901" i="1" s="1"/>
  <c r="A2902" i="1" s="1"/>
  <c r="A2903" i="1" s="1"/>
  <c r="A2904" i="1" s="1"/>
  <c r="A2905" i="1" s="1"/>
  <c r="A2906" i="1" s="1"/>
  <c r="A2907" i="1" s="1"/>
  <c r="A2908" i="1" s="1"/>
  <c r="A2909" i="1" s="1"/>
  <c r="A2910" i="1" s="1"/>
  <c r="A2911" i="1" s="1"/>
  <c r="A2912" i="1" s="1"/>
  <c r="A2915" i="1" s="1"/>
  <c r="A2916" i="1" s="1"/>
  <c r="A2918" i="1" s="1"/>
  <c r="A2919" i="1" s="1"/>
  <c r="A2920" i="1" s="1"/>
  <c r="A2922" i="1" s="1"/>
  <c r="A2924" i="1" s="1"/>
  <c r="A2927" i="1" s="1"/>
  <c r="A2929" i="1" s="1"/>
  <c r="A2931" i="1" s="1"/>
  <c r="A2932" i="1" s="1"/>
  <c r="A2933" i="1" s="1"/>
  <c r="A2934" i="1" s="1"/>
  <c r="A2935" i="1" s="1"/>
  <c r="A2936" i="1" s="1"/>
  <c r="A2937" i="1" s="1"/>
  <c r="B403" i="2"/>
  <c r="B379" i="7" s="1"/>
  <c r="B122" i="2"/>
  <c r="B483" i="2"/>
  <c r="B7" i="2"/>
  <c r="B9" i="2"/>
  <c r="B12" i="2"/>
  <c r="B13" i="2"/>
  <c r="B16" i="2"/>
  <c r="B17" i="2"/>
  <c r="B18" i="2"/>
  <c r="B19" i="2"/>
  <c r="B20" i="2"/>
  <c r="B22" i="2"/>
  <c r="B24" i="2"/>
  <c r="B26" i="2"/>
  <c r="B27" i="2"/>
  <c r="B32" i="2"/>
  <c r="B29" i="2"/>
  <c r="B31" i="2"/>
  <c r="B33" i="2"/>
  <c r="B36" i="2"/>
  <c r="B37" i="2"/>
  <c r="B38" i="2"/>
  <c r="B41" i="2"/>
  <c r="B40" i="2"/>
  <c r="B42" i="2"/>
  <c r="B44" i="2"/>
  <c r="B46" i="2"/>
  <c r="B47" i="2"/>
  <c r="B49" i="2"/>
  <c r="B51" i="2"/>
  <c r="B52" i="2"/>
  <c r="B53" i="2"/>
  <c r="B54" i="2"/>
  <c r="B56" i="2"/>
  <c r="B59" i="2"/>
  <c r="B60" i="2"/>
  <c r="B63" i="2"/>
  <c r="B64" i="2"/>
  <c r="B65" i="2"/>
  <c r="B67" i="2"/>
  <c r="B68" i="2"/>
  <c r="B70" i="2"/>
  <c r="B72" i="2"/>
  <c r="B76" i="2"/>
  <c r="B77" i="2"/>
  <c r="B78" i="2"/>
  <c r="B80" i="2"/>
  <c r="B83" i="2"/>
  <c r="B84" i="2"/>
  <c r="B85" i="2"/>
  <c r="B82" i="2"/>
  <c r="B86" i="2"/>
  <c r="B87" i="2"/>
  <c r="B89" i="2"/>
  <c r="B88" i="2"/>
  <c r="B90" i="2"/>
  <c r="B91" i="2"/>
  <c r="B92" i="2"/>
  <c r="B93" i="2"/>
  <c r="B95" i="2"/>
  <c r="B96" i="2"/>
  <c r="B99" i="2"/>
  <c r="B100" i="2"/>
  <c r="B102" i="2"/>
  <c r="B103" i="2"/>
  <c r="B104" i="2"/>
  <c r="B107" i="2"/>
  <c r="B108" i="2"/>
  <c r="B109" i="2"/>
  <c r="B113" i="2"/>
  <c r="B119" i="2"/>
  <c r="B120" i="2"/>
  <c r="B123" i="2"/>
  <c r="B124" i="2"/>
  <c r="B127" i="2"/>
  <c r="B130" i="2"/>
  <c r="B133" i="2"/>
  <c r="B134" i="2"/>
  <c r="B139" i="2"/>
  <c r="B140" i="2"/>
  <c r="B141" i="2"/>
  <c r="B145" i="2"/>
  <c r="B146" i="2"/>
  <c r="B148" i="2"/>
  <c r="B149" i="2"/>
  <c r="B151" i="2"/>
  <c r="B153" i="2"/>
  <c r="B159" i="2"/>
  <c r="B160" i="2"/>
  <c r="B161" i="2"/>
  <c r="B162" i="2"/>
  <c r="B165" i="2"/>
  <c r="B168" i="2"/>
  <c r="B169" i="2"/>
  <c r="B170" i="2"/>
  <c r="B171" i="2"/>
  <c r="B173" i="2"/>
  <c r="B174" i="2"/>
  <c r="B175" i="2"/>
  <c r="B176" i="2"/>
  <c r="B177" i="2"/>
  <c r="B179" i="2"/>
  <c r="B182" i="2"/>
  <c r="B183" i="2"/>
  <c r="B184" i="2"/>
  <c r="B185" i="2"/>
  <c r="B191" i="2"/>
  <c r="B194" i="2"/>
  <c r="B199" i="2"/>
  <c r="B200" i="2"/>
  <c r="B201" i="2"/>
  <c r="B202" i="2"/>
  <c r="B205" i="2"/>
  <c r="B206" i="2"/>
  <c r="B207" i="2"/>
  <c r="B208" i="2"/>
  <c r="B209" i="2"/>
  <c r="B210" i="2"/>
  <c r="B213" i="2"/>
  <c r="B216" i="2"/>
  <c r="B217" i="2"/>
  <c r="B218" i="2"/>
  <c r="B220" i="2"/>
  <c r="B221" i="2"/>
  <c r="B224" i="2"/>
  <c r="B225" i="2"/>
  <c r="B226" i="2"/>
  <c r="B227" i="2"/>
  <c r="B228" i="2"/>
  <c r="B229" i="2"/>
  <c r="B231" i="2"/>
  <c r="B230" i="2"/>
  <c r="B232" i="2"/>
  <c r="B234" i="2"/>
  <c r="B235" i="2"/>
  <c r="B236" i="2"/>
  <c r="B239" i="2"/>
  <c r="B243" i="2"/>
  <c r="B245" i="2"/>
  <c r="B246" i="2"/>
  <c r="B247" i="2"/>
  <c r="B248" i="2"/>
  <c r="B250" i="2"/>
  <c r="B251" i="2"/>
  <c r="B254" i="2"/>
  <c r="B255" i="2"/>
  <c r="B256" i="2"/>
  <c r="B258" i="2"/>
  <c r="B259" i="2"/>
  <c r="B260" i="2"/>
  <c r="B265" i="2"/>
  <c r="B266" i="2"/>
  <c r="B268" i="2"/>
  <c r="B270" i="2"/>
  <c r="B273" i="2"/>
  <c r="B274" i="2"/>
  <c r="B278" i="2"/>
  <c r="B279" i="2"/>
  <c r="B282" i="2"/>
  <c r="B284" i="2"/>
  <c r="B286" i="2"/>
  <c r="B287" i="2"/>
  <c r="B288" i="2"/>
  <c r="B289" i="2"/>
  <c r="B290" i="2"/>
  <c r="B291" i="2"/>
  <c r="B295" i="2"/>
  <c r="B294" i="2"/>
  <c r="B296" i="2"/>
  <c r="B298" i="2"/>
  <c r="B299" i="2"/>
  <c r="B300" i="2"/>
  <c r="B301" i="2"/>
  <c r="B302" i="2"/>
  <c r="B303" i="2"/>
  <c r="B304" i="2"/>
  <c r="B306" i="2"/>
  <c r="B307" i="2"/>
  <c r="B310" i="2"/>
  <c r="B312" i="2"/>
  <c r="B313" i="2"/>
  <c r="B314" i="2"/>
  <c r="B315" i="2"/>
  <c r="B316" i="2"/>
  <c r="B319" i="2"/>
  <c r="B320" i="2"/>
  <c r="B321" i="2"/>
  <c r="B323" i="2"/>
  <c r="B324" i="2"/>
  <c r="B325" i="2"/>
  <c r="B326" i="2"/>
  <c r="B327" i="2"/>
  <c r="B328" i="2"/>
  <c r="B329" i="2"/>
  <c r="B331" i="2"/>
  <c r="B333" i="2"/>
  <c r="B334" i="2"/>
  <c r="B335" i="2"/>
  <c r="B337" i="2"/>
  <c r="B338" i="2"/>
  <c r="B339" i="2"/>
  <c r="B340" i="2"/>
  <c r="B342" i="2"/>
  <c r="B350" i="2"/>
  <c r="B325" i="7" s="1"/>
  <c r="B349" i="2"/>
  <c r="B324" i="7" s="1"/>
  <c r="B348" i="2"/>
  <c r="B323" i="7" s="1"/>
  <c r="B352" i="2"/>
  <c r="B327" i="7" s="1"/>
  <c r="B354" i="2"/>
  <c r="B329" i="7" s="1"/>
  <c r="B356" i="2"/>
  <c r="B331" i="7" s="1"/>
  <c r="B355" i="2"/>
  <c r="B330" i="7" s="1"/>
  <c r="B359" i="2"/>
  <c r="B334" i="7" s="1"/>
  <c r="B357" i="2"/>
  <c r="B332" i="7" s="1"/>
  <c r="B358" i="2"/>
  <c r="B333" i="7" s="1"/>
  <c r="B361" i="2"/>
  <c r="B336" i="7" s="1"/>
  <c r="B362" i="2"/>
  <c r="B337" i="7" s="1"/>
  <c r="B363" i="2"/>
  <c r="B338" i="7" s="1"/>
  <c r="B364" i="2"/>
  <c r="B365" i="2"/>
  <c r="B340" i="7" s="1"/>
  <c r="B367" i="2"/>
  <c r="B342" i="7" s="1"/>
  <c r="B369" i="2"/>
  <c r="B344" i="7" s="1"/>
  <c r="B371" i="2"/>
  <c r="B346" i="7" s="1"/>
  <c r="B372" i="2"/>
  <c r="B347" i="7" s="1"/>
  <c r="B374" i="2"/>
  <c r="B349" i="7" s="1"/>
  <c r="B378" i="2"/>
  <c r="B353" i="7" s="1"/>
  <c r="B380" i="2"/>
  <c r="B355" i="7" s="1"/>
  <c r="B381" i="2"/>
  <c r="B356" i="7" s="1"/>
  <c r="B383" i="2"/>
  <c r="B358" i="7" s="1"/>
  <c r="B387" i="2"/>
  <c r="B362" i="7" s="1"/>
  <c r="B388" i="2"/>
  <c r="B363" i="7" s="1"/>
  <c r="B389" i="2"/>
  <c r="B364" i="7" s="1"/>
  <c r="B390" i="2"/>
  <c r="B365" i="7" s="1"/>
  <c r="B391" i="2"/>
  <c r="B367" i="7" s="1"/>
  <c r="B392" i="2"/>
  <c r="B368" i="7" s="1"/>
  <c r="B393" i="2"/>
  <c r="B369" i="7" s="1"/>
  <c r="B394" i="2"/>
  <c r="B370" i="7" s="1"/>
  <c r="B395" i="2"/>
  <c r="B371" i="7" s="1"/>
  <c r="B396" i="2"/>
  <c r="B372" i="7" s="1"/>
  <c r="B397" i="2"/>
  <c r="B373" i="7" s="1"/>
  <c r="B401" i="2"/>
  <c r="B377" i="7" s="1"/>
  <c r="B405" i="2"/>
  <c r="B381" i="7" s="1"/>
  <c r="B412" i="2"/>
  <c r="B413" i="2"/>
  <c r="B415" i="2"/>
  <c r="B417" i="2"/>
  <c r="B416" i="2"/>
  <c r="B418" i="2"/>
  <c r="B419" i="2"/>
  <c r="B421" i="2"/>
  <c r="B422" i="2"/>
  <c r="B423" i="2"/>
  <c r="B427" i="2"/>
  <c r="B429" i="2"/>
  <c r="B430" i="2"/>
  <c r="B433" i="2"/>
  <c r="B435" i="2"/>
  <c r="B437" i="2"/>
  <c r="B438" i="7" s="1"/>
  <c r="B438" i="2"/>
  <c r="B439" i="7" s="1"/>
  <c r="B440" i="2"/>
  <c r="B441" i="7" s="1"/>
  <c r="B441" i="2"/>
  <c r="B442" i="7" s="1"/>
  <c r="B442" i="2"/>
  <c r="B443" i="7" s="1"/>
  <c r="B443" i="2"/>
  <c r="B444" i="7" s="1"/>
  <c r="B444" i="2"/>
  <c r="B445" i="7" s="1"/>
  <c r="B446" i="2"/>
  <c r="B447" i="7" s="1"/>
  <c r="B447" i="2"/>
  <c r="B448" i="7" s="1"/>
  <c r="B449" i="2"/>
  <c r="B450" i="7" s="1"/>
  <c r="B450" i="2"/>
  <c r="B451" i="7" s="1"/>
  <c r="B451" i="2"/>
  <c r="B452" i="7" s="1"/>
  <c r="B456" i="2"/>
  <c r="B457" i="2"/>
  <c r="B458" i="2"/>
  <c r="B459" i="2"/>
  <c r="B460" i="2"/>
  <c r="B461" i="2"/>
  <c r="B462" i="2"/>
  <c r="B463" i="2"/>
  <c r="B466" i="2"/>
  <c r="B468" i="2"/>
  <c r="B470" i="2"/>
  <c r="B472" i="2"/>
  <c r="B473" i="2"/>
  <c r="B474" i="2"/>
  <c r="B475" i="2"/>
  <c r="B476" i="2"/>
  <c r="B485" i="2"/>
  <c r="B486" i="2"/>
  <c r="B487" i="2"/>
  <c r="B489" i="2"/>
  <c r="B490" i="2"/>
  <c r="B492" i="2"/>
  <c r="B493" i="2"/>
  <c r="B497" i="2"/>
  <c r="B506" i="2"/>
  <c r="B498" i="2"/>
  <c r="B500" i="2"/>
  <c r="B509" i="2"/>
  <c r="B512" i="2"/>
  <c r="B514" i="2"/>
  <c r="B516" i="2"/>
  <c r="B517" i="2"/>
  <c r="B518" i="2"/>
  <c r="B522" i="2"/>
  <c r="B524" i="2"/>
  <c r="B525" i="2"/>
  <c r="B528" i="2"/>
  <c r="B530" i="2"/>
  <c r="B535" i="2"/>
  <c r="B536" i="2"/>
  <c r="B537" i="2"/>
  <c r="B538" i="2"/>
  <c r="B539" i="2"/>
  <c r="B540" i="2"/>
  <c r="B545" i="2"/>
  <c r="B546" i="2"/>
  <c r="B547" i="2"/>
  <c r="B549" i="2"/>
  <c r="B551" i="2"/>
  <c r="B552" i="2"/>
  <c r="B553" i="2"/>
  <c r="B558" i="2"/>
  <c r="B560" i="2"/>
  <c r="B559" i="2"/>
  <c r="B562" i="2"/>
  <c r="B563" i="2"/>
  <c r="B564" i="2"/>
  <c r="B570" i="2"/>
  <c r="B571" i="2"/>
  <c r="B573" i="2"/>
  <c r="B575" i="2"/>
  <c r="B576" i="2"/>
  <c r="B579" i="2"/>
  <c r="E3240" i="1" l="1"/>
  <c r="E3239" i="1"/>
  <c r="E3237" i="1"/>
  <c r="E3238" i="1"/>
  <c r="E3234" i="1"/>
  <c r="E3236" i="1"/>
  <c r="E3235" i="1"/>
  <c r="E3233" i="1"/>
  <c r="E3232" i="1"/>
  <c r="E3231" i="1"/>
  <c r="E3230" i="1"/>
  <c r="E3229" i="1"/>
  <c r="E3227" i="1"/>
  <c r="E3228" i="1"/>
  <c r="E3226" i="1"/>
  <c r="E3220" i="1"/>
  <c r="E3221" i="1"/>
  <c r="E3222" i="1"/>
  <c r="E3225" i="1"/>
  <c r="E3223" i="1"/>
  <c r="E3224" i="1"/>
  <c r="E3219" i="1"/>
  <c r="E3218" i="1"/>
  <c r="E3206" i="1"/>
  <c r="E3214" i="1"/>
  <c r="E3207" i="1"/>
  <c r="E3215" i="1"/>
  <c r="E3208" i="1"/>
  <c r="E3216" i="1"/>
  <c r="E3210" i="1"/>
  <c r="E3213" i="1"/>
  <c r="E3209" i="1"/>
  <c r="E3217" i="1"/>
  <c r="E3211" i="1"/>
  <c r="E3205" i="1"/>
  <c r="E3212" i="1"/>
  <c r="E3204" i="1"/>
  <c r="E3170" i="1"/>
  <c r="E3203" i="1"/>
  <c r="E3202" i="1"/>
  <c r="E3198" i="1"/>
  <c r="E3199" i="1"/>
  <c r="E3197" i="1"/>
  <c r="E3200" i="1"/>
  <c r="E3201" i="1"/>
  <c r="E3195" i="1"/>
  <c r="E3196" i="1"/>
  <c r="E3194" i="1"/>
  <c r="E3193" i="1"/>
  <c r="E3190" i="1"/>
  <c r="E3191" i="1"/>
  <c r="E3192" i="1"/>
  <c r="E3185" i="1"/>
  <c r="E3186" i="1"/>
  <c r="E3188" i="1"/>
  <c r="E3187" i="1"/>
  <c r="E3189" i="1"/>
  <c r="E3181" i="1"/>
  <c r="E3184" i="1"/>
  <c r="E3182" i="1"/>
  <c r="E3183" i="1"/>
  <c r="E3180" i="1"/>
  <c r="E3178" i="1"/>
  <c r="E3179" i="1"/>
  <c r="E3176" i="1"/>
  <c r="E3177" i="1"/>
  <c r="E3175" i="1"/>
  <c r="E3174" i="1"/>
  <c r="E3172" i="1"/>
  <c r="E3171" i="1"/>
  <c r="E3173" i="1"/>
  <c r="E3167" i="1"/>
  <c r="E3168" i="1"/>
  <c r="E3169" i="1"/>
  <c r="B339" i="7"/>
  <c r="E3166" i="1"/>
  <c r="E3165" i="1"/>
  <c r="E3164" i="1"/>
  <c r="E3162" i="1"/>
  <c r="E3163" i="1"/>
  <c r="E76" i="1"/>
  <c r="E354" i="1"/>
  <c r="E78" i="1"/>
  <c r="E70" i="1"/>
  <c r="E71" i="1"/>
  <c r="E77" i="1"/>
  <c r="E72" i="1"/>
  <c r="E75" i="1"/>
  <c r="E74" i="1"/>
  <c r="E352" i="1"/>
  <c r="E295" i="1"/>
  <c r="E294" i="1"/>
  <c r="E353" i="1"/>
  <c r="E73" i="1"/>
  <c r="E355" i="1"/>
  <c r="C362" i="7"/>
  <c r="C371" i="7"/>
  <c r="C344" i="7"/>
  <c r="C340" i="7"/>
  <c r="C369" i="7"/>
  <c r="C356" i="7"/>
  <c r="C330" i="7"/>
  <c r="B430" i="7"/>
  <c r="B405" i="7"/>
  <c r="C405" i="7" s="1"/>
  <c r="B418" i="7"/>
  <c r="B393" i="7"/>
  <c r="C393" i="7" s="1"/>
  <c r="C325" i="7"/>
  <c r="A443" i="7"/>
  <c r="C443" i="7"/>
  <c r="C332" i="7"/>
  <c r="A452" i="7"/>
  <c r="C452" i="7"/>
  <c r="A442" i="7"/>
  <c r="C442" i="7"/>
  <c r="B403" i="7"/>
  <c r="C403" i="7" s="1"/>
  <c r="B428" i="7"/>
  <c r="B416" i="7"/>
  <c r="B391" i="7"/>
  <c r="C391" i="7" s="1"/>
  <c r="C370" i="7"/>
  <c r="C358" i="7"/>
  <c r="C342" i="7"/>
  <c r="C334" i="7"/>
  <c r="A439" i="7"/>
  <c r="C439" i="7"/>
  <c r="B423" i="7"/>
  <c r="B398" i="7"/>
  <c r="C398" i="7" s="1"/>
  <c r="B388" i="7"/>
  <c r="C388" i="7" s="1"/>
  <c r="B413" i="7"/>
  <c r="C368" i="7"/>
  <c r="C355" i="7"/>
  <c r="C339" i="7"/>
  <c r="C331" i="7"/>
  <c r="A441" i="7"/>
  <c r="C441" i="7"/>
  <c r="A450" i="7"/>
  <c r="C450" i="7"/>
  <c r="A448" i="7"/>
  <c r="C448" i="7"/>
  <c r="A438" i="7"/>
  <c r="C438" i="7"/>
  <c r="B422" i="7"/>
  <c r="B397" i="7"/>
  <c r="C397" i="7" s="1"/>
  <c r="C381" i="7"/>
  <c r="C367" i="7"/>
  <c r="C353" i="7"/>
  <c r="C338" i="7"/>
  <c r="C329" i="7"/>
  <c r="A447" i="7"/>
  <c r="C447" i="7"/>
  <c r="B395" i="7"/>
  <c r="C395" i="7" s="1"/>
  <c r="B420" i="7"/>
  <c r="C365" i="7"/>
  <c r="C349" i="7"/>
  <c r="C337" i="7"/>
  <c r="C327" i="7"/>
  <c r="A451" i="7"/>
  <c r="C451" i="7"/>
  <c r="B399" i="7"/>
  <c r="C399" i="7" s="1"/>
  <c r="B424" i="7"/>
  <c r="B414" i="7"/>
  <c r="B389" i="7"/>
  <c r="C389" i="7" s="1"/>
  <c r="B436" i="7"/>
  <c r="C322" i="7"/>
  <c r="C449" i="7"/>
  <c r="C319" i="7"/>
  <c r="C359" i="7"/>
  <c r="C357" i="7"/>
  <c r="C375" i="7"/>
  <c r="C376" i="7"/>
  <c r="C380" i="7"/>
  <c r="C374" i="7"/>
  <c r="C341" i="7"/>
  <c r="C335" i="7"/>
  <c r="C446" i="7"/>
  <c r="C352" i="7"/>
  <c r="C454" i="7"/>
  <c r="C382" i="7"/>
  <c r="C326" i="7"/>
  <c r="C453" i="7"/>
  <c r="C378" i="7"/>
  <c r="C384" i="7"/>
  <c r="C383" i="7"/>
  <c r="C366" i="7"/>
  <c r="C361" i="7"/>
  <c r="C437" i="7"/>
  <c r="C343" i="7"/>
  <c r="C360" i="7"/>
  <c r="C354" i="7"/>
  <c r="C350" i="7"/>
  <c r="C345" i="7"/>
  <c r="C328" i="7"/>
  <c r="C321" i="7"/>
  <c r="C320" i="7"/>
  <c r="C435" i="7"/>
  <c r="C351" i="7"/>
  <c r="C408" i="7"/>
  <c r="C415" i="7"/>
  <c r="C404" i="7"/>
  <c r="C401" i="7"/>
  <c r="C426" i="7"/>
  <c r="C386" i="7"/>
  <c r="C396" i="7"/>
  <c r="C402" i="7"/>
  <c r="C348" i="7"/>
  <c r="C429" i="7"/>
  <c r="C390" i="7"/>
  <c r="C425" i="7"/>
  <c r="C427" i="7"/>
  <c r="C400" i="7"/>
  <c r="C412" i="7"/>
  <c r="C411" i="7"/>
  <c r="C433" i="7"/>
  <c r="C421" i="7"/>
  <c r="C410" i="7"/>
  <c r="C432" i="7"/>
  <c r="C440" i="7"/>
  <c r="C385" i="7"/>
  <c r="C387" i="7"/>
  <c r="C407" i="7"/>
  <c r="C377" i="7"/>
  <c r="A445" i="7"/>
  <c r="C445" i="7"/>
  <c r="B434" i="7"/>
  <c r="B409" i="7"/>
  <c r="C409" i="7" s="1"/>
  <c r="B394" i="7"/>
  <c r="C394" i="7" s="1"/>
  <c r="B419" i="7"/>
  <c r="C373" i="7"/>
  <c r="C364" i="7"/>
  <c r="C347" i="7"/>
  <c r="C336" i="7"/>
  <c r="C323" i="7"/>
  <c r="C379" i="7"/>
  <c r="A444" i="7"/>
  <c r="C444" i="7"/>
  <c r="B431" i="7"/>
  <c r="B406" i="7"/>
  <c r="C406" i="7" s="1"/>
  <c r="B392" i="7"/>
  <c r="C392" i="7" s="1"/>
  <c r="B417" i="7"/>
  <c r="C372" i="7"/>
  <c r="C363" i="7"/>
  <c r="C346" i="7"/>
  <c r="C333" i="7"/>
  <c r="C324" i="7"/>
  <c r="E880" i="1"/>
  <c r="E752" i="1"/>
  <c r="E688" i="1"/>
  <c r="E604" i="1"/>
  <c r="E895" i="1"/>
  <c r="E767" i="1"/>
  <c r="E703" i="1"/>
  <c r="E624" i="1"/>
  <c r="E454" i="1"/>
  <c r="E351" i="1"/>
  <c r="E886" i="1"/>
  <c r="E822" i="1"/>
  <c r="E758" i="1"/>
  <c r="E694" i="1"/>
  <c r="E612" i="1"/>
  <c r="E441" i="1"/>
  <c r="E877" i="1"/>
  <c r="E749" i="1"/>
  <c r="E685" i="1"/>
  <c r="E600" i="1"/>
  <c r="E430" i="1"/>
  <c r="E872" i="1"/>
  <c r="E744" i="1"/>
  <c r="E679" i="1"/>
  <c r="E423" i="1"/>
  <c r="E887" i="1"/>
  <c r="E823" i="1"/>
  <c r="E759" i="1"/>
  <c r="E695" i="1"/>
  <c r="E614" i="1"/>
  <c r="E443" i="1"/>
  <c r="E335" i="1"/>
  <c r="E878" i="1"/>
  <c r="E750" i="1"/>
  <c r="E686" i="1"/>
  <c r="E601" i="1"/>
  <c r="E869" i="1"/>
  <c r="E741" i="1"/>
  <c r="E675" i="1"/>
  <c r="E419" i="1"/>
  <c r="E873" i="1"/>
  <c r="E864" i="1"/>
  <c r="E497" i="1"/>
  <c r="E412" i="1"/>
  <c r="E879" i="1"/>
  <c r="E751" i="1"/>
  <c r="E687" i="1"/>
  <c r="E603" i="1"/>
  <c r="E870" i="1"/>
  <c r="E742" i="1"/>
  <c r="E676" i="1"/>
  <c r="E420" i="1"/>
  <c r="E302" i="1"/>
  <c r="E494" i="1"/>
  <c r="E275" i="1"/>
  <c r="E724" i="1"/>
  <c r="E481" i="1"/>
  <c r="E899" i="1"/>
  <c r="E771" i="1"/>
  <c r="E707" i="1"/>
  <c r="E630" i="1"/>
  <c r="E487" i="1"/>
  <c r="E871" i="1"/>
  <c r="E743" i="1"/>
  <c r="E678" i="1"/>
  <c r="E495" i="1"/>
  <c r="E280" i="1"/>
  <c r="E725" i="1"/>
  <c r="E483" i="1"/>
  <c r="E720" i="1"/>
  <c r="E647" i="1"/>
  <c r="E561" i="1"/>
  <c r="E476" i="1"/>
  <c r="E384" i="1"/>
  <c r="E881" i="1"/>
  <c r="E863" i="1"/>
  <c r="E496" i="1"/>
  <c r="E411" i="1"/>
  <c r="E790" i="1"/>
  <c r="E484" i="1"/>
  <c r="E907" i="1"/>
  <c r="E717" i="1"/>
  <c r="E643" i="1"/>
  <c r="E472" i="1"/>
  <c r="E712" i="1"/>
  <c r="E636" i="1"/>
  <c r="E465" i="1"/>
  <c r="E368" i="1"/>
  <c r="E486" i="1"/>
  <c r="E399" i="1"/>
  <c r="E718" i="1"/>
  <c r="E644" i="1"/>
  <c r="E473" i="1"/>
  <c r="E382" i="1"/>
  <c r="E901" i="1"/>
  <c r="E709" i="1"/>
  <c r="E632" i="1"/>
  <c r="E462" i="1"/>
  <c r="E764" i="1"/>
  <c r="E700" i="1"/>
  <c r="E620" i="1"/>
  <c r="E449" i="1"/>
  <c r="E344" i="1"/>
  <c r="E747" i="1"/>
  <c r="E683" i="1"/>
  <c r="E896" i="1"/>
  <c r="E768" i="1"/>
  <c r="E704" i="1"/>
  <c r="E625" i="1"/>
  <c r="E455" i="1"/>
  <c r="E719" i="1"/>
  <c r="E646" i="1"/>
  <c r="E560" i="1"/>
  <c r="E475" i="1"/>
  <c r="E383" i="1"/>
  <c r="E710" i="1"/>
  <c r="E633" i="1"/>
  <c r="E463" i="1"/>
  <c r="E366" i="1"/>
  <c r="E893" i="1"/>
  <c r="E765" i="1"/>
  <c r="E701" i="1"/>
  <c r="E622" i="1"/>
  <c r="E347" i="1"/>
  <c r="E756" i="1"/>
  <c r="E692" i="1"/>
  <c r="E609" i="1"/>
  <c r="E439" i="1"/>
  <c r="E867" i="1"/>
  <c r="E672" i="1"/>
  <c r="E489" i="1"/>
  <c r="E403" i="1"/>
  <c r="E19" i="1"/>
  <c r="E83" i="1"/>
  <c r="E12" i="1"/>
  <c r="E53" i="1"/>
  <c r="E117" i="1"/>
  <c r="E245" i="1"/>
  <c r="E373" i="1"/>
  <c r="E565" i="1"/>
  <c r="E629" i="1"/>
  <c r="E14" i="1"/>
  <c r="E270" i="1"/>
  <c r="E47" i="1"/>
  <c r="E111" i="1"/>
  <c r="E824" i="1"/>
  <c r="E760" i="1"/>
  <c r="E696" i="1"/>
  <c r="E615" i="1"/>
  <c r="E444" i="1"/>
  <c r="E336" i="1"/>
  <c r="E711" i="1"/>
  <c r="E635" i="1"/>
  <c r="E464" i="1"/>
  <c r="E894" i="1"/>
  <c r="E766" i="1"/>
  <c r="E702" i="1"/>
  <c r="E623" i="1"/>
  <c r="E452" i="1"/>
  <c r="E350" i="1"/>
  <c r="E821" i="1"/>
  <c r="E757" i="1"/>
  <c r="E693" i="1"/>
  <c r="E611" i="1"/>
  <c r="E440" i="1"/>
  <c r="E331" i="1"/>
  <c r="E748" i="1"/>
  <c r="E684" i="1"/>
  <c r="E599" i="1"/>
  <c r="E491" i="1"/>
  <c r="E406" i="1"/>
  <c r="E264" i="1"/>
  <c r="E722" i="1"/>
  <c r="E479" i="1"/>
  <c r="E390" i="1"/>
  <c r="E27" i="1"/>
  <c r="E91" i="1"/>
  <c r="E20" i="1"/>
  <c r="E84" i="1"/>
  <c r="E61" i="1"/>
  <c r="E253" i="1"/>
  <c r="E317" i="1"/>
  <c r="E381" i="1"/>
  <c r="E445" i="1"/>
  <c r="E637" i="1"/>
  <c r="E22" i="1"/>
  <c r="E86" i="1"/>
  <c r="E119" i="1"/>
  <c r="E641" i="1"/>
  <c r="E471" i="1"/>
  <c r="E763" i="1"/>
  <c r="E619" i="1"/>
  <c r="E882" i="1"/>
  <c r="E706" i="1"/>
  <c r="E607" i="1"/>
  <c r="E59" i="1"/>
  <c r="E52" i="1"/>
  <c r="E132" i="1"/>
  <c r="E228" i="1"/>
  <c r="E388" i="1"/>
  <c r="E166" i="1"/>
  <c r="E386" i="1"/>
  <c r="E753" i="1"/>
  <c r="E330" i="1"/>
  <c r="E745" i="1"/>
  <c r="E82" i="1"/>
  <c r="E33" i="1"/>
  <c r="E346" i="1"/>
  <c r="E488" i="1"/>
  <c r="E418" i="1"/>
  <c r="E682" i="1"/>
  <c r="E631" i="1"/>
  <c r="E460" i="1"/>
  <c r="E755" i="1"/>
  <c r="E608" i="1"/>
  <c r="E480" i="1"/>
  <c r="E698" i="1"/>
  <c r="E468" i="1"/>
  <c r="E342" i="1"/>
  <c r="E163" i="1"/>
  <c r="E243" i="1"/>
  <c r="E60" i="1"/>
  <c r="E236" i="1"/>
  <c r="E316" i="1"/>
  <c r="E5" i="1"/>
  <c r="E85" i="1"/>
  <c r="E261" i="1"/>
  <c r="E421" i="1"/>
  <c r="E597" i="1"/>
  <c r="E677" i="1"/>
  <c r="E94" i="1"/>
  <c r="E223" i="1"/>
  <c r="E81" i="1"/>
  <c r="E225" i="1"/>
  <c r="E34" i="1"/>
  <c r="E610" i="1"/>
  <c r="E467" i="1"/>
  <c r="E868" i="1"/>
  <c r="E740" i="1"/>
  <c r="E723" i="1"/>
  <c r="E598" i="1"/>
  <c r="E470" i="1"/>
  <c r="E343" i="1"/>
  <c r="E866" i="1"/>
  <c r="E770" i="1"/>
  <c r="E690" i="1"/>
  <c r="E457" i="1"/>
  <c r="E326" i="1"/>
  <c r="E171" i="1"/>
  <c r="E244" i="1"/>
  <c r="E324" i="1"/>
  <c r="E13" i="1"/>
  <c r="E93" i="1"/>
  <c r="E269" i="1"/>
  <c r="E349" i="1"/>
  <c r="E605" i="1"/>
  <c r="E6" i="1"/>
  <c r="E102" i="1"/>
  <c r="E262" i="1"/>
  <c r="E24" i="1"/>
  <c r="E88" i="1"/>
  <c r="E25" i="1"/>
  <c r="E89" i="1"/>
  <c r="E281" i="1"/>
  <c r="E466" i="1"/>
  <c r="E410" i="1"/>
  <c r="E297" i="1"/>
  <c r="E482" i="1"/>
  <c r="E648" i="1"/>
  <c r="E713" i="1"/>
  <c r="E407" i="1"/>
  <c r="E715" i="1"/>
  <c r="E459" i="1"/>
  <c r="E762" i="1"/>
  <c r="E681" i="1"/>
  <c r="E99" i="1"/>
  <c r="E259" i="1"/>
  <c r="E92" i="1"/>
  <c r="E252" i="1"/>
  <c r="E348" i="1"/>
  <c r="E21" i="1"/>
  <c r="E613" i="1"/>
  <c r="E30" i="1"/>
  <c r="E110" i="1"/>
  <c r="E79" i="1"/>
  <c r="E255" i="1"/>
  <c r="E32" i="1"/>
  <c r="E96" i="1"/>
  <c r="E226" i="1"/>
  <c r="E721" i="1"/>
  <c r="E716" i="1"/>
  <c r="E699" i="1"/>
  <c r="E555" i="1"/>
  <c r="E754" i="1"/>
  <c r="E671" i="1"/>
  <c r="E11" i="1"/>
  <c r="E107" i="1"/>
  <c r="E260" i="1"/>
  <c r="E29" i="1"/>
  <c r="E109" i="1"/>
  <c r="E461" i="1"/>
  <c r="E621" i="1"/>
  <c r="E38" i="1"/>
  <c r="E118" i="1"/>
  <c r="E198" i="1"/>
  <c r="E7" i="1"/>
  <c r="E87" i="1"/>
  <c r="E263" i="1"/>
  <c r="E40" i="1"/>
  <c r="E104" i="1"/>
  <c r="E168" i="1"/>
  <c r="E41" i="1"/>
  <c r="E387" i="1"/>
  <c r="E708" i="1"/>
  <c r="E819" i="1"/>
  <c r="E691" i="1"/>
  <c r="E438" i="1"/>
  <c r="E905" i="1"/>
  <c r="E746" i="1"/>
  <c r="E639" i="1"/>
  <c r="E35" i="1"/>
  <c r="E115" i="1"/>
  <c r="E28" i="1"/>
  <c r="E108" i="1"/>
  <c r="E364" i="1"/>
  <c r="E37" i="1"/>
  <c r="E293" i="1"/>
  <c r="E389" i="1"/>
  <c r="E469" i="1"/>
  <c r="E645" i="1"/>
  <c r="E46" i="1"/>
  <c r="E222" i="1"/>
  <c r="E15" i="1"/>
  <c r="E271" i="1"/>
  <c r="E48" i="1"/>
  <c r="E112" i="1"/>
  <c r="E49" i="1"/>
  <c r="E113" i="1"/>
  <c r="E369" i="1"/>
  <c r="E42" i="1"/>
  <c r="E170" i="1"/>
  <c r="E234" i="1"/>
  <c r="E490" i="1"/>
  <c r="E638" i="1"/>
  <c r="E673" i="1"/>
  <c r="E296" i="1"/>
  <c r="E628" i="1"/>
  <c r="E43" i="1"/>
  <c r="E36" i="1"/>
  <c r="E116" i="1"/>
  <c r="E45" i="1"/>
  <c r="E221" i="1"/>
  <c r="E477" i="1"/>
  <c r="E54" i="1"/>
  <c r="E23" i="1"/>
  <c r="E103" i="1"/>
  <c r="E279" i="1"/>
  <c r="E120" i="1"/>
  <c r="E121" i="1"/>
  <c r="E50" i="1"/>
  <c r="E114" i="1"/>
  <c r="E242" i="1"/>
  <c r="E498" i="1"/>
  <c r="E626" i="1"/>
  <c r="E769" i="1"/>
  <c r="E705" i="1"/>
  <c r="E627" i="1"/>
  <c r="E456" i="1"/>
  <c r="E237" i="1"/>
  <c r="E493" i="1"/>
  <c r="E246" i="1"/>
  <c r="E8" i="1"/>
  <c r="E393" i="1"/>
  <c r="E130" i="1"/>
  <c r="E258" i="1"/>
  <c r="E606" i="1"/>
  <c r="E254" i="1"/>
  <c r="E16" i="1"/>
  <c r="E17" i="1"/>
  <c r="E10" i="1"/>
  <c r="E266" i="1"/>
  <c r="E458" i="1"/>
  <c r="E680" i="1"/>
  <c r="E307" i="1"/>
  <c r="E18" i="1"/>
  <c r="E338" i="1"/>
  <c r="E97" i="1"/>
  <c r="E26" i="1"/>
  <c r="E474" i="1"/>
  <c r="E233" i="1"/>
  <c r="E98" i="1"/>
  <c r="E674" i="1"/>
  <c r="E618" i="1"/>
  <c r="E492" i="1"/>
  <c r="E272" i="1"/>
  <c r="E640" i="1"/>
  <c r="E714" i="1"/>
  <c r="E617" i="1"/>
  <c r="E51" i="1"/>
  <c r="E131" i="1"/>
  <c r="E227" i="1"/>
  <c r="E44" i="1"/>
  <c r="E220" i="1"/>
  <c r="E380" i="1"/>
  <c r="E149" i="1"/>
  <c r="E325" i="1"/>
  <c r="E485" i="1"/>
  <c r="E62" i="1"/>
  <c r="E31" i="1"/>
  <c r="E64" i="1"/>
  <c r="E128" i="1"/>
  <c r="E192" i="1"/>
  <c r="E256" i="1"/>
  <c r="E65" i="1"/>
  <c r="E129" i="1"/>
  <c r="E257" i="1"/>
  <c r="E385" i="1"/>
  <c r="E634" i="1"/>
  <c r="E865" i="1"/>
  <c r="E761" i="1"/>
  <c r="E697" i="1"/>
  <c r="E616" i="1"/>
  <c r="E39" i="1"/>
  <c r="E9" i="1"/>
  <c r="E265" i="1"/>
  <c r="E642" i="1"/>
  <c r="E689" i="1"/>
  <c r="E435" i="1"/>
  <c r="E323" i="1"/>
  <c r="E63" i="1"/>
  <c r="E80" i="1"/>
  <c r="E224" i="1"/>
  <c r="E90" i="1"/>
  <c r="E282" i="1"/>
  <c r="E602" i="1"/>
  <c r="E478" i="1"/>
  <c r="E816" i="1"/>
  <c r="E519" i="1"/>
  <c r="E433" i="1"/>
  <c r="E320" i="1"/>
  <c r="E831" i="1"/>
  <c r="E539" i="1"/>
  <c r="E527" i="1"/>
  <c r="E334" i="1"/>
  <c r="E813" i="1"/>
  <c r="E515" i="1"/>
  <c r="E897" i="1"/>
  <c r="E808" i="1"/>
  <c r="E593" i="1"/>
  <c r="E508" i="1"/>
  <c r="E304" i="1"/>
  <c r="E528" i="1"/>
  <c r="E814" i="1"/>
  <c r="E516" i="1"/>
  <c r="E431" i="1"/>
  <c r="E318" i="1"/>
  <c r="E805" i="1"/>
  <c r="E590" i="1"/>
  <c r="E504" i="1"/>
  <c r="E299" i="1"/>
  <c r="E800" i="1"/>
  <c r="E736" i="1"/>
  <c r="E668" i="1"/>
  <c r="E583" i="1"/>
  <c r="E288" i="1"/>
  <c r="E815" i="1"/>
  <c r="E518" i="1"/>
  <c r="E432" i="1"/>
  <c r="E319" i="1"/>
  <c r="E806" i="1"/>
  <c r="E591" i="1"/>
  <c r="E505" i="1"/>
  <c r="E861" i="1"/>
  <c r="E797" i="1"/>
  <c r="E733" i="1"/>
  <c r="E664" i="1"/>
  <c r="E579" i="1"/>
  <c r="E408" i="1"/>
  <c r="E852" i="1"/>
  <c r="E788" i="1"/>
  <c r="E652" i="1"/>
  <c r="E567" i="1"/>
  <c r="E392" i="1"/>
  <c r="E835" i="1"/>
  <c r="E849" i="1"/>
  <c r="E856" i="1"/>
  <c r="E792" i="1"/>
  <c r="E728" i="1"/>
  <c r="E657" i="1"/>
  <c r="E572" i="1"/>
  <c r="E400" i="1"/>
  <c r="E889" i="1"/>
  <c r="E807" i="1"/>
  <c r="E592" i="1"/>
  <c r="E507" i="1"/>
  <c r="E422" i="1"/>
  <c r="E303" i="1"/>
  <c r="E862" i="1"/>
  <c r="E798" i="1"/>
  <c r="E734" i="1"/>
  <c r="E665" i="1"/>
  <c r="E580" i="1"/>
  <c r="E409" i="1"/>
  <c r="E853" i="1"/>
  <c r="E789" i="1"/>
  <c r="E654" i="1"/>
  <c r="E568" i="1"/>
  <c r="E395" i="1"/>
  <c r="E825" i="1"/>
  <c r="E848" i="1"/>
  <c r="E784" i="1"/>
  <c r="E799" i="1"/>
  <c r="E735" i="1"/>
  <c r="E667" i="1"/>
  <c r="E582" i="1"/>
  <c r="E283" i="1"/>
  <c r="E854" i="1"/>
  <c r="E726" i="1"/>
  <c r="E655" i="1"/>
  <c r="E569" i="1"/>
  <c r="E398" i="1"/>
  <c r="E845" i="1"/>
  <c r="E781" i="1"/>
  <c r="E558" i="1"/>
  <c r="E379" i="1"/>
  <c r="E900" i="1"/>
  <c r="E903" i="1"/>
  <c r="E840" i="1"/>
  <c r="E776" i="1"/>
  <c r="E551" i="1"/>
  <c r="E857" i="1"/>
  <c r="E855" i="1"/>
  <c r="E791" i="1"/>
  <c r="E727" i="1"/>
  <c r="E656" i="1"/>
  <c r="E571" i="1"/>
  <c r="E2092" i="1"/>
  <c r="E846" i="1"/>
  <c r="E782" i="1"/>
  <c r="E559" i="1"/>
  <c r="E837" i="1"/>
  <c r="E773" i="1"/>
  <c r="E547" i="1"/>
  <c r="E363" i="1"/>
  <c r="E892" i="1"/>
  <c r="E828" i="1"/>
  <c r="E535" i="1"/>
  <c r="E875" i="1"/>
  <c r="E811" i="1"/>
  <c r="E832" i="1"/>
  <c r="E540" i="1"/>
  <c r="E841" i="1"/>
  <c r="E847" i="1"/>
  <c r="E783" i="1"/>
  <c r="E902" i="1"/>
  <c r="E838" i="1"/>
  <c r="E774" i="1"/>
  <c r="E548" i="1"/>
  <c r="E829" i="1"/>
  <c r="E536" i="1"/>
  <c r="E451" i="1"/>
  <c r="E884" i="1"/>
  <c r="E820" i="1"/>
  <c r="E524" i="1"/>
  <c r="E328" i="1"/>
  <c r="E803" i="1"/>
  <c r="E739" i="1"/>
  <c r="E587" i="1"/>
  <c r="E502" i="1"/>
  <c r="E416" i="1"/>
  <c r="E858" i="1"/>
  <c r="E794" i="1"/>
  <c r="E730" i="1"/>
  <c r="E660" i="1"/>
  <c r="E575" i="1"/>
  <c r="E147" i="1"/>
  <c r="E211" i="1"/>
  <c r="E140" i="1"/>
  <c r="E204" i="1"/>
  <c r="E268" i="1"/>
  <c r="E332" i="1"/>
  <c r="E396" i="1"/>
  <c r="E181" i="1"/>
  <c r="E309" i="1"/>
  <c r="E437" i="1"/>
  <c r="E501" i="1"/>
  <c r="E142" i="1"/>
  <c r="E206" i="1"/>
  <c r="E175" i="1"/>
  <c r="E239" i="1"/>
  <c r="E888" i="1"/>
  <c r="E529" i="1"/>
  <c r="E817" i="1"/>
  <c r="E839" i="1"/>
  <c r="E775" i="1"/>
  <c r="E550" i="1"/>
  <c r="E367" i="1"/>
  <c r="E830" i="1"/>
  <c r="E537" i="1"/>
  <c r="E885" i="1"/>
  <c r="E526" i="1"/>
  <c r="E876" i="1"/>
  <c r="E812" i="1"/>
  <c r="E513" i="1"/>
  <c r="E428" i="1"/>
  <c r="E312" i="1"/>
  <c r="E859" i="1"/>
  <c r="E795" i="1"/>
  <c r="E731" i="1"/>
  <c r="E662" i="1"/>
  <c r="E576" i="1"/>
  <c r="E850" i="1"/>
  <c r="E786" i="1"/>
  <c r="E649" i="1"/>
  <c r="E564" i="1"/>
  <c r="E155" i="1"/>
  <c r="E219" i="1"/>
  <c r="E148" i="1"/>
  <c r="E212" i="1"/>
  <c r="E276" i="1"/>
  <c r="E340" i="1"/>
  <c r="E404" i="1"/>
  <c r="E125" i="1"/>
  <c r="E189" i="1"/>
  <c r="E509" i="1"/>
  <c r="E573" i="1"/>
  <c r="E150" i="1"/>
  <c r="E214" i="1"/>
  <c r="E278" i="1"/>
  <c r="E55" i="1"/>
  <c r="E183" i="1"/>
  <c r="E247" i="1"/>
  <c r="E315" i="1"/>
  <c r="E780" i="1"/>
  <c r="E891" i="1"/>
  <c r="E512" i="1"/>
  <c r="E375" i="1"/>
  <c r="E802" i="1"/>
  <c r="E500" i="1"/>
  <c r="E358" i="1"/>
  <c r="E139" i="1"/>
  <c r="E235" i="1"/>
  <c r="E308" i="1"/>
  <c r="E157" i="1"/>
  <c r="E413" i="1"/>
  <c r="E136" i="1"/>
  <c r="E329" i="1"/>
  <c r="E143" i="1"/>
  <c r="E273" i="1"/>
  <c r="E658" i="1"/>
  <c r="E906" i="1"/>
  <c r="E772" i="1"/>
  <c r="E883" i="1"/>
  <c r="E359" i="1"/>
  <c r="E874" i="1"/>
  <c r="E778" i="1"/>
  <c r="E596" i="1"/>
  <c r="E67" i="1"/>
  <c r="E156" i="1"/>
  <c r="E165" i="1"/>
  <c r="E341" i="1"/>
  <c r="E517" i="1"/>
  <c r="E174" i="1"/>
  <c r="E202" i="1"/>
  <c r="E809" i="1"/>
  <c r="E274" i="1"/>
  <c r="E670" i="1"/>
  <c r="E538" i="1"/>
  <c r="E588" i="1"/>
  <c r="E417" i="1"/>
  <c r="E851" i="1"/>
  <c r="E585" i="1"/>
  <c r="E251" i="1"/>
  <c r="E68" i="1"/>
  <c r="E164" i="1"/>
  <c r="E173" i="1"/>
  <c r="E429" i="1"/>
  <c r="E525" i="1"/>
  <c r="E182" i="1"/>
  <c r="E151" i="1"/>
  <c r="E231" i="1"/>
  <c r="E152" i="1"/>
  <c r="E216" i="1"/>
  <c r="E153" i="1"/>
  <c r="E217" i="1"/>
  <c r="E146" i="1"/>
  <c r="E584" i="1"/>
  <c r="E729" i="1"/>
  <c r="E860" i="1"/>
  <c r="E732" i="1"/>
  <c r="E577" i="1"/>
  <c r="E843" i="1"/>
  <c r="E566" i="1"/>
  <c r="E327" i="1"/>
  <c r="E842" i="1"/>
  <c r="E553" i="1"/>
  <c r="E447" i="1"/>
  <c r="E310" i="1"/>
  <c r="E179" i="1"/>
  <c r="E172" i="1"/>
  <c r="E101" i="1"/>
  <c r="E197" i="1"/>
  <c r="E277" i="1"/>
  <c r="E357" i="1"/>
  <c r="E453" i="1"/>
  <c r="E533" i="1"/>
  <c r="E190" i="1"/>
  <c r="E286" i="1"/>
  <c r="E159" i="1"/>
  <c r="E160" i="1"/>
  <c r="E161" i="1"/>
  <c r="E154" i="1"/>
  <c r="E793" i="1"/>
  <c r="E844" i="1"/>
  <c r="E556" i="1"/>
  <c r="E376" i="1"/>
  <c r="E827" i="1"/>
  <c r="E448" i="1"/>
  <c r="E311" i="1"/>
  <c r="E834" i="1"/>
  <c r="E543" i="1"/>
  <c r="E436" i="1"/>
  <c r="E187" i="1"/>
  <c r="E267" i="1"/>
  <c r="E100" i="1"/>
  <c r="E180" i="1"/>
  <c r="E356" i="1"/>
  <c r="E205" i="1"/>
  <c r="E285" i="1"/>
  <c r="E365" i="1"/>
  <c r="E541" i="1"/>
  <c r="E167" i="1"/>
  <c r="E232" i="1"/>
  <c r="E105" i="1"/>
  <c r="E169" i="1"/>
  <c r="E290" i="1"/>
  <c r="E836" i="1"/>
  <c r="E545" i="1"/>
  <c r="E360" i="1"/>
  <c r="E544" i="1"/>
  <c r="E826" i="1"/>
  <c r="E532" i="1"/>
  <c r="E425" i="1"/>
  <c r="E195" i="1"/>
  <c r="E188" i="1"/>
  <c r="E284" i="1"/>
  <c r="E133" i="1"/>
  <c r="E213" i="1"/>
  <c r="E549" i="1"/>
  <c r="E126" i="1"/>
  <c r="E95" i="1"/>
  <c r="E191" i="1"/>
  <c r="E176" i="1"/>
  <c r="E240" i="1"/>
  <c r="E177" i="1"/>
  <c r="E241" i="1"/>
  <c r="E305" i="1"/>
  <c r="E106" i="1"/>
  <c r="E298" i="1"/>
  <c r="E362" i="1"/>
  <c r="E426" i="1"/>
  <c r="E554" i="1"/>
  <c r="E804" i="1"/>
  <c r="E503" i="1"/>
  <c r="E787" i="1"/>
  <c r="E651" i="1"/>
  <c r="E534" i="1"/>
  <c r="E427" i="1"/>
  <c r="E898" i="1"/>
  <c r="E818" i="1"/>
  <c r="E738" i="1"/>
  <c r="E521" i="1"/>
  <c r="E415" i="1"/>
  <c r="E123" i="1"/>
  <c r="E203" i="1"/>
  <c r="E196" i="1"/>
  <c r="E292" i="1"/>
  <c r="E372" i="1"/>
  <c r="E141" i="1"/>
  <c r="E301" i="1"/>
  <c r="E397" i="1"/>
  <c r="E557" i="1"/>
  <c r="E653" i="1"/>
  <c r="E134" i="1"/>
  <c r="E230" i="1"/>
  <c r="E199" i="1"/>
  <c r="E56" i="1"/>
  <c r="E184" i="1"/>
  <c r="E248" i="1"/>
  <c r="E57" i="1"/>
  <c r="E185" i="1"/>
  <c r="E249" i="1"/>
  <c r="E313" i="1"/>
  <c r="E377" i="1"/>
  <c r="E178" i="1"/>
  <c r="E306" i="1"/>
  <c r="E370" i="1"/>
  <c r="E434" i="1"/>
  <c r="E562" i="1"/>
  <c r="E904" i="1"/>
  <c r="E542" i="1"/>
  <c r="E669" i="1"/>
  <c r="E135" i="1"/>
  <c r="E200" i="1"/>
  <c r="E201" i="1"/>
  <c r="E450" i="1"/>
  <c r="E578" i="1"/>
  <c r="E833" i="1"/>
  <c r="E520" i="1"/>
  <c r="E144" i="1"/>
  <c r="E209" i="1"/>
  <c r="E138" i="1"/>
  <c r="E586" i="1"/>
  <c r="E510" i="1"/>
  <c r="E530" i="1"/>
  <c r="E801" i="1"/>
  <c r="E499" i="1"/>
  <c r="E291" i="1"/>
  <c r="E218" i="1"/>
  <c r="E666" i="1"/>
  <c r="E574" i="1"/>
  <c r="E563" i="1"/>
  <c r="E552" i="1"/>
  <c r="E796" i="1"/>
  <c r="E663" i="1"/>
  <c r="E779" i="1"/>
  <c r="E523" i="1"/>
  <c r="E391" i="1"/>
  <c r="E890" i="1"/>
  <c r="E810" i="1"/>
  <c r="E511" i="1"/>
  <c r="E374" i="1"/>
  <c r="E124" i="1"/>
  <c r="E300" i="1"/>
  <c r="E69" i="1"/>
  <c r="E229" i="1"/>
  <c r="E405" i="1"/>
  <c r="E581" i="1"/>
  <c r="E661" i="1"/>
  <c r="E158" i="1"/>
  <c r="E238" i="1"/>
  <c r="E127" i="1"/>
  <c r="E207" i="1"/>
  <c r="E287" i="1"/>
  <c r="E193" i="1"/>
  <c r="E321" i="1"/>
  <c r="E58" i="1"/>
  <c r="E122" i="1"/>
  <c r="E186" i="1"/>
  <c r="E250" i="1"/>
  <c r="E314" i="1"/>
  <c r="E378" i="1"/>
  <c r="E442" i="1"/>
  <c r="E506" i="1"/>
  <c r="E570" i="1"/>
  <c r="E531" i="1"/>
  <c r="E446" i="1"/>
  <c r="E339" i="1"/>
  <c r="E333" i="1"/>
  <c r="E589" i="1"/>
  <c r="E215" i="1"/>
  <c r="E137" i="1"/>
  <c r="E66" i="1"/>
  <c r="E194" i="1"/>
  <c r="E322" i="1"/>
  <c r="E514" i="1"/>
  <c r="E208" i="1"/>
  <c r="E145" i="1"/>
  <c r="E337" i="1"/>
  <c r="E394" i="1"/>
  <c r="E522" i="1"/>
  <c r="E650" i="1"/>
  <c r="E595" i="1"/>
  <c r="E424" i="1"/>
  <c r="E345" i="1"/>
  <c r="E210" i="1"/>
  <c r="E402" i="1"/>
  <c r="E594" i="1"/>
  <c r="E737" i="1"/>
  <c r="E414" i="1"/>
  <c r="E289" i="1"/>
  <c r="E659" i="1"/>
  <c r="E401" i="1"/>
  <c r="E361" i="1"/>
  <c r="E162" i="1"/>
  <c r="E546" i="1"/>
  <c r="E785" i="1"/>
  <c r="E777" i="1"/>
  <c r="E371" i="1"/>
  <c r="M2" i="3"/>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J2788" i="1"/>
  <c r="J2787" i="1"/>
  <c r="J2786" i="1"/>
  <c r="J2784" i="1"/>
  <c r="A422" i="7" l="1"/>
  <c r="C422" i="7"/>
  <c r="A423" i="7"/>
  <c r="C423" i="7"/>
  <c r="A416" i="7"/>
  <c r="C416" i="7"/>
  <c r="A417" i="7"/>
  <c r="C417" i="7"/>
  <c r="C428" i="7"/>
  <c r="A428" i="7"/>
  <c r="A431" i="7"/>
  <c r="C431" i="7"/>
  <c r="A419" i="7"/>
  <c r="C419" i="7"/>
  <c r="C436" i="7"/>
  <c r="A436" i="7"/>
  <c r="A418" i="7"/>
  <c r="C418" i="7"/>
  <c r="A414" i="7"/>
  <c r="C414" i="7"/>
  <c r="A413" i="7"/>
  <c r="C413" i="7"/>
  <c r="A434" i="7"/>
  <c r="C434" i="7"/>
  <c r="A424" i="7"/>
  <c r="C424" i="7"/>
  <c r="A420" i="7"/>
  <c r="C420" i="7"/>
  <c r="A430" i="7"/>
  <c r="C430" i="7"/>
  <c r="A2750" i="1"/>
  <c r="A2751" i="1" s="1"/>
  <c r="A2752" i="1" s="1"/>
  <c r="A2753" i="1" s="1"/>
  <c r="A2754" i="1" s="1"/>
  <c r="A2755" i="1" s="1"/>
  <c r="A2756" i="1" s="1"/>
  <c r="B309" i="7" l="1"/>
  <c r="C309" i="7" s="1"/>
  <c r="J2650" i="1" l="1"/>
  <c r="B312" i="7"/>
  <c r="C312" i="7" s="1"/>
  <c r="B293" i="7" l="1"/>
  <c r="C293" i="7" s="1"/>
  <c r="B318" i="7"/>
  <c r="C318" i="7" s="1"/>
  <c r="B7" i="7" l="1"/>
  <c r="C7" i="7" s="1"/>
  <c r="B303" i="7" l="1"/>
  <c r="C303" i="7" s="1"/>
  <c r="AM21" i="3"/>
  <c r="AM22" i="3" s="1"/>
  <c r="B300" i="7"/>
  <c r="C300" i="7" s="1"/>
  <c r="B294" i="7"/>
  <c r="C294" i="7" s="1"/>
  <c r="J2507" i="1"/>
  <c r="J2514" i="1"/>
  <c r="I3" i="1"/>
  <c r="B201" i="7" l="1"/>
  <c r="C201" i="7" s="1"/>
  <c r="A2430" i="1"/>
  <c r="B236" i="7"/>
  <c r="C236" i="7" s="1"/>
  <c r="A2373" i="1"/>
  <c r="A2375" i="1" l="1"/>
  <c r="A2376" i="1" s="1"/>
  <c r="A2377" i="1" s="1"/>
  <c r="A2378" i="1" s="1"/>
  <c r="A2379" i="1" s="1"/>
  <c r="A2380" i="1" s="1"/>
  <c r="A2381" i="1" s="1"/>
  <c r="A2382" i="1" s="1"/>
  <c r="A2383" i="1" s="1"/>
  <c r="A2384" i="1" s="1"/>
  <c r="A2385" i="1" s="1"/>
  <c r="A2386" i="1" s="1"/>
  <c r="A2387" i="1" s="1"/>
  <c r="A2388" i="1" s="1"/>
  <c r="A2389" i="1" s="1"/>
  <c r="A2390" i="1" s="1"/>
  <c r="A2391" i="1" s="1"/>
  <c r="A2392" i="1" s="1"/>
  <c r="A2394" i="1" s="1"/>
  <c r="A2395" i="1" s="1"/>
  <c r="A2396" i="1" s="1"/>
  <c r="A2397" i="1" s="1"/>
  <c r="B290" i="7"/>
  <c r="C290" i="7" s="1"/>
  <c r="B200" i="7" l="1"/>
  <c r="C200" i="7" s="1"/>
  <c r="B41" i="7"/>
  <c r="C41" i="7" s="1"/>
  <c r="B53" i="7"/>
  <c r="C53" i="7" s="1"/>
  <c r="A2398" i="1"/>
  <c r="A2399" i="1" s="1"/>
  <c r="A2401" i="1" s="1"/>
  <c r="A2402" i="1" s="1"/>
  <c r="A2403" i="1" s="1"/>
  <c r="A2405" i="1" s="1"/>
  <c r="A2406" i="1" s="1"/>
  <c r="A2407" i="1" s="1"/>
  <c r="A2408" i="1" s="1"/>
  <c r="A2409" i="1" s="1"/>
  <c r="A2410" i="1" s="1"/>
  <c r="A2411" i="1" s="1"/>
  <c r="A2412" i="1" s="1"/>
  <c r="A2413" i="1" s="1"/>
  <c r="A2415" i="1" s="1"/>
  <c r="A2417" i="1" s="1"/>
  <c r="A2418" i="1" s="1"/>
  <c r="A2419" i="1" s="1"/>
  <c r="A2421" i="1" s="1"/>
  <c r="A2422" i="1" s="1"/>
  <c r="A2423" i="1" s="1"/>
  <c r="A2424" i="1" s="1"/>
  <c r="A2425" i="1" s="1"/>
  <c r="A2426" i="1" s="1"/>
  <c r="A2427" i="1" s="1"/>
  <c r="A2428" i="1" s="1"/>
  <c r="A2435" i="1" s="1"/>
  <c r="A2437" i="1" s="1"/>
  <c r="A2438" i="1" s="1"/>
  <c r="A2439" i="1" s="1"/>
  <c r="A2440" i="1" s="1"/>
  <c r="A2441" i="1" s="1"/>
  <c r="A2442" i="1" s="1"/>
  <c r="A2443" i="1" s="1"/>
  <c r="A2444" i="1" s="1"/>
  <c r="A2445" i="1" s="1"/>
  <c r="A2446" i="1" s="1"/>
  <c r="A2447" i="1" s="1"/>
  <c r="A2448" i="1" s="1"/>
  <c r="A2449" i="1" s="1"/>
  <c r="A2450" i="1" s="1"/>
  <c r="A2452" i="1" s="1"/>
  <c r="A2453" i="1" s="1"/>
  <c r="A2454" i="1" s="1"/>
  <c r="A2455" i="1" s="1"/>
  <c r="A2456" i="1" s="1"/>
  <c r="A2457" i="1" s="1"/>
  <c r="A2458" i="1" s="1"/>
  <c r="A2459" i="1" s="1"/>
  <c r="A2460" i="1" s="1"/>
  <c r="A2461" i="1" s="1"/>
  <c r="A2462" i="1" s="1"/>
  <c r="A2464" i="1" s="1"/>
  <c r="A2465" i="1" s="1"/>
  <c r="A2466" i="1" s="1"/>
  <c r="A2467" i="1" s="1"/>
  <c r="A2468" i="1" s="1"/>
  <c r="A2469" i="1" s="1"/>
  <c r="A2470" i="1" s="1"/>
  <c r="A2471" i="1" s="1"/>
  <c r="A2472" i="1" s="1"/>
  <c r="A2473" i="1" s="1"/>
  <c r="A2474" i="1" s="1"/>
  <c r="A2475" i="1" s="1"/>
  <c r="A2476" i="1" s="1"/>
  <c r="A2477" i="1" s="1"/>
  <c r="A2479" i="1" s="1"/>
  <c r="A2480" i="1" s="1"/>
  <c r="A2481" i="1" s="1"/>
  <c r="A2482" i="1" s="1"/>
  <c r="A2483" i="1" s="1"/>
  <c r="A2484" i="1" s="1"/>
  <c r="A2485" i="1" s="1"/>
  <c r="A2486" i="1" s="1"/>
  <c r="A2487" i="1" s="1"/>
  <c r="A2488" i="1" s="1"/>
  <c r="A2489" i="1" s="1"/>
  <c r="A2490" i="1" s="1"/>
  <c r="A2491" i="1" s="1"/>
  <c r="A2492" i="1" s="1"/>
  <c r="A2494" i="1" s="1"/>
  <c r="A2495" i="1" s="1"/>
  <c r="A2496" i="1" s="1"/>
  <c r="A2498" i="1" s="1"/>
  <c r="A2499" i="1" s="1"/>
  <c r="A2500" i="1" s="1"/>
  <c r="A2501"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1" i="1" s="1"/>
  <c r="A2552" i="1" s="1"/>
  <c r="A2553" i="1" s="1"/>
  <c r="A2554" i="1" s="1"/>
  <c r="A2555" i="1" s="1"/>
  <c r="A2556" i="1" s="1"/>
  <c r="A2557" i="1" s="1"/>
  <c r="A2558" i="1" s="1"/>
  <c r="A2559" i="1" s="1"/>
  <c r="A2560" i="1" s="1"/>
  <c r="A2561"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6" i="1" s="1"/>
  <c r="A2587" i="1" s="1"/>
  <c r="A2588" i="1" s="1"/>
  <c r="A2589" i="1" s="1"/>
  <c r="A2590" i="1" s="1"/>
  <c r="A2591" i="1" s="1"/>
  <c r="A2592" i="1" s="1"/>
  <c r="A2593" i="1" s="1"/>
  <c r="A2594" i="1" s="1"/>
  <c r="A2595" i="1" s="1"/>
  <c r="A2596" i="1" s="1"/>
  <c r="A2598" i="1" s="1"/>
  <c r="A2599" i="1" s="1"/>
  <c r="A2600" i="1" s="1"/>
  <c r="A2601" i="1" s="1"/>
  <c r="A2602" i="1" s="1"/>
  <c r="A2603" i="1" s="1"/>
  <c r="A2604" i="1" s="1"/>
  <c r="A2606" i="1" s="1"/>
  <c r="A2607" i="1" s="1"/>
  <c r="A2608" i="1" s="1"/>
  <c r="A2611" i="1" s="1"/>
  <c r="A2612" i="1" s="1"/>
  <c r="A2614" i="1" s="1"/>
  <c r="A2617" i="1" s="1"/>
  <c r="A2618" i="1" s="1"/>
  <c r="A2619" i="1" s="1"/>
  <c r="A2620" i="1" s="1"/>
  <c r="A2621" i="1" s="1"/>
  <c r="A2622" i="1" s="1"/>
  <c r="A2624" i="1" s="1"/>
  <c r="A2625" i="1" s="1"/>
  <c r="A2626" i="1" s="1"/>
  <c r="A2627" i="1" s="1"/>
  <c r="A2628" i="1" s="1"/>
  <c r="A2629" i="1" s="1"/>
  <c r="A2630" i="1" s="1"/>
  <c r="A2631" i="1" s="1"/>
  <c r="A2632" i="1" s="1"/>
  <c r="A2635" i="1" s="1"/>
  <c r="A2636" i="1" s="1"/>
  <c r="A2638" i="1" s="1"/>
  <c r="A2639" i="1" s="1"/>
  <c r="A2640" i="1" s="1"/>
  <c r="A2641" i="1" s="1"/>
  <c r="A2643" i="1" s="1"/>
  <c r="A2644" i="1" s="1"/>
  <c r="A2645" i="1" s="1"/>
  <c r="A2646" i="1" s="1"/>
  <c r="A2647" i="1" s="1"/>
  <c r="A2648" i="1" s="1"/>
  <c r="A2649" i="1" s="1"/>
  <c r="A2650" i="1" s="1"/>
  <c r="A2651" i="1" s="1"/>
  <c r="A2652" i="1" s="1"/>
  <c r="A2653" i="1" s="1"/>
  <c r="A2655" i="1" s="1"/>
  <c r="A2656" i="1" s="1"/>
  <c r="A2657" i="1" s="1"/>
  <c r="A2658" i="1" s="1"/>
  <c r="A2660" i="1" s="1"/>
  <c r="A2661" i="1" s="1"/>
  <c r="A2662" i="1" s="1"/>
  <c r="A2663" i="1" s="1"/>
  <c r="A2665" i="1" s="1"/>
  <c r="A2666" i="1" s="1"/>
  <c r="A2667" i="1" s="1"/>
  <c r="A2668" i="1" s="1"/>
  <c r="A2669" i="1" s="1"/>
  <c r="A2670" i="1" s="1"/>
  <c r="A2671" i="1" s="1"/>
  <c r="A2672" i="1" s="1"/>
  <c r="A2673" i="1" s="1"/>
  <c r="A2674" i="1" s="1"/>
  <c r="A2675" i="1" s="1"/>
  <c r="A2676" i="1" s="1"/>
  <c r="A2678" i="1" s="1"/>
  <c r="A2679" i="1" s="1"/>
  <c r="A2680" i="1" s="1"/>
  <c r="A2681" i="1" s="1"/>
  <c r="A2682" i="1" s="1"/>
  <c r="A2683" i="1" s="1"/>
  <c r="A2684" i="1" s="1"/>
  <c r="A2685" i="1" s="1"/>
  <c r="A2686" i="1" s="1"/>
  <c r="A2687" i="1" s="1"/>
  <c r="A2688" i="1" s="1"/>
  <c r="A2690" i="1" s="1"/>
  <c r="A2692" i="1" s="1"/>
  <c r="A2693" i="1" s="1"/>
  <c r="A2694" i="1" s="1"/>
  <c r="A2695" i="1" s="1"/>
  <c r="A2697" i="1" s="1"/>
  <c r="A2698" i="1" s="1"/>
  <c r="A2699" i="1" s="1"/>
  <c r="A290" i="7"/>
  <c r="A293" i="7"/>
  <c r="A294" i="7"/>
  <c r="A300" i="7"/>
  <c r="A303" i="7"/>
  <c r="A309" i="7"/>
  <c r="A312"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2700" i="1" l="1"/>
  <c r="A2701" i="1" s="1"/>
  <c r="A2702" i="1" s="1"/>
  <c r="A2703" i="1" s="1"/>
  <c r="A2704" i="1" s="1"/>
  <c r="A2707" i="1" s="1"/>
  <c r="A2709" i="1" s="1"/>
  <c r="A2710" i="1" s="1"/>
  <c r="A2711" i="1" s="1"/>
  <c r="B306" i="7"/>
  <c r="C306" i="7" s="1"/>
  <c r="B288" i="7"/>
  <c r="C288" i="7" s="1"/>
  <c r="J1972" i="1"/>
  <c r="J1970" i="1"/>
  <c r="J1946" i="1"/>
  <c r="J1937" i="1"/>
  <c r="J1932" i="1"/>
  <c r="B205" i="7"/>
  <c r="C205" i="7" s="1"/>
  <c r="J1871" i="1"/>
  <c r="B128" i="7" l="1"/>
  <c r="C128" i="7" s="1"/>
  <c r="A2714" i="1"/>
  <c r="A2715" i="1" s="1"/>
  <c r="A2716" i="1" s="1"/>
  <c r="A2717" i="1" s="1"/>
  <c r="A2718" i="1" s="1"/>
  <c r="A2719" i="1" s="1"/>
  <c r="A2720" i="1" s="1"/>
  <c r="A2721" i="1" s="1"/>
  <c r="A2722" i="1" s="1"/>
  <c r="A2724" i="1" s="1"/>
  <c r="A2725" i="1" s="1"/>
  <c r="A2726" i="1" s="1"/>
  <c r="A2728" i="1" s="1"/>
  <c r="A2729" i="1" s="1"/>
  <c r="A2730" i="1" s="1"/>
  <c r="A2731" i="1" s="1"/>
  <c r="A2732" i="1" s="1"/>
  <c r="A2735" i="1" s="1"/>
  <c r="A2736" i="1" s="1"/>
  <c r="A2739" i="1" s="1"/>
  <c r="A2740" i="1" s="1"/>
  <c r="A2741" i="1" s="1"/>
  <c r="A2742" i="1" s="1"/>
  <c r="A2744" i="1" s="1"/>
  <c r="A2745" i="1" s="1"/>
  <c r="A2746" i="1" s="1"/>
  <c r="A2747" i="1" s="1"/>
  <c r="A2748" i="1" s="1"/>
  <c r="A2712" i="1"/>
  <c r="A306" i="7"/>
  <c r="A288" i="7"/>
  <c r="J1748" i="1"/>
  <c r="J1844" i="1"/>
  <c r="B37" i="7"/>
  <c r="C37" i="7" s="1"/>
  <c r="B222" i="7"/>
  <c r="C222" i="7" s="1"/>
  <c r="J1766" i="1"/>
  <c r="J1751" i="1"/>
  <c r="J1746" i="1"/>
  <c r="J1744" i="1"/>
  <c r="J1743" i="1"/>
  <c r="J1741" i="1"/>
  <c r="J1740" i="1"/>
  <c r="J1737" i="1"/>
  <c r="J1736" i="1"/>
  <c r="J1735" i="1"/>
  <c r="B104" i="7" l="1"/>
  <c r="C104" i="7" s="1"/>
  <c r="B270" i="7"/>
  <c r="C270" i="7" s="1"/>
  <c r="B127" i="7" l="1"/>
  <c r="C127" i="7" s="1"/>
  <c r="B304" i="7"/>
  <c r="C304" i="7" s="1"/>
  <c r="A304" i="7" l="1"/>
  <c r="B299" i="7"/>
  <c r="C299" i="7" s="1"/>
  <c r="B287" i="7"/>
  <c r="C287" i="7" s="1"/>
  <c r="B310" i="7"/>
  <c r="C310" i="7" s="1"/>
  <c r="B8" i="7"/>
  <c r="C8" i="7" s="1"/>
  <c r="B14" i="7"/>
  <c r="C14" i="7" s="1"/>
  <c r="B15" i="7"/>
  <c r="C15" i="7" s="1"/>
  <c r="B36" i="7"/>
  <c r="C36" i="7" s="1"/>
  <c r="B40" i="7"/>
  <c r="C40" i="7" s="1"/>
  <c r="B42" i="7"/>
  <c r="C42" i="7" s="1"/>
  <c r="B45" i="7"/>
  <c r="C45" i="7" s="1"/>
  <c r="B50" i="7"/>
  <c r="C50" i="7" s="1"/>
  <c r="B292" i="7"/>
  <c r="C292" i="7" s="1"/>
  <c r="B62" i="7"/>
  <c r="C62" i="7" s="1"/>
  <c r="B69" i="7"/>
  <c r="C69" i="7" s="1"/>
  <c r="B73" i="7"/>
  <c r="C73" i="7" s="1"/>
  <c r="B137" i="7"/>
  <c r="C137" i="7" s="1"/>
  <c r="B126" i="7"/>
  <c r="C126" i="7" s="1"/>
  <c r="B138" i="7"/>
  <c r="C138" i="7" s="1"/>
  <c r="B193" i="7"/>
  <c r="C193" i="7" s="1"/>
  <c r="B194" i="7"/>
  <c r="C194" i="7" s="1"/>
  <c r="B197" i="7"/>
  <c r="C197" i="7" s="1"/>
  <c r="B206" i="7"/>
  <c r="C206" i="7" s="1"/>
  <c r="B204" i="7"/>
  <c r="C204" i="7" s="1"/>
  <c r="B213" i="7"/>
  <c r="C213" i="7" s="1"/>
  <c r="B219" i="7"/>
  <c r="C219" i="7" s="1"/>
  <c r="B225" i="7"/>
  <c r="C225" i="7" s="1"/>
  <c r="B233" i="7"/>
  <c r="C233" i="7" s="1"/>
  <c r="B237" i="7"/>
  <c r="C237" i="7" s="1"/>
  <c r="B239" i="7"/>
  <c r="C239" i="7" s="1"/>
  <c r="B241" i="7"/>
  <c r="C241" i="7" s="1"/>
  <c r="B258" i="7"/>
  <c r="C258" i="7" s="1"/>
  <c r="B265" i="7"/>
  <c r="C265" i="7" s="1"/>
  <c r="B269" i="7"/>
  <c r="C269" i="7" s="1"/>
  <c r="B277" i="7"/>
  <c r="C277" i="7" s="1"/>
  <c r="B282" i="7"/>
  <c r="C282" i="7" s="1"/>
  <c r="B289" i="7"/>
  <c r="C289" i="7" s="1"/>
  <c r="B291" i="7"/>
  <c r="C291" i="7" s="1"/>
  <c r="B295" i="7"/>
  <c r="C295" i="7" s="1"/>
  <c r="B296" i="7"/>
  <c r="C296" i="7" s="1"/>
  <c r="B297" i="7"/>
  <c r="C297" i="7" s="1"/>
  <c r="B298" i="7"/>
  <c r="C298" i="7" s="1"/>
  <c r="B301" i="7"/>
  <c r="C301" i="7" s="1"/>
  <c r="B302" i="7"/>
  <c r="C302" i="7" s="1"/>
  <c r="B308" i="7"/>
  <c r="C308" i="7" s="1"/>
  <c r="B311" i="7"/>
  <c r="C311" i="7" s="1"/>
  <c r="B313" i="7"/>
  <c r="C313" i="7" s="1"/>
  <c r="B317" i="7"/>
  <c r="C317" i="7" s="1"/>
  <c r="B316" i="7"/>
  <c r="C316" i="7" s="1"/>
  <c r="B250" i="7" l="1"/>
  <c r="C250" i="7" s="1"/>
  <c r="B231" i="7"/>
  <c r="C231" i="7" s="1"/>
  <c r="B224" i="7"/>
  <c r="C224" i="7" s="1"/>
  <c r="B228" i="7"/>
  <c r="C228" i="7" s="1"/>
  <c r="B230" i="7"/>
  <c r="C230" i="7" s="1"/>
  <c r="B217" i="7"/>
  <c r="C217" i="7" s="1"/>
  <c r="B235" i="7"/>
  <c r="C235" i="7" s="1"/>
  <c r="B234" i="7"/>
  <c r="B223" i="7"/>
  <c r="C223" i="7" s="1"/>
  <c r="B221" i="7"/>
  <c r="C221" i="7" s="1"/>
  <c r="B220" i="7"/>
  <c r="B229" i="7"/>
  <c r="B232" i="7"/>
  <c r="C232" i="7" s="1"/>
  <c r="B215" i="7"/>
  <c r="C215" i="7" s="1"/>
  <c r="B214" i="7"/>
  <c r="B257" i="7"/>
  <c r="B255" i="7"/>
  <c r="C255" i="7" s="1"/>
  <c r="B218" i="7"/>
  <c r="C218" i="7" s="1"/>
  <c r="B227" i="7"/>
  <c r="C227" i="7" s="1"/>
  <c r="B226" i="7"/>
  <c r="B253" i="7"/>
  <c r="C253" i="7" s="1"/>
  <c r="B216" i="7"/>
  <c r="C216" i="7" s="1"/>
  <c r="B31" i="7"/>
  <c r="C31" i="7" s="1"/>
  <c r="B25" i="7"/>
  <c r="C25" i="7" s="1"/>
  <c r="B80" i="7"/>
  <c r="C80" i="7" s="1"/>
  <c r="B82" i="7"/>
  <c r="C82" i="7" s="1"/>
  <c r="B274" i="7"/>
  <c r="C274" i="7" s="1"/>
  <c r="B17" i="7"/>
  <c r="B92" i="7"/>
  <c r="C92" i="7" s="1"/>
  <c r="B93" i="7"/>
  <c r="C93" i="7" s="1"/>
  <c r="B76" i="7"/>
  <c r="B77" i="7"/>
  <c r="C77" i="7" s="1"/>
  <c r="B102" i="7"/>
  <c r="C102" i="7" s="1"/>
  <c r="B103" i="7"/>
  <c r="B86" i="7"/>
  <c r="C86" i="7" s="1"/>
  <c r="B87" i="7"/>
  <c r="B20" i="7"/>
  <c r="C20" i="7" s="1"/>
  <c r="B28" i="7"/>
  <c r="B145" i="7"/>
  <c r="B112" i="7"/>
  <c r="C112" i="7" s="1"/>
  <c r="B182" i="7"/>
  <c r="C182" i="7" s="1"/>
  <c r="B286" i="7"/>
  <c r="B176" i="7"/>
  <c r="B210" i="7"/>
  <c r="C210" i="7" s="1"/>
  <c r="B209" i="7"/>
  <c r="B198" i="7"/>
  <c r="C198" i="7" s="1"/>
  <c r="B199" i="7"/>
  <c r="C199" i="7" s="1"/>
  <c r="B207" i="7"/>
  <c r="C207" i="7" s="1"/>
  <c r="B191" i="7"/>
  <c r="C191" i="7" s="1"/>
  <c r="B154" i="7"/>
  <c r="B208" i="7"/>
  <c r="C208" i="7" s="1"/>
  <c r="B190" i="7"/>
  <c r="B141" i="7"/>
  <c r="C141" i="7" s="1"/>
  <c r="B117" i="7"/>
  <c r="C117" i="7" s="1"/>
  <c r="B124" i="7"/>
  <c r="C124" i="7" s="1"/>
  <c r="B125" i="7"/>
  <c r="C125" i="7" s="1"/>
  <c r="B212" i="7"/>
  <c r="B195" i="7"/>
  <c r="B196" i="7"/>
  <c r="B202" i="7"/>
  <c r="B203" i="7"/>
  <c r="B211" i="7"/>
  <c r="B158" i="7"/>
  <c r="C158" i="7" s="1"/>
  <c r="B148" i="7"/>
  <c r="B136" i="7"/>
  <c r="C136" i="7" s="1"/>
  <c r="B16" i="7"/>
  <c r="C16" i="7" s="1"/>
  <c r="B33" i="7"/>
  <c r="C33" i="7" s="1"/>
  <c r="B11" i="7"/>
  <c r="C11" i="7" s="1"/>
  <c r="B18" i="7"/>
  <c r="C18" i="7" s="1"/>
  <c r="B268" i="7"/>
  <c r="C268" i="7" s="1"/>
  <c r="B276" i="7"/>
  <c r="C276" i="7" s="1"/>
  <c r="B264" i="7"/>
  <c r="C264" i="7" s="1"/>
  <c r="B132" i="7"/>
  <c r="C132" i="7" s="1"/>
  <c r="B281" i="7"/>
  <c r="B183" i="7"/>
  <c r="B172" i="7"/>
  <c r="C172" i="7" s="1"/>
  <c r="B135" i="7"/>
  <c r="C135" i="7" s="1"/>
  <c r="B131" i="7"/>
  <c r="C131" i="7" s="1"/>
  <c r="B163" i="7"/>
  <c r="B9" i="7"/>
  <c r="C9" i="7" s="1"/>
  <c r="B32" i="7"/>
  <c r="B315" i="7"/>
  <c r="B314" i="7"/>
  <c r="B284" i="7"/>
  <c r="B283" i="7"/>
  <c r="B192" i="7"/>
  <c r="C192" i="7" s="1"/>
  <c r="B38" i="7"/>
  <c r="B39" i="7"/>
  <c r="C39" i="7" s="1"/>
  <c r="B12" i="7"/>
  <c r="C12" i="7" s="1"/>
  <c r="B29" i="7"/>
  <c r="C29" i="7" s="1"/>
  <c r="B30" i="7"/>
  <c r="B23" i="7"/>
  <c r="C23" i="7" s="1"/>
  <c r="B24" i="7"/>
  <c r="C24" i="7" s="1"/>
  <c r="B263" i="7"/>
  <c r="C263" i="7" s="1"/>
  <c r="B280" i="7"/>
  <c r="B267" i="7"/>
  <c r="C267" i="7" s="1"/>
  <c r="B266" i="7"/>
  <c r="B130" i="7"/>
  <c r="C130" i="7" s="1"/>
  <c r="B129" i="7"/>
  <c r="B34" i="7"/>
  <c r="C34" i="7" s="1"/>
  <c r="B35" i="7"/>
  <c r="C35" i="7" s="1"/>
  <c r="B21" i="7"/>
  <c r="C21" i="7" s="1"/>
  <c r="B22" i="7"/>
  <c r="C22" i="7" s="1"/>
  <c r="B10" i="7"/>
  <c r="C10" i="7" s="1"/>
  <c r="B273" i="7"/>
  <c r="C273" i="7" s="1"/>
  <c r="B260" i="7"/>
  <c r="C260" i="7" s="1"/>
  <c r="B259" i="7"/>
  <c r="C259" i="7" s="1"/>
  <c r="B134" i="7"/>
  <c r="C134" i="7" s="1"/>
  <c r="B43" i="7"/>
  <c r="B44" i="7"/>
  <c r="C44" i="7" s="1"/>
  <c r="B275" i="7"/>
  <c r="B13" i="7"/>
  <c r="C13" i="7" s="1"/>
  <c r="B262" i="7"/>
  <c r="B261" i="7"/>
  <c r="C261" i="7" s="1"/>
  <c r="B272" i="7"/>
  <c r="C272" i="7" s="1"/>
  <c r="B271" i="7"/>
  <c r="C271" i="7" s="1"/>
  <c r="B133" i="7"/>
  <c r="B26" i="7"/>
  <c r="C26" i="7" s="1"/>
  <c r="B27" i="7"/>
  <c r="C27" i="7" s="1"/>
  <c r="B279" i="7"/>
  <c r="C279" i="7" s="1"/>
  <c r="B278" i="7"/>
  <c r="C278" i="7" s="1"/>
  <c r="B285" i="7"/>
  <c r="C285" i="7" s="1"/>
  <c r="B185" i="7"/>
  <c r="C185" i="7" s="1"/>
  <c r="B96" i="7"/>
  <c r="C96" i="7" s="1"/>
  <c r="B121" i="7"/>
  <c r="C121" i="7" s="1"/>
  <c r="B155" i="7"/>
  <c r="B56" i="7"/>
  <c r="C56" i="7" s="1"/>
  <c r="A299" i="7"/>
  <c r="A308" i="7"/>
  <c r="A295" i="7"/>
  <c r="B187" i="7"/>
  <c r="C187" i="7" s="1"/>
  <c r="B159" i="7"/>
  <c r="C159" i="7" s="1"/>
  <c r="B149" i="7"/>
  <c r="C149" i="7" s="1"/>
  <c r="B116" i="7"/>
  <c r="C116" i="7" s="1"/>
  <c r="B97" i="7"/>
  <c r="C97" i="7" s="1"/>
  <c r="B71" i="7"/>
  <c r="C71" i="7" s="1"/>
  <c r="A287" i="7"/>
  <c r="B251" i="7"/>
  <c r="C251" i="7" s="1"/>
  <c r="A296" i="7"/>
  <c r="A291" i="7"/>
  <c r="A289" i="7"/>
  <c r="B186" i="7"/>
  <c r="C186" i="7" s="1"/>
  <c r="B122" i="7"/>
  <c r="C122" i="7" s="1"/>
  <c r="B110" i="7"/>
  <c r="C110" i="7" s="1"/>
  <c r="B68" i="7"/>
  <c r="C68" i="7" s="1"/>
  <c r="B61" i="7"/>
  <c r="C61" i="7" s="1"/>
  <c r="A292" i="7"/>
  <c r="A311" i="7"/>
  <c r="A316" i="7"/>
  <c r="A301" i="7"/>
  <c r="A282" i="7"/>
  <c r="B248" i="7"/>
  <c r="C248" i="7" s="1"/>
  <c r="B91" i="7"/>
  <c r="C91" i="7" s="1"/>
  <c r="B57" i="7"/>
  <c r="C57" i="7" s="1"/>
  <c r="B108" i="7"/>
  <c r="C108" i="7" s="1"/>
  <c r="B90" i="7"/>
  <c r="C90" i="7" s="1"/>
  <c r="A310" i="7"/>
  <c r="A302" i="7"/>
  <c r="A317" i="7"/>
  <c r="A298" i="7"/>
  <c r="A313" i="7"/>
  <c r="A297" i="7"/>
  <c r="B256" i="7"/>
  <c r="C256" i="7" s="1"/>
  <c r="B244" i="7"/>
  <c r="C244" i="7" s="1"/>
  <c r="B164" i="7"/>
  <c r="C164" i="7" s="1"/>
  <c r="B142" i="7"/>
  <c r="C142" i="7" s="1"/>
  <c r="B99" i="7"/>
  <c r="C99" i="7" s="1"/>
  <c r="B106" i="7"/>
  <c r="C106" i="7" s="1"/>
  <c r="B105" i="7"/>
  <c r="C105" i="7" s="1"/>
  <c r="B79" i="7"/>
  <c r="C79" i="7" s="1"/>
  <c r="B78" i="7"/>
  <c r="C78" i="7" s="1"/>
  <c r="B245" i="7"/>
  <c r="C245" i="7" s="1"/>
  <c r="B243" i="7"/>
  <c r="C243" i="7" s="1"/>
  <c r="B152" i="7"/>
  <c r="C152" i="7" s="1"/>
  <c r="B153" i="7"/>
  <c r="C153" i="7" s="1"/>
  <c r="B249" i="7"/>
  <c r="C249" i="7" s="1"/>
  <c r="B247" i="7"/>
  <c r="C247" i="7" s="1"/>
  <c r="B184" i="7"/>
  <c r="C184" i="7" s="1"/>
  <c r="B165" i="7"/>
  <c r="C165" i="7" s="1"/>
  <c r="B160" i="7"/>
  <c r="C160" i="7" s="1"/>
  <c r="B146" i="7"/>
  <c r="C146" i="7" s="1"/>
  <c r="B147" i="7"/>
  <c r="C147" i="7" s="1"/>
  <c r="B115" i="7"/>
  <c r="C115" i="7" s="1"/>
  <c r="B100" i="7"/>
  <c r="C100" i="7" s="1"/>
  <c r="B66" i="7"/>
  <c r="C66" i="7" s="1"/>
  <c r="B65" i="7"/>
  <c r="C65" i="7" s="1"/>
  <c r="B81" i="7"/>
  <c r="C81" i="7" s="1"/>
  <c r="B168" i="7"/>
  <c r="C168" i="7" s="1"/>
  <c r="B169" i="7"/>
  <c r="C169" i="7" s="1"/>
  <c r="B156" i="7"/>
  <c r="C156" i="7" s="1"/>
  <c r="B157" i="7"/>
  <c r="C157" i="7" s="1"/>
  <c r="B101" i="7"/>
  <c r="C101" i="7" s="1"/>
  <c r="B67" i="7"/>
  <c r="C67" i="7" s="1"/>
  <c r="B246" i="7"/>
  <c r="C246" i="7" s="1"/>
  <c r="B166" i="7"/>
  <c r="C166" i="7" s="1"/>
  <c r="B167" i="7"/>
  <c r="C167" i="7" s="1"/>
  <c r="B139" i="7"/>
  <c r="C139" i="7" s="1"/>
  <c r="B140" i="7"/>
  <c r="C140" i="7" s="1"/>
  <c r="B119" i="7"/>
  <c r="C119" i="7" s="1"/>
  <c r="B118" i="7"/>
  <c r="C118" i="7" s="1"/>
  <c r="B75" i="7"/>
  <c r="C75" i="7" s="1"/>
  <c r="B74" i="7"/>
  <c r="C74" i="7" s="1"/>
  <c r="B64" i="7"/>
  <c r="C64" i="7" s="1"/>
  <c r="B63" i="7"/>
  <c r="C63" i="7" s="1"/>
  <c r="B143" i="7"/>
  <c r="C143" i="7" s="1"/>
  <c r="B144" i="7"/>
  <c r="C144" i="7" s="1"/>
  <c r="B179" i="7"/>
  <c r="C179" i="7" s="1"/>
  <c r="B180" i="7"/>
  <c r="C180" i="7" s="1"/>
  <c r="B120" i="7"/>
  <c r="C120" i="7" s="1"/>
  <c r="B114" i="7"/>
  <c r="C114" i="7" s="1"/>
  <c r="B113" i="7"/>
  <c r="C113" i="7" s="1"/>
  <c r="B89" i="7"/>
  <c r="C89" i="7" s="1"/>
  <c r="B88" i="7"/>
  <c r="C88" i="7" s="1"/>
  <c r="B60" i="7"/>
  <c r="C60" i="7" s="1"/>
  <c r="B55" i="7"/>
  <c r="C55" i="7" s="1"/>
  <c r="B54" i="7"/>
  <c r="C54" i="7" s="1"/>
  <c r="B242" i="7"/>
  <c r="C242" i="7" s="1"/>
  <c r="B188" i="7"/>
  <c r="C188" i="7" s="1"/>
  <c r="B189" i="7"/>
  <c r="C189" i="7" s="1"/>
  <c r="B177" i="7"/>
  <c r="C177" i="7" s="1"/>
  <c r="B178" i="7"/>
  <c r="C178" i="7" s="1"/>
  <c r="B151" i="7"/>
  <c r="C151" i="7" s="1"/>
  <c r="B111" i="7"/>
  <c r="C111" i="7" s="1"/>
  <c r="B98" i="7"/>
  <c r="C98" i="7" s="1"/>
  <c r="B72" i="7"/>
  <c r="C72" i="7" s="1"/>
  <c r="B58" i="7"/>
  <c r="C58" i="7" s="1"/>
  <c r="B52" i="7"/>
  <c r="C52" i="7" s="1"/>
  <c r="B51" i="7"/>
  <c r="C51" i="7" s="1"/>
  <c r="B254" i="7"/>
  <c r="C254" i="7" s="1"/>
  <c r="B252" i="7"/>
  <c r="C252" i="7" s="1"/>
  <c r="B240" i="7"/>
  <c r="C240" i="7" s="1"/>
  <c r="B238" i="7"/>
  <c r="C238" i="7" s="1"/>
  <c r="B174" i="7"/>
  <c r="C174" i="7" s="1"/>
  <c r="B175" i="7"/>
  <c r="C175" i="7" s="1"/>
  <c r="B84" i="7"/>
  <c r="C84" i="7" s="1"/>
  <c r="B83" i="7"/>
  <c r="C83" i="7" s="1"/>
  <c r="B59" i="7"/>
  <c r="C59" i="7" s="1"/>
  <c r="B48" i="7"/>
  <c r="C48" i="7" s="1"/>
  <c r="B49" i="7"/>
  <c r="C49" i="7" s="1"/>
  <c r="B70" i="7"/>
  <c r="C70" i="7" s="1"/>
  <c r="B173" i="7"/>
  <c r="C173" i="7" s="1"/>
  <c r="B161" i="7"/>
  <c r="C161" i="7" s="1"/>
  <c r="B162" i="7"/>
  <c r="C162" i="7" s="1"/>
  <c r="B150" i="7"/>
  <c r="C150" i="7" s="1"/>
  <c r="B123" i="7"/>
  <c r="C123" i="7" s="1"/>
  <c r="B109" i="7"/>
  <c r="C109" i="7" s="1"/>
  <c r="B107" i="7"/>
  <c r="C107" i="7" s="1"/>
  <c r="B95" i="7"/>
  <c r="C95" i="7" s="1"/>
  <c r="B94" i="7"/>
  <c r="C94" i="7" s="1"/>
  <c r="B46" i="7"/>
  <c r="C46" i="7" s="1"/>
  <c r="B47" i="7"/>
  <c r="C47" i="7" s="1"/>
  <c r="B170" i="7"/>
  <c r="C170" i="7" s="1"/>
  <c r="B171" i="7"/>
  <c r="C171" i="7" s="1"/>
  <c r="B85" i="7"/>
  <c r="C85" i="7" s="1"/>
  <c r="B19" i="7"/>
  <c r="C19" i="7" s="1"/>
  <c r="A269" i="7"/>
  <c r="B305" i="7"/>
  <c r="C305" i="7" s="1"/>
  <c r="B307" i="7"/>
  <c r="C307" i="7" s="1"/>
  <c r="B181" i="7"/>
  <c r="C181" i="7" s="1"/>
  <c r="A41" i="7"/>
  <c r="A197" i="7"/>
  <c r="A138" i="7"/>
  <c r="A237" i="7"/>
  <c r="A14" i="7"/>
  <c r="A225" i="7"/>
  <c r="A137" i="7"/>
  <c r="A270" i="7"/>
  <c r="A250" i="7"/>
  <c r="A236" i="7"/>
  <c r="A223" i="7"/>
  <c r="A222" i="7"/>
  <c r="A213" i="7"/>
  <c r="A200" i="7"/>
  <c r="A194" i="7"/>
  <c r="A193" i="7"/>
  <c r="A126" i="7"/>
  <c r="A127" i="7"/>
  <c r="A104" i="7"/>
  <c r="A62" i="7"/>
  <c r="A45" i="7"/>
  <c r="A42" i="7"/>
  <c r="A36" i="7"/>
  <c r="A7" i="7"/>
  <c r="A8" i="7"/>
  <c r="B6" i="7"/>
  <c r="C6" i="7" s="1"/>
  <c r="A258" i="7"/>
  <c r="A255" i="7"/>
  <c r="A204" i="7"/>
  <c r="A277" i="7"/>
  <c r="A241" i="7"/>
  <c r="A239" i="7"/>
  <c r="A233" i="7"/>
  <c r="A219" i="7"/>
  <c r="A205" i="7"/>
  <c r="A201" i="7"/>
  <c r="A128" i="7"/>
  <c r="A69" i="7"/>
  <c r="A53" i="7"/>
  <c r="A50" i="7"/>
  <c r="A37" i="7"/>
  <c r="A40" i="7"/>
  <c r="A15" i="7"/>
  <c r="A206" i="7"/>
  <c r="A73" i="7"/>
  <c r="A265" i="7"/>
  <c r="J1466" i="1"/>
  <c r="A224" i="7" l="1"/>
  <c r="A257" i="7"/>
  <c r="C257" i="7"/>
  <c r="A234" i="7"/>
  <c r="C234" i="7"/>
  <c r="A275" i="7"/>
  <c r="C275" i="7"/>
  <c r="A280" i="7"/>
  <c r="C280" i="7"/>
  <c r="A38" i="7"/>
  <c r="C38" i="7"/>
  <c r="A163" i="7"/>
  <c r="C163" i="7"/>
  <c r="A145" i="7"/>
  <c r="C145" i="7"/>
  <c r="A76" i="7"/>
  <c r="C76" i="7"/>
  <c r="A214" i="7"/>
  <c r="C214" i="7"/>
  <c r="A155" i="7"/>
  <c r="C155" i="7"/>
  <c r="A211" i="7"/>
  <c r="C211" i="7"/>
  <c r="A28" i="7"/>
  <c r="C28" i="7"/>
  <c r="A133" i="7"/>
  <c r="C133" i="7"/>
  <c r="A43" i="7"/>
  <c r="C43" i="7"/>
  <c r="A283" i="7"/>
  <c r="C283" i="7"/>
  <c r="A203" i="7"/>
  <c r="C203" i="7"/>
  <c r="A209" i="7"/>
  <c r="C209" i="7"/>
  <c r="A284" i="7"/>
  <c r="C284" i="7"/>
  <c r="A202" i="7"/>
  <c r="C202" i="7"/>
  <c r="A190" i="7"/>
  <c r="C190" i="7"/>
  <c r="A87" i="7"/>
  <c r="C87" i="7"/>
  <c r="A17" i="7"/>
  <c r="C17" i="7"/>
  <c r="A226" i="7"/>
  <c r="C226" i="7"/>
  <c r="A229" i="7"/>
  <c r="C229" i="7"/>
  <c r="A129" i="7"/>
  <c r="C129" i="7"/>
  <c r="A30" i="7"/>
  <c r="C30" i="7"/>
  <c r="A314" i="7"/>
  <c r="C314" i="7"/>
  <c r="A183" i="7"/>
  <c r="C183" i="7"/>
  <c r="A196" i="7"/>
  <c r="C196" i="7"/>
  <c r="A176" i="7"/>
  <c r="C176" i="7"/>
  <c r="A220" i="7"/>
  <c r="C220" i="7"/>
  <c r="A315" i="7"/>
  <c r="C315" i="7"/>
  <c r="A281" i="7"/>
  <c r="C281" i="7"/>
  <c r="A195" i="7"/>
  <c r="C195" i="7"/>
  <c r="A154" i="7"/>
  <c r="C154" i="7"/>
  <c r="A286" i="7"/>
  <c r="C286" i="7"/>
  <c r="A103" i="7"/>
  <c r="C103" i="7"/>
  <c r="A148" i="7"/>
  <c r="C148" i="7"/>
  <c r="A262" i="7"/>
  <c r="C262" i="7"/>
  <c r="A266" i="7"/>
  <c r="C266" i="7"/>
  <c r="A32" i="7"/>
  <c r="C32" i="7"/>
  <c r="A212" i="7"/>
  <c r="C212" i="7"/>
  <c r="A227" i="7"/>
  <c r="A231" i="7"/>
  <c r="A218" i="7"/>
  <c r="A221" i="7"/>
  <c r="A228" i="7"/>
  <c r="A253" i="7"/>
  <c r="A230" i="7"/>
  <c r="A232" i="7"/>
  <c r="A217" i="7"/>
  <c r="A216" i="7"/>
  <c r="A215" i="7"/>
  <c r="A235" i="7"/>
  <c r="A31" i="7"/>
  <c r="A25" i="7"/>
  <c r="A77" i="7"/>
  <c r="A80" i="7"/>
  <c r="A86" i="7"/>
  <c r="A102" i="7"/>
  <c r="A274" i="7"/>
  <c r="A92" i="7"/>
  <c r="A93" i="7"/>
  <c r="A20" i="7"/>
  <c r="A82" i="7"/>
  <c r="A112" i="7"/>
  <c r="A124" i="7"/>
  <c r="A23" i="7"/>
  <c r="A158" i="7"/>
  <c r="A141" i="7"/>
  <c r="A134" i="7"/>
  <c r="A11" i="7"/>
  <c r="A172" i="7"/>
  <c r="A34" i="7"/>
  <c r="A199" i="7"/>
  <c r="A210" i="7"/>
  <c r="A16" i="7"/>
  <c r="A182" i="7"/>
  <c r="A198" i="7"/>
  <c r="A117" i="7"/>
  <c r="A191" i="7"/>
  <c r="A125" i="7"/>
  <c r="A268" i="7"/>
  <c r="A207" i="7"/>
  <c r="A208" i="7"/>
  <c r="A271" i="7"/>
  <c r="A259" i="7"/>
  <c r="A136" i="7"/>
  <c r="A261" i="7"/>
  <c r="A285" i="7"/>
  <c r="A272" i="7"/>
  <c r="A33" i="7"/>
  <c r="A135" i="7"/>
  <c r="A24" i="7"/>
  <c r="A18" i="7"/>
  <c r="A35" i="7"/>
  <c r="A44" i="7"/>
  <c r="A263" i="7"/>
  <c r="A26" i="7"/>
  <c r="A21" i="7"/>
  <c r="A131" i="7"/>
  <c r="A192" i="7"/>
  <c r="A22" i="7"/>
  <c r="A27" i="7"/>
  <c r="A9" i="7"/>
  <c r="A264" i="7"/>
  <c r="A267" i="7"/>
  <c r="A153" i="7"/>
  <c r="A10" i="7"/>
  <c r="A39" i="7"/>
  <c r="A276" i="7"/>
  <c r="A13" i="7"/>
  <c r="A279" i="7"/>
  <c r="A273" i="7"/>
  <c r="A132" i="7"/>
  <c r="A278" i="7"/>
  <c r="A12" i="7"/>
  <c r="A260" i="7"/>
  <c r="A130" i="7"/>
  <c r="A29" i="7"/>
  <c r="A147" i="7"/>
  <c r="A162" i="7"/>
  <c r="A185" i="7"/>
  <c r="A252" i="7"/>
  <c r="A156" i="7"/>
  <c r="A149" i="7"/>
  <c r="A113" i="7"/>
  <c r="A60" i="7"/>
  <c r="A181" i="7"/>
  <c r="A109" i="7"/>
  <c r="A144" i="7"/>
  <c r="A256" i="7"/>
  <c r="A152" i="7"/>
  <c r="A251" i="7"/>
  <c r="A48" i="7"/>
  <c r="A85" i="7"/>
  <c r="A140" i="7"/>
  <c r="A19" i="7"/>
  <c r="A187" i="7"/>
  <c r="A96" i="7"/>
  <c r="A54" i="7"/>
  <c r="A72" i="7"/>
  <c r="A71" i="7"/>
  <c r="A249" i="7"/>
  <c r="A242" i="7"/>
  <c r="A99" i="7"/>
  <c r="A143" i="7"/>
  <c r="A108" i="7"/>
  <c r="A75" i="7"/>
  <c r="A120" i="7"/>
  <c r="A248" i="7"/>
  <c r="A78" i="7"/>
  <c r="A122" i="7"/>
  <c r="A159" i="7"/>
  <c r="A247" i="7"/>
  <c r="A123" i="7"/>
  <c r="A146" i="7"/>
  <c r="A243" i="7"/>
  <c r="A90" i="7"/>
  <c r="A139" i="7"/>
  <c r="A59" i="7"/>
  <c r="A88" i="7"/>
  <c r="A169" i="7"/>
  <c r="A244" i="7"/>
  <c r="A240" i="7"/>
  <c r="A55" i="7"/>
  <c r="A157" i="7"/>
  <c r="A142" i="7"/>
  <c r="A119" i="7"/>
  <c r="A97" i="7"/>
  <c r="A111" i="7"/>
  <c r="A179" i="7"/>
  <c r="A49" i="7"/>
  <c r="A57" i="7"/>
  <c r="A121" i="7"/>
  <c r="A106" i="7"/>
  <c r="A180" i="7"/>
  <c r="A118" i="7"/>
  <c r="A95" i="7"/>
  <c r="A98" i="7"/>
  <c r="A100" i="7"/>
  <c r="A101" i="7"/>
  <c r="A164" i="7"/>
  <c r="A51" i="7"/>
  <c r="A150" i="7"/>
  <c r="A70" i="7"/>
  <c r="A65" i="7"/>
  <c r="A161" i="7"/>
  <c r="A238" i="7"/>
  <c r="A246" i="7"/>
  <c r="A170" i="7"/>
  <c r="A177" i="7"/>
  <c r="A168" i="7"/>
  <c r="A83" i="7"/>
  <c r="A167" i="7"/>
  <c r="A254" i="7"/>
  <c r="A63" i="7"/>
  <c r="A107" i="7"/>
  <c r="A245" i="7"/>
  <c r="A66" i="7"/>
  <c r="A105" i="7"/>
  <c r="A46" i="7"/>
  <c r="A116" i="7"/>
  <c r="A91" i="7"/>
  <c r="A110" i="7"/>
  <c r="A173" i="7"/>
  <c r="A89" i="7"/>
  <c r="A94" i="7"/>
  <c r="A115" i="7"/>
  <c r="A160" i="7"/>
  <c r="A151" i="7"/>
  <c r="A56" i="7"/>
  <c r="A67" i="7"/>
  <c r="A174" i="7"/>
  <c r="A47" i="7"/>
  <c r="A79" i="7"/>
  <c r="A178" i="7"/>
  <c r="A64" i="7"/>
  <c r="A189" i="7"/>
  <c r="A6" i="7"/>
  <c r="A186" i="7"/>
  <c r="A165" i="7"/>
  <c r="A81" i="7"/>
  <c r="A84" i="7"/>
  <c r="A166" i="7"/>
  <c r="A58" i="7"/>
  <c r="A171" i="7"/>
  <c r="A184" i="7"/>
  <c r="A61" i="7"/>
  <c r="A305" i="7"/>
  <c r="A188" i="7"/>
  <c r="A175" i="7"/>
  <c r="A68" i="7"/>
  <c r="A52" i="7"/>
  <c r="A114" i="7"/>
  <c r="A74" i="7"/>
  <c r="A307" i="7"/>
  <c r="J1465" i="1"/>
  <c r="J1390" i="1" l="1"/>
  <c r="J1388" i="1"/>
  <c r="J1305" i="1" l="1"/>
  <c r="J1216" i="1" l="1"/>
  <c r="J1214" i="1"/>
  <c r="J1206" i="1"/>
  <c r="J1205" i="1"/>
  <c r="J1202" i="1"/>
  <c r="J1185" i="1"/>
  <c r="J1184" i="1"/>
  <c r="J1176" i="1"/>
  <c r="J1175" i="1"/>
  <c r="J1160" i="1" l="1"/>
  <c r="J1151" i="1"/>
  <c r="J1129" i="1" l="1"/>
  <c r="J1085" i="1"/>
  <c r="J959" i="1" l="1"/>
  <c r="J958" i="1"/>
  <c r="J957" i="1"/>
  <c r="J956" i="1"/>
  <c r="J952" i="1"/>
  <c r="J945" i="1"/>
  <c r="B4" i="5" l="1"/>
  <c r="B6" i="5"/>
  <c r="B7" i="5"/>
  <c r="K3192" i="1" l="1"/>
  <c r="K3388" i="1"/>
  <c r="J3388" i="1" s="1"/>
  <c r="K3396" i="1"/>
  <c r="J3396" i="1" s="1"/>
  <c r="K3404" i="1"/>
  <c r="J3404" i="1" s="1"/>
  <c r="K3412" i="1"/>
  <c r="J3412" i="1" s="1"/>
  <c r="K3420" i="1"/>
  <c r="J3420" i="1" s="1"/>
  <c r="K3428" i="1"/>
  <c r="J3428" i="1" s="1"/>
  <c r="K3436" i="1"/>
  <c r="J3436" i="1" s="1"/>
  <c r="K3444" i="1"/>
  <c r="J3444" i="1" s="1"/>
  <c r="K3452" i="1"/>
  <c r="J3452" i="1" s="1"/>
  <c r="K3460" i="1"/>
  <c r="J3460" i="1" s="1"/>
  <c r="K3468" i="1"/>
  <c r="J3468" i="1" s="1"/>
  <c r="K3476" i="1"/>
  <c r="J3476" i="1" s="1"/>
  <c r="K3484" i="1"/>
  <c r="J3484" i="1" s="1"/>
  <c r="K3492" i="1"/>
  <c r="J3492" i="1" s="1"/>
  <c r="K3500" i="1"/>
  <c r="J3500" i="1" s="1"/>
  <c r="K3508" i="1"/>
  <c r="J3508" i="1" s="1"/>
  <c r="K3516" i="1"/>
  <c r="J3516" i="1" s="1"/>
  <c r="K3524" i="1"/>
  <c r="J3524" i="1" s="1"/>
  <c r="K3532" i="1"/>
  <c r="J3532" i="1" s="1"/>
  <c r="K3540" i="1"/>
  <c r="J3540" i="1" s="1"/>
  <c r="K3548" i="1"/>
  <c r="J3548" i="1" s="1"/>
  <c r="K3556" i="1"/>
  <c r="J3556" i="1" s="1"/>
  <c r="K3564" i="1"/>
  <c r="J3564" i="1" s="1"/>
  <c r="K3572" i="1"/>
  <c r="J3572" i="1" s="1"/>
  <c r="K3580" i="1"/>
  <c r="J3580" i="1" s="1"/>
  <c r="K3588" i="1"/>
  <c r="J3588" i="1" s="1"/>
  <c r="K3596" i="1"/>
  <c r="J3596" i="1" s="1"/>
  <c r="K3389" i="1"/>
  <c r="J3389" i="1" s="1"/>
  <c r="K3397" i="1"/>
  <c r="J3397" i="1" s="1"/>
  <c r="K3405" i="1"/>
  <c r="J3405" i="1" s="1"/>
  <c r="K3413" i="1"/>
  <c r="J3413" i="1" s="1"/>
  <c r="K3421" i="1"/>
  <c r="J3421" i="1" s="1"/>
  <c r="K3429" i="1"/>
  <c r="J3429" i="1" s="1"/>
  <c r="K3437" i="1"/>
  <c r="J3437" i="1" s="1"/>
  <c r="K3445" i="1"/>
  <c r="J3445" i="1" s="1"/>
  <c r="K3453" i="1"/>
  <c r="J3453" i="1" s="1"/>
  <c r="K3461" i="1"/>
  <c r="J3461" i="1" s="1"/>
  <c r="K3469" i="1"/>
  <c r="J3469" i="1" s="1"/>
  <c r="K3477" i="1"/>
  <c r="J3477" i="1" s="1"/>
  <c r="K3485" i="1"/>
  <c r="J3485" i="1" s="1"/>
  <c r="K3493" i="1"/>
  <c r="J3493" i="1" s="1"/>
  <c r="K3501" i="1"/>
  <c r="J3501" i="1" s="1"/>
  <c r="K3509" i="1"/>
  <c r="J3509" i="1" s="1"/>
  <c r="K3517" i="1"/>
  <c r="J3517" i="1" s="1"/>
  <c r="K3525" i="1"/>
  <c r="J3525" i="1" s="1"/>
  <c r="K3533" i="1"/>
  <c r="J3533" i="1" s="1"/>
  <c r="K3541" i="1"/>
  <c r="J3541" i="1" s="1"/>
  <c r="K3549" i="1"/>
  <c r="J3549" i="1" s="1"/>
  <c r="K3557" i="1"/>
  <c r="J3557" i="1" s="1"/>
  <c r="K3565" i="1"/>
  <c r="J3565" i="1" s="1"/>
  <c r="K3573" i="1"/>
  <c r="J3573" i="1" s="1"/>
  <c r="K3581" i="1"/>
  <c r="J3581" i="1" s="1"/>
  <c r="K3589" i="1"/>
  <c r="J3589" i="1" s="1"/>
  <c r="K3597" i="1"/>
  <c r="J3597" i="1" s="1"/>
  <c r="K3390" i="1"/>
  <c r="J3390" i="1" s="1"/>
  <c r="K3398" i="1"/>
  <c r="J3398" i="1" s="1"/>
  <c r="K3406" i="1"/>
  <c r="J3406" i="1" s="1"/>
  <c r="K3414" i="1"/>
  <c r="J3414" i="1" s="1"/>
  <c r="K3422" i="1"/>
  <c r="J3422" i="1" s="1"/>
  <c r="K3430" i="1"/>
  <c r="J3430" i="1" s="1"/>
  <c r="K3438" i="1"/>
  <c r="J3438" i="1" s="1"/>
  <c r="K3446" i="1"/>
  <c r="J3446" i="1" s="1"/>
  <c r="K3454" i="1"/>
  <c r="J3454" i="1" s="1"/>
  <c r="K3462" i="1"/>
  <c r="J3462" i="1" s="1"/>
  <c r="K3470" i="1"/>
  <c r="J3470" i="1" s="1"/>
  <c r="K3478" i="1"/>
  <c r="J3478" i="1" s="1"/>
  <c r="K3486" i="1"/>
  <c r="J3486" i="1" s="1"/>
  <c r="K3494" i="1"/>
  <c r="J3494" i="1" s="1"/>
  <c r="K3502" i="1"/>
  <c r="J3502" i="1" s="1"/>
  <c r="K3510" i="1"/>
  <c r="J3510" i="1" s="1"/>
  <c r="K3518" i="1"/>
  <c r="J3518" i="1" s="1"/>
  <c r="K3526" i="1"/>
  <c r="J3526" i="1" s="1"/>
  <c r="K3534" i="1"/>
  <c r="J3534" i="1" s="1"/>
  <c r="K3542" i="1"/>
  <c r="J3542" i="1" s="1"/>
  <c r="K3550" i="1"/>
  <c r="J3550" i="1" s="1"/>
  <c r="K3558" i="1"/>
  <c r="J3558" i="1" s="1"/>
  <c r="K3566" i="1"/>
  <c r="J3566" i="1" s="1"/>
  <c r="K3574" i="1"/>
  <c r="J3574" i="1" s="1"/>
  <c r="K3582" i="1"/>
  <c r="J3582" i="1" s="1"/>
  <c r="K3590" i="1"/>
  <c r="J3590" i="1" s="1"/>
  <c r="K3598" i="1"/>
  <c r="J3598" i="1" s="1"/>
  <c r="K3391" i="1"/>
  <c r="J3391" i="1" s="1"/>
  <c r="K3399" i="1"/>
  <c r="J3399" i="1" s="1"/>
  <c r="K3407" i="1"/>
  <c r="J3407" i="1" s="1"/>
  <c r="K3415" i="1"/>
  <c r="J3415" i="1" s="1"/>
  <c r="K3423" i="1"/>
  <c r="J3423" i="1" s="1"/>
  <c r="K3431" i="1"/>
  <c r="J3431" i="1" s="1"/>
  <c r="K3439" i="1"/>
  <c r="J3439" i="1" s="1"/>
  <c r="K3447" i="1"/>
  <c r="J3447" i="1" s="1"/>
  <c r="K3455" i="1"/>
  <c r="J3455" i="1" s="1"/>
  <c r="K3463" i="1"/>
  <c r="J3463" i="1" s="1"/>
  <c r="K3471" i="1"/>
  <c r="J3471" i="1" s="1"/>
  <c r="K3479" i="1"/>
  <c r="J3479" i="1" s="1"/>
  <c r="K3487" i="1"/>
  <c r="J3487" i="1" s="1"/>
  <c r="K3495" i="1"/>
  <c r="J3495" i="1" s="1"/>
  <c r="K3503" i="1"/>
  <c r="J3503" i="1" s="1"/>
  <c r="K3511" i="1"/>
  <c r="J3511" i="1" s="1"/>
  <c r="K3519" i="1"/>
  <c r="J3519" i="1" s="1"/>
  <c r="K3527" i="1"/>
  <c r="J3527" i="1" s="1"/>
  <c r="K3535" i="1"/>
  <c r="J3535" i="1" s="1"/>
  <c r="K3543" i="1"/>
  <c r="J3543" i="1" s="1"/>
  <c r="K3551" i="1"/>
  <c r="J3551" i="1" s="1"/>
  <c r="K3559" i="1"/>
  <c r="J3559" i="1" s="1"/>
  <c r="K3567" i="1"/>
  <c r="J3567" i="1" s="1"/>
  <c r="K3575" i="1"/>
  <c r="J3575" i="1" s="1"/>
  <c r="K3583" i="1"/>
  <c r="J3583" i="1" s="1"/>
  <c r="K3591" i="1"/>
  <c r="J3591" i="1" s="1"/>
  <c r="K3599" i="1"/>
  <c r="J3599" i="1" s="1"/>
  <c r="K3384" i="1"/>
  <c r="J3384" i="1" s="1"/>
  <c r="K3392" i="1"/>
  <c r="J3392" i="1" s="1"/>
  <c r="K3400" i="1"/>
  <c r="J3400" i="1" s="1"/>
  <c r="K3408" i="1"/>
  <c r="J3408" i="1" s="1"/>
  <c r="K3416" i="1"/>
  <c r="J3416" i="1" s="1"/>
  <c r="K3424" i="1"/>
  <c r="J3424" i="1" s="1"/>
  <c r="K3432" i="1"/>
  <c r="J3432" i="1" s="1"/>
  <c r="K3440" i="1"/>
  <c r="J3440" i="1" s="1"/>
  <c r="K3448" i="1"/>
  <c r="J3448" i="1" s="1"/>
  <c r="K3456" i="1"/>
  <c r="J3456" i="1" s="1"/>
  <c r="K3464" i="1"/>
  <c r="J3464" i="1" s="1"/>
  <c r="K3472" i="1"/>
  <c r="J3472" i="1" s="1"/>
  <c r="K3480" i="1"/>
  <c r="J3480" i="1" s="1"/>
  <c r="K3488" i="1"/>
  <c r="J3488" i="1" s="1"/>
  <c r="K3496" i="1"/>
  <c r="J3496" i="1" s="1"/>
  <c r="K3504" i="1"/>
  <c r="J3504" i="1" s="1"/>
  <c r="K3512" i="1"/>
  <c r="J3512" i="1" s="1"/>
  <c r="K3520" i="1"/>
  <c r="J3520" i="1" s="1"/>
  <c r="K3528" i="1"/>
  <c r="J3528" i="1" s="1"/>
  <c r="K3536" i="1"/>
  <c r="J3536" i="1" s="1"/>
  <c r="K3544" i="1"/>
  <c r="J3544" i="1" s="1"/>
  <c r="K3552" i="1"/>
  <c r="J3552" i="1" s="1"/>
  <c r="K3560" i="1"/>
  <c r="J3560" i="1" s="1"/>
  <c r="K3568" i="1"/>
  <c r="J3568" i="1" s="1"/>
  <c r="K3576" i="1"/>
  <c r="J3576" i="1" s="1"/>
  <c r="K3584" i="1"/>
  <c r="J3584" i="1" s="1"/>
  <c r="K3592" i="1"/>
  <c r="J3592" i="1" s="1"/>
  <c r="K3600" i="1"/>
  <c r="J3600" i="1" s="1"/>
  <c r="K3385" i="1"/>
  <c r="J3385" i="1" s="1"/>
  <c r="K3393" i="1"/>
  <c r="J3393" i="1" s="1"/>
  <c r="K3401" i="1"/>
  <c r="J3401" i="1" s="1"/>
  <c r="K3409" i="1"/>
  <c r="J3409" i="1" s="1"/>
  <c r="K3417" i="1"/>
  <c r="J3417" i="1" s="1"/>
  <c r="K3425" i="1"/>
  <c r="J3425" i="1" s="1"/>
  <c r="K3433" i="1"/>
  <c r="J3433" i="1" s="1"/>
  <c r="K3441" i="1"/>
  <c r="J3441" i="1" s="1"/>
  <c r="K3449" i="1"/>
  <c r="J3449" i="1" s="1"/>
  <c r="K3457" i="1"/>
  <c r="J3457" i="1" s="1"/>
  <c r="K3465" i="1"/>
  <c r="J3465" i="1" s="1"/>
  <c r="K3473" i="1"/>
  <c r="J3473" i="1" s="1"/>
  <c r="K3481" i="1"/>
  <c r="J3481" i="1" s="1"/>
  <c r="K3489" i="1"/>
  <c r="J3489" i="1" s="1"/>
  <c r="K3497" i="1"/>
  <c r="J3497" i="1" s="1"/>
  <c r="K3505" i="1"/>
  <c r="J3505" i="1" s="1"/>
  <c r="K3513" i="1"/>
  <c r="J3513" i="1" s="1"/>
  <c r="K3521" i="1"/>
  <c r="J3521" i="1" s="1"/>
  <c r="K3529" i="1"/>
  <c r="J3529" i="1" s="1"/>
  <c r="K3537" i="1"/>
  <c r="J3537" i="1" s="1"/>
  <c r="K3545" i="1"/>
  <c r="J3545" i="1" s="1"/>
  <c r="K3553" i="1"/>
  <c r="J3553" i="1" s="1"/>
  <c r="K3561" i="1"/>
  <c r="J3561" i="1" s="1"/>
  <c r="K3569" i="1"/>
  <c r="J3569" i="1" s="1"/>
  <c r="K3577" i="1"/>
  <c r="J3577" i="1" s="1"/>
  <c r="K3585" i="1"/>
  <c r="J3585" i="1" s="1"/>
  <c r="K3593" i="1"/>
  <c r="J3593" i="1" s="1"/>
  <c r="K3601" i="1"/>
  <c r="J3601" i="1" s="1"/>
  <c r="K3386" i="1"/>
  <c r="J3386" i="1" s="1"/>
  <c r="K3394" i="1"/>
  <c r="J3394" i="1" s="1"/>
  <c r="K3402" i="1"/>
  <c r="J3402" i="1" s="1"/>
  <c r="K3410" i="1"/>
  <c r="J3410" i="1" s="1"/>
  <c r="K3418" i="1"/>
  <c r="J3418" i="1" s="1"/>
  <c r="K3426" i="1"/>
  <c r="J3426" i="1" s="1"/>
  <c r="K3434" i="1"/>
  <c r="J3434" i="1" s="1"/>
  <c r="K3442" i="1"/>
  <c r="J3442" i="1" s="1"/>
  <c r="K3450" i="1"/>
  <c r="J3450" i="1" s="1"/>
  <c r="K3458" i="1"/>
  <c r="J3458" i="1" s="1"/>
  <c r="K3466" i="1"/>
  <c r="J3466" i="1" s="1"/>
  <c r="K3474" i="1"/>
  <c r="J3474" i="1" s="1"/>
  <c r="K3482" i="1"/>
  <c r="J3482" i="1" s="1"/>
  <c r="K3490" i="1"/>
  <c r="J3490" i="1" s="1"/>
  <c r="K3498" i="1"/>
  <c r="J3498" i="1" s="1"/>
  <c r="K3506" i="1"/>
  <c r="J3506" i="1" s="1"/>
  <c r="K3514" i="1"/>
  <c r="J3514" i="1" s="1"/>
  <c r="K3522" i="1"/>
  <c r="J3522" i="1" s="1"/>
  <c r="K3530" i="1"/>
  <c r="J3530" i="1" s="1"/>
  <c r="K3538" i="1"/>
  <c r="J3538" i="1" s="1"/>
  <c r="K3546" i="1"/>
  <c r="J3546" i="1" s="1"/>
  <c r="K3554" i="1"/>
  <c r="J3554" i="1" s="1"/>
  <c r="K3562" i="1"/>
  <c r="J3562" i="1" s="1"/>
  <c r="K3570" i="1"/>
  <c r="J3570" i="1" s="1"/>
  <c r="K3578" i="1"/>
  <c r="J3578" i="1" s="1"/>
  <c r="K3586" i="1"/>
  <c r="J3586" i="1" s="1"/>
  <c r="K3594" i="1"/>
  <c r="J3594" i="1" s="1"/>
  <c r="K3387" i="1"/>
  <c r="J3387" i="1" s="1"/>
  <c r="K3395" i="1"/>
  <c r="J3395" i="1" s="1"/>
  <c r="K3403" i="1"/>
  <c r="J3403" i="1" s="1"/>
  <c r="K3411" i="1"/>
  <c r="J3411" i="1" s="1"/>
  <c r="K3467" i="1"/>
  <c r="J3467" i="1" s="1"/>
  <c r="K3531" i="1"/>
  <c r="J3531" i="1" s="1"/>
  <c r="K3595" i="1"/>
  <c r="J3595" i="1" s="1"/>
  <c r="K3475" i="1"/>
  <c r="J3475" i="1" s="1"/>
  <c r="K3539" i="1"/>
  <c r="J3539" i="1" s="1"/>
  <c r="K3419" i="1"/>
  <c r="J3419" i="1" s="1"/>
  <c r="K3483" i="1"/>
  <c r="J3483" i="1" s="1"/>
  <c r="K3547" i="1"/>
  <c r="J3547" i="1" s="1"/>
  <c r="K3427" i="1"/>
  <c r="J3427" i="1" s="1"/>
  <c r="K3491" i="1"/>
  <c r="J3491" i="1" s="1"/>
  <c r="K3555" i="1"/>
  <c r="J3555" i="1" s="1"/>
  <c r="K3435" i="1"/>
  <c r="J3435" i="1" s="1"/>
  <c r="K3499" i="1"/>
  <c r="J3499" i="1" s="1"/>
  <c r="K3563" i="1"/>
  <c r="J3563" i="1" s="1"/>
  <c r="K3443" i="1"/>
  <c r="J3443" i="1" s="1"/>
  <c r="K3507" i="1"/>
  <c r="J3507" i="1" s="1"/>
  <c r="K3571" i="1"/>
  <c r="J3571" i="1" s="1"/>
  <c r="K3451" i="1"/>
  <c r="J3451" i="1" s="1"/>
  <c r="K3515" i="1"/>
  <c r="J3515" i="1" s="1"/>
  <c r="K3579" i="1"/>
  <c r="J3579" i="1" s="1"/>
  <c r="K3459" i="1"/>
  <c r="J3459" i="1" s="1"/>
  <c r="K3523" i="1"/>
  <c r="J3523" i="1" s="1"/>
  <c r="K3587" i="1"/>
  <c r="J3587" i="1" s="1"/>
  <c r="K10" i="1"/>
  <c r="K18" i="1"/>
  <c r="K26" i="1"/>
  <c r="K34" i="1"/>
  <c r="K42" i="1"/>
  <c r="K50" i="1"/>
  <c r="K58" i="1"/>
  <c r="K66" i="1"/>
  <c r="K74" i="1"/>
  <c r="K82" i="1"/>
  <c r="K90" i="1"/>
  <c r="K98" i="1"/>
  <c r="K106" i="1"/>
  <c r="K114" i="1"/>
  <c r="K122" i="1"/>
  <c r="K130" i="1"/>
  <c r="K138" i="1"/>
  <c r="K146" i="1"/>
  <c r="K154" i="1"/>
  <c r="K162" i="1"/>
  <c r="K170" i="1"/>
  <c r="K178" i="1"/>
  <c r="K186" i="1"/>
  <c r="K194" i="1"/>
  <c r="K202" i="1"/>
  <c r="K210" i="1"/>
  <c r="K218" i="1"/>
  <c r="K226" i="1"/>
  <c r="K234" i="1"/>
  <c r="K242" i="1"/>
  <c r="K250" i="1"/>
  <c r="K258" i="1"/>
  <c r="K266" i="1"/>
  <c r="K274" i="1"/>
  <c r="K282" i="1"/>
  <c r="K290" i="1"/>
  <c r="K298" i="1"/>
  <c r="K306" i="1"/>
  <c r="K314" i="1"/>
  <c r="K322" i="1"/>
  <c r="K330" i="1"/>
  <c r="K338" i="1"/>
  <c r="K346" i="1"/>
  <c r="K354" i="1"/>
  <c r="K11" i="1"/>
  <c r="K19" i="1"/>
  <c r="K27" i="1"/>
  <c r="K35" i="1"/>
  <c r="K43" i="1"/>
  <c r="K51" i="1"/>
  <c r="K59" i="1"/>
  <c r="K67" i="1"/>
  <c r="K75" i="1"/>
  <c r="K83" i="1"/>
  <c r="K91" i="1"/>
  <c r="K99" i="1"/>
  <c r="K107" i="1"/>
  <c r="K115" i="1"/>
  <c r="K123" i="1"/>
  <c r="K131" i="1"/>
  <c r="K139" i="1"/>
  <c r="K147" i="1"/>
  <c r="K155" i="1"/>
  <c r="K163" i="1"/>
  <c r="K171" i="1"/>
  <c r="K179" i="1"/>
  <c r="K187" i="1"/>
  <c r="K195" i="1"/>
  <c r="K203" i="1"/>
  <c r="K211" i="1"/>
  <c r="K219" i="1"/>
  <c r="K227" i="1"/>
  <c r="K235" i="1"/>
  <c r="K243" i="1"/>
  <c r="K251" i="1"/>
  <c r="K259" i="1"/>
  <c r="K267" i="1"/>
  <c r="K275" i="1"/>
  <c r="K283" i="1"/>
  <c r="K291" i="1"/>
  <c r="K299" i="1"/>
  <c r="K307" i="1"/>
  <c r="K315" i="1"/>
  <c r="K323" i="1"/>
  <c r="K331" i="1"/>
  <c r="K339" i="1"/>
  <c r="K347" i="1"/>
  <c r="K355" i="1"/>
  <c r="K363" i="1"/>
  <c r="K12" i="1"/>
  <c r="K20" i="1"/>
  <c r="K28" i="1"/>
  <c r="K36" i="1"/>
  <c r="K44" i="1"/>
  <c r="K52" i="1"/>
  <c r="K60" i="1"/>
  <c r="K68" i="1"/>
  <c r="K76" i="1"/>
  <c r="K84" i="1"/>
  <c r="K92" i="1"/>
  <c r="K100" i="1"/>
  <c r="K108" i="1"/>
  <c r="K116" i="1"/>
  <c r="K124" i="1"/>
  <c r="K132" i="1"/>
  <c r="K140" i="1"/>
  <c r="K148" i="1"/>
  <c r="K156" i="1"/>
  <c r="K164" i="1"/>
  <c r="K172" i="1"/>
  <c r="K180" i="1"/>
  <c r="K188" i="1"/>
  <c r="K196" i="1"/>
  <c r="K204" i="1"/>
  <c r="K212" i="1"/>
  <c r="K220" i="1"/>
  <c r="K228" i="1"/>
  <c r="K236" i="1"/>
  <c r="K244" i="1"/>
  <c r="K252" i="1"/>
  <c r="K260" i="1"/>
  <c r="K268" i="1"/>
  <c r="K276" i="1"/>
  <c r="K284" i="1"/>
  <c r="K292" i="1"/>
  <c r="K300" i="1"/>
  <c r="K308" i="1"/>
  <c r="K316" i="1"/>
  <c r="K324" i="1"/>
  <c r="K5" i="1"/>
  <c r="K13" i="1"/>
  <c r="K21" i="1"/>
  <c r="K29" i="1"/>
  <c r="K37" i="1"/>
  <c r="K45" i="1"/>
  <c r="K53" i="1"/>
  <c r="K61" i="1"/>
  <c r="K69" i="1"/>
  <c r="K77" i="1"/>
  <c r="K85" i="1"/>
  <c r="K93" i="1"/>
  <c r="K101" i="1"/>
  <c r="K109" i="1"/>
  <c r="K117" i="1"/>
  <c r="K125" i="1"/>
  <c r="K133" i="1"/>
  <c r="K141" i="1"/>
  <c r="K149" i="1"/>
  <c r="K157" i="1"/>
  <c r="K165" i="1"/>
  <c r="K173" i="1"/>
  <c r="K6" i="1"/>
  <c r="K14" i="1"/>
  <c r="K22" i="1"/>
  <c r="K30" i="1"/>
  <c r="K38" i="1"/>
  <c r="K46" i="1"/>
  <c r="K54" i="1"/>
  <c r="K62" i="1"/>
  <c r="K70" i="1"/>
  <c r="K78" i="1"/>
  <c r="K86" i="1"/>
  <c r="K94" i="1"/>
  <c r="K102" i="1"/>
  <c r="K110" i="1"/>
  <c r="K118" i="1"/>
  <c r="K126" i="1"/>
  <c r="K134" i="1"/>
  <c r="K142" i="1"/>
  <c r="K150" i="1"/>
  <c r="K158" i="1"/>
  <c r="K166" i="1"/>
  <c r="K15" i="1"/>
  <c r="K33" i="1"/>
  <c r="K56" i="1"/>
  <c r="K79" i="1"/>
  <c r="K97" i="1"/>
  <c r="K120" i="1"/>
  <c r="K143" i="1"/>
  <c r="K161" i="1"/>
  <c r="K181" i="1"/>
  <c r="K192" i="1"/>
  <c r="K206" i="1"/>
  <c r="K217" i="1"/>
  <c r="K231" i="1"/>
  <c r="K245" i="1"/>
  <c r="K256" i="1"/>
  <c r="K270" i="1"/>
  <c r="K281" i="1"/>
  <c r="K295" i="1"/>
  <c r="K309" i="1"/>
  <c r="K320" i="1"/>
  <c r="K333" i="1"/>
  <c r="K343" i="1"/>
  <c r="K353" i="1"/>
  <c r="K364" i="1"/>
  <c r="K372" i="1"/>
  <c r="K380" i="1"/>
  <c r="K388" i="1"/>
  <c r="K396" i="1"/>
  <c r="K404" i="1"/>
  <c r="K412" i="1"/>
  <c r="K420" i="1"/>
  <c r="K428" i="1"/>
  <c r="K436" i="1"/>
  <c r="K444" i="1"/>
  <c r="K452" i="1"/>
  <c r="K460" i="1"/>
  <c r="K468" i="1"/>
  <c r="K476" i="1"/>
  <c r="K484" i="1"/>
  <c r="K492" i="1"/>
  <c r="K500" i="1"/>
  <c r="K508" i="1"/>
  <c r="K516" i="1"/>
  <c r="K524" i="1"/>
  <c r="K532" i="1"/>
  <c r="K540" i="1"/>
  <c r="K548" i="1"/>
  <c r="K556" i="1"/>
  <c r="K564" i="1"/>
  <c r="K572" i="1"/>
  <c r="K580" i="1"/>
  <c r="K588" i="1"/>
  <c r="K596" i="1"/>
  <c r="K604" i="1"/>
  <c r="K612" i="1"/>
  <c r="K620" i="1"/>
  <c r="K628" i="1"/>
  <c r="K636" i="1"/>
  <c r="K644" i="1"/>
  <c r="K652" i="1"/>
  <c r="K660" i="1"/>
  <c r="K668" i="1"/>
  <c r="K676" i="1"/>
  <c r="K684" i="1"/>
  <c r="K692" i="1"/>
  <c r="K700" i="1"/>
  <c r="K708" i="1"/>
  <c r="K716" i="1"/>
  <c r="K724" i="1"/>
  <c r="K732" i="1"/>
  <c r="K740" i="1"/>
  <c r="K748" i="1"/>
  <c r="K756" i="1"/>
  <c r="K764" i="1"/>
  <c r="K772" i="1"/>
  <c r="K780" i="1"/>
  <c r="K788" i="1"/>
  <c r="K796" i="1"/>
  <c r="K804" i="1"/>
  <c r="K812" i="1"/>
  <c r="K820" i="1"/>
  <c r="K828" i="1"/>
  <c r="K16" i="1"/>
  <c r="K39" i="1"/>
  <c r="K57" i="1"/>
  <c r="K80" i="1"/>
  <c r="K103" i="1"/>
  <c r="K121" i="1"/>
  <c r="K144" i="1"/>
  <c r="K167" i="1"/>
  <c r="K182" i="1"/>
  <c r="K193" i="1"/>
  <c r="K207" i="1"/>
  <c r="K221" i="1"/>
  <c r="K232" i="1"/>
  <c r="K246" i="1"/>
  <c r="K257" i="1"/>
  <c r="K271" i="1"/>
  <c r="K285" i="1"/>
  <c r="K296" i="1"/>
  <c r="K310" i="1"/>
  <c r="K321" i="1"/>
  <c r="K334" i="1"/>
  <c r="K344" i="1"/>
  <c r="K356" i="1"/>
  <c r="K365" i="1"/>
  <c r="K373" i="1"/>
  <c r="K381" i="1"/>
  <c r="K389" i="1"/>
  <c r="K397" i="1"/>
  <c r="K405" i="1"/>
  <c r="K413" i="1"/>
  <c r="K421" i="1"/>
  <c r="K429" i="1"/>
  <c r="K437" i="1"/>
  <c r="K445" i="1"/>
  <c r="K453" i="1"/>
  <c r="K461" i="1"/>
  <c r="K469" i="1"/>
  <c r="K477" i="1"/>
  <c r="K485" i="1"/>
  <c r="K493" i="1"/>
  <c r="K501" i="1"/>
  <c r="K509" i="1"/>
  <c r="K517" i="1"/>
  <c r="K525" i="1"/>
  <c r="K533" i="1"/>
  <c r="K541" i="1"/>
  <c r="K549" i="1"/>
  <c r="K557" i="1"/>
  <c r="K565" i="1"/>
  <c r="K573" i="1"/>
  <c r="K581" i="1"/>
  <c r="K589" i="1"/>
  <c r="K597" i="1"/>
  <c r="K605" i="1"/>
  <c r="K613" i="1"/>
  <c r="K621" i="1"/>
  <c r="K629" i="1"/>
  <c r="K637" i="1"/>
  <c r="K645" i="1"/>
  <c r="K653" i="1"/>
  <c r="K661" i="1"/>
  <c r="K669" i="1"/>
  <c r="K677" i="1"/>
  <c r="K685" i="1"/>
  <c r="K693" i="1"/>
  <c r="K701" i="1"/>
  <c r="K709" i="1"/>
  <c r="K717" i="1"/>
  <c r="K725" i="1"/>
  <c r="K733" i="1"/>
  <c r="K741" i="1"/>
  <c r="K749" i="1"/>
  <c r="K17" i="1"/>
  <c r="K40" i="1"/>
  <c r="K63" i="1"/>
  <c r="K81" i="1"/>
  <c r="K104" i="1"/>
  <c r="K127" i="1"/>
  <c r="K145" i="1"/>
  <c r="K168" i="1"/>
  <c r="K183" i="1"/>
  <c r="K197" i="1"/>
  <c r="K208" i="1"/>
  <c r="K222" i="1"/>
  <c r="K233" i="1"/>
  <c r="K247" i="1"/>
  <c r="K261" i="1"/>
  <c r="K272" i="1"/>
  <c r="K286" i="1"/>
  <c r="K297" i="1"/>
  <c r="K311" i="1"/>
  <c r="K325" i="1"/>
  <c r="K335" i="1"/>
  <c r="K345" i="1"/>
  <c r="K357" i="1"/>
  <c r="K366" i="1"/>
  <c r="K374" i="1"/>
  <c r="K382" i="1"/>
  <c r="K390" i="1"/>
  <c r="K398" i="1"/>
  <c r="K406" i="1"/>
  <c r="K414" i="1"/>
  <c r="K422" i="1"/>
  <c r="K430" i="1"/>
  <c r="K438" i="1"/>
  <c r="K446" i="1"/>
  <c r="K454" i="1"/>
  <c r="K462" i="1"/>
  <c r="K470" i="1"/>
  <c r="K478" i="1"/>
  <c r="K486" i="1"/>
  <c r="K494" i="1"/>
  <c r="K502" i="1"/>
  <c r="K510" i="1"/>
  <c r="K518" i="1"/>
  <c r="K526" i="1"/>
  <c r="K534" i="1"/>
  <c r="K542" i="1"/>
  <c r="K550" i="1"/>
  <c r="K558" i="1"/>
  <c r="K566" i="1"/>
  <c r="K574" i="1"/>
  <c r="K582" i="1"/>
  <c r="K590" i="1"/>
  <c r="K598" i="1"/>
  <c r="K606" i="1"/>
  <c r="K614" i="1"/>
  <c r="K622" i="1"/>
  <c r="K630" i="1"/>
  <c r="K638" i="1"/>
  <c r="K646" i="1"/>
  <c r="K654" i="1"/>
  <c r="K662" i="1"/>
  <c r="K670" i="1"/>
  <c r="K678" i="1"/>
  <c r="K686" i="1"/>
  <c r="K694" i="1"/>
  <c r="K702" i="1"/>
  <c r="K710" i="1"/>
  <c r="K718" i="1"/>
  <c r="K726" i="1"/>
  <c r="K734" i="1"/>
  <c r="K742" i="1"/>
  <c r="K750" i="1"/>
  <c r="K758" i="1"/>
  <c r="K766" i="1"/>
  <c r="K23" i="1"/>
  <c r="K41" i="1"/>
  <c r="K64" i="1"/>
  <c r="K87" i="1"/>
  <c r="K105" i="1"/>
  <c r="K128" i="1"/>
  <c r="K151" i="1"/>
  <c r="K169" i="1"/>
  <c r="K184" i="1"/>
  <c r="K198" i="1"/>
  <c r="K209" i="1"/>
  <c r="K223" i="1"/>
  <c r="K237" i="1"/>
  <c r="K248" i="1"/>
  <c r="K262" i="1"/>
  <c r="K273" i="1"/>
  <c r="K287" i="1"/>
  <c r="K301" i="1"/>
  <c r="K312" i="1"/>
  <c r="K326" i="1"/>
  <c r="K336" i="1"/>
  <c r="K348" i="1"/>
  <c r="K358" i="1"/>
  <c r="K367" i="1"/>
  <c r="K375" i="1"/>
  <c r="K383" i="1"/>
  <c r="K391" i="1"/>
  <c r="K399" i="1"/>
  <c r="K407" i="1"/>
  <c r="K415" i="1"/>
  <c r="K423" i="1"/>
  <c r="K431" i="1"/>
  <c r="K439" i="1"/>
  <c r="K447" i="1"/>
  <c r="K455" i="1"/>
  <c r="K463" i="1"/>
  <c r="K471" i="1"/>
  <c r="K479" i="1"/>
  <c r="K487" i="1"/>
  <c r="K495" i="1"/>
  <c r="K503" i="1"/>
  <c r="K511" i="1"/>
  <c r="K519" i="1"/>
  <c r="K527" i="1"/>
  <c r="K535" i="1"/>
  <c r="K543" i="1"/>
  <c r="K551" i="1"/>
  <c r="K559" i="1"/>
  <c r="K567" i="1"/>
  <c r="K575" i="1"/>
  <c r="K583" i="1"/>
  <c r="K591" i="1"/>
  <c r="K24" i="1"/>
  <c r="K47" i="1"/>
  <c r="K65" i="1"/>
  <c r="K88" i="1"/>
  <c r="K111" i="1"/>
  <c r="K129" i="1"/>
  <c r="K152" i="1"/>
  <c r="K174" i="1"/>
  <c r="K185" i="1"/>
  <c r="K199" i="1"/>
  <c r="K213" i="1"/>
  <c r="K224" i="1"/>
  <c r="K238" i="1"/>
  <c r="K249" i="1"/>
  <c r="K263" i="1"/>
  <c r="K277" i="1"/>
  <c r="K288" i="1"/>
  <c r="K302" i="1"/>
  <c r="K313" i="1"/>
  <c r="K327" i="1"/>
  <c r="K337" i="1"/>
  <c r="K349" i="1"/>
  <c r="K359" i="1"/>
  <c r="K368" i="1"/>
  <c r="K376" i="1"/>
  <c r="K384" i="1"/>
  <c r="K392" i="1"/>
  <c r="K400" i="1"/>
  <c r="K408" i="1"/>
  <c r="K416" i="1"/>
  <c r="K424" i="1"/>
  <c r="K432" i="1"/>
  <c r="K440" i="1"/>
  <c r="K448" i="1"/>
  <c r="K456" i="1"/>
  <c r="K464" i="1"/>
  <c r="K472" i="1"/>
  <c r="K480" i="1"/>
  <c r="K488" i="1"/>
  <c r="K496" i="1"/>
  <c r="K504" i="1"/>
  <c r="K512" i="1"/>
  <c r="K520" i="1"/>
  <c r="K528" i="1"/>
  <c r="K536" i="1"/>
  <c r="K544" i="1"/>
  <c r="K552" i="1"/>
  <c r="K560" i="1"/>
  <c r="K568" i="1"/>
  <c r="K576" i="1"/>
  <c r="K584" i="1"/>
  <c r="K592" i="1"/>
  <c r="K600" i="1"/>
  <c r="K608" i="1"/>
  <c r="K616" i="1"/>
  <c r="K624" i="1"/>
  <c r="K632" i="1"/>
  <c r="K640" i="1"/>
  <c r="K648" i="1"/>
  <c r="K656" i="1"/>
  <c r="K664" i="1"/>
  <c r="K672" i="1"/>
  <c r="K680" i="1"/>
  <c r="K688" i="1"/>
  <c r="K696" i="1"/>
  <c r="K704" i="1"/>
  <c r="K712" i="1"/>
  <c r="K720" i="1"/>
  <c r="K728" i="1"/>
  <c r="K736" i="1"/>
  <c r="K744" i="1"/>
  <c r="K752" i="1"/>
  <c r="K760" i="1"/>
  <c r="K768" i="1"/>
  <c r="K7" i="1"/>
  <c r="K25" i="1"/>
  <c r="K48" i="1"/>
  <c r="K71" i="1"/>
  <c r="K89" i="1"/>
  <c r="K112" i="1"/>
  <c r="K135" i="1"/>
  <c r="K153" i="1"/>
  <c r="K175" i="1"/>
  <c r="K189" i="1"/>
  <c r="K200" i="1"/>
  <c r="K214" i="1"/>
  <c r="K225" i="1"/>
  <c r="K239" i="1"/>
  <c r="K253" i="1"/>
  <c r="K264" i="1"/>
  <c r="K278" i="1"/>
  <c r="K289" i="1"/>
  <c r="K303" i="1"/>
  <c r="K317" i="1"/>
  <c r="K328" i="1"/>
  <c r="K340" i="1"/>
  <c r="K350" i="1"/>
  <c r="K360" i="1"/>
  <c r="K369" i="1"/>
  <c r="K377" i="1"/>
  <c r="K385" i="1"/>
  <c r="K393" i="1"/>
  <c r="K401" i="1"/>
  <c r="K409" i="1"/>
  <c r="K417" i="1"/>
  <c r="K425" i="1"/>
  <c r="K433" i="1"/>
  <c r="K441" i="1"/>
  <c r="K449" i="1"/>
  <c r="K457" i="1"/>
  <c r="K465" i="1"/>
  <c r="K473" i="1"/>
  <c r="K481" i="1"/>
  <c r="K489" i="1"/>
  <c r="K497" i="1"/>
  <c r="K505" i="1"/>
  <c r="K513" i="1"/>
  <c r="K521" i="1"/>
  <c r="K529" i="1"/>
  <c r="K537" i="1"/>
  <c r="K545" i="1"/>
  <c r="K553" i="1"/>
  <c r="K561" i="1"/>
  <c r="K569" i="1"/>
  <c r="K577" i="1"/>
  <c r="K585" i="1"/>
  <c r="K593" i="1"/>
  <c r="K601" i="1"/>
  <c r="K609" i="1"/>
  <c r="K617" i="1"/>
  <c r="K625" i="1"/>
  <c r="K633" i="1"/>
  <c r="K641" i="1"/>
  <c r="K649" i="1"/>
  <c r="K657" i="1"/>
  <c r="K665" i="1"/>
  <c r="K673" i="1"/>
  <c r="K681" i="1"/>
  <c r="K689" i="1"/>
  <c r="K697" i="1"/>
  <c r="K705" i="1"/>
  <c r="K713" i="1"/>
  <c r="K721" i="1"/>
  <c r="K729" i="1"/>
  <c r="K737" i="1"/>
  <c r="K745" i="1"/>
  <c r="K753" i="1"/>
  <c r="K761" i="1"/>
  <c r="K55" i="1"/>
  <c r="K137" i="1"/>
  <c r="K205" i="1"/>
  <c r="K255" i="1"/>
  <c r="K305" i="1"/>
  <c r="K352" i="1"/>
  <c r="K387" i="1"/>
  <c r="K419" i="1"/>
  <c r="K451" i="1"/>
  <c r="K483" i="1"/>
  <c r="K515" i="1"/>
  <c r="K547" i="1"/>
  <c r="K579" i="1"/>
  <c r="K607" i="1"/>
  <c r="K627" i="1"/>
  <c r="K650" i="1"/>
  <c r="K671" i="1"/>
  <c r="K691" i="1"/>
  <c r="K714" i="1"/>
  <c r="K735" i="1"/>
  <c r="K755" i="1"/>
  <c r="K770" i="1"/>
  <c r="K779" i="1"/>
  <c r="K789" i="1"/>
  <c r="K798" i="1"/>
  <c r="K807" i="1"/>
  <c r="K816" i="1"/>
  <c r="K825" i="1"/>
  <c r="K834" i="1"/>
  <c r="K842" i="1"/>
  <c r="K850" i="1"/>
  <c r="K858" i="1"/>
  <c r="K866" i="1"/>
  <c r="K874" i="1"/>
  <c r="K279" i="1"/>
  <c r="K562" i="1"/>
  <c r="K635" i="1"/>
  <c r="K699" i="1"/>
  <c r="K762" i="1"/>
  <c r="K801" i="1"/>
  <c r="K829" i="1"/>
  <c r="K853" i="1"/>
  <c r="K767" i="1"/>
  <c r="K823" i="1"/>
  <c r="K49" i="1"/>
  <c r="K304" i="1"/>
  <c r="K514" i="1"/>
  <c r="K647" i="1"/>
  <c r="K754" i="1"/>
  <c r="K806" i="1"/>
  <c r="K849" i="1"/>
  <c r="K72" i="1"/>
  <c r="K159" i="1"/>
  <c r="K215" i="1"/>
  <c r="K265" i="1"/>
  <c r="K318" i="1"/>
  <c r="K361" i="1"/>
  <c r="K394" i="1"/>
  <c r="K426" i="1"/>
  <c r="K458" i="1"/>
  <c r="K490" i="1"/>
  <c r="K522" i="1"/>
  <c r="K554" i="1"/>
  <c r="K586" i="1"/>
  <c r="K610" i="1"/>
  <c r="K631" i="1"/>
  <c r="K651" i="1"/>
  <c r="K674" i="1"/>
  <c r="K695" i="1"/>
  <c r="K715" i="1"/>
  <c r="K738" i="1"/>
  <c r="K757" i="1"/>
  <c r="K771" i="1"/>
  <c r="K781" i="1"/>
  <c r="K790" i="1"/>
  <c r="K799" i="1"/>
  <c r="K808" i="1"/>
  <c r="K817" i="1"/>
  <c r="K826" i="1"/>
  <c r="K835" i="1"/>
  <c r="K843" i="1"/>
  <c r="K851" i="1"/>
  <c r="K859" i="1"/>
  <c r="K867" i="1"/>
  <c r="K875" i="1"/>
  <c r="K95" i="1"/>
  <c r="K229" i="1"/>
  <c r="K370" i="1"/>
  <c r="K434" i="1"/>
  <c r="K498" i="1"/>
  <c r="K594" i="1"/>
  <c r="K679" i="1"/>
  <c r="K743" i="1"/>
  <c r="K783" i="1"/>
  <c r="K810" i="1"/>
  <c r="K837" i="1"/>
  <c r="K861" i="1"/>
  <c r="K730" i="1"/>
  <c r="K814" i="1"/>
  <c r="K856" i="1"/>
  <c r="K254" i="1"/>
  <c r="K418" i="1"/>
  <c r="K578" i="1"/>
  <c r="K667" i="1"/>
  <c r="K769" i="1"/>
  <c r="K815" i="1"/>
  <c r="K857" i="1"/>
  <c r="K73" i="1"/>
  <c r="K160" i="1"/>
  <c r="K216" i="1"/>
  <c r="K269" i="1"/>
  <c r="K319" i="1"/>
  <c r="K362" i="1"/>
  <c r="K395" i="1"/>
  <c r="K427" i="1"/>
  <c r="K459" i="1"/>
  <c r="K491" i="1"/>
  <c r="K523" i="1"/>
  <c r="K555" i="1"/>
  <c r="K587" i="1"/>
  <c r="K611" i="1"/>
  <c r="K634" i="1"/>
  <c r="K655" i="1"/>
  <c r="K675" i="1"/>
  <c r="K698" i="1"/>
  <c r="K719" i="1"/>
  <c r="K739" i="1"/>
  <c r="K759" i="1"/>
  <c r="K773" i="1"/>
  <c r="K782" i="1"/>
  <c r="K791" i="1"/>
  <c r="K800" i="1"/>
  <c r="K809" i="1"/>
  <c r="K818" i="1"/>
  <c r="K827" i="1"/>
  <c r="K836" i="1"/>
  <c r="K844" i="1"/>
  <c r="K852" i="1"/>
  <c r="K860" i="1"/>
  <c r="K868" i="1"/>
  <c r="K8" i="1"/>
  <c r="K176" i="1"/>
  <c r="K329" i="1"/>
  <c r="K402" i="1"/>
  <c r="K466" i="1"/>
  <c r="K530" i="1"/>
  <c r="K615" i="1"/>
  <c r="K658" i="1"/>
  <c r="K722" i="1"/>
  <c r="K774" i="1"/>
  <c r="K792" i="1"/>
  <c r="K819" i="1"/>
  <c r="K845" i="1"/>
  <c r="K869" i="1"/>
  <c r="K751" i="1"/>
  <c r="K840" i="1"/>
  <c r="K864" i="1"/>
  <c r="K136" i="1"/>
  <c r="K351" i="1"/>
  <c r="K482" i="1"/>
  <c r="K626" i="1"/>
  <c r="K731" i="1"/>
  <c r="K797" i="1"/>
  <c r="K841" i="1"/>
  <c r="K9" i="1"/>
  <c r="K96" i="1"/>
  <c r="K177" i="1"/>
  <c r="K230" i="1"/>
  <c r="K280" i="1"/>
  <c r="K332" i="1"/>
  <c r="K371" i="1"/>
  <c r="K403" i="1"/>
  <c r="K435" i="1"/>
  <c r="K467" i="1"/>
  <c r="K499" i="1"/>
  <c r="K531" i="1"/>
  <c r="K563" i="1"/>
  <c r="K595" i="1"/>
  <c r="K618" i="1"/>
  <c r="K639" i="1"/>
  <c r="K659" i="1"/>
  <c r="K682" i="1"/>
  <c r="K703" i="1"/>
  <c r="K723" i="1"/>
  <c r="K746" i="1"/>
  <c r="K763" i="1"/>
  <c r="K775" i="1"/>
  <c r="K784" i="1"/>
  <c r="K793" i="1"/>
  <c r="K802" i="1"/>
  <c r="K811" i="1"/>
  <c r="K821" i="1"/>
  <c r="K830" i="1"/>
  <c r="K838" i="1"/>
  <c r="K846" i="1"/>
  <c r="K854" i="1"/>
  <c r="K862" i="1"/>
  <c r="K870" i="1"/>
  <c r="K119" i="1"/>
  <c r="K241" i="1"/>
  <c r="K342" i="1"/>
  <c r="K411" i="1"/>
  <c r="K475" i="1"/>
  <c r="K539" i="1"/>
  <c r="K602" i="1"/>
  <c r="K643" i="1"/>
  <c r="K687" i="1"/>
  <c r="K786" i="1"/>
  <c r="K795" i="1"/>
  <c r="K832" i="1"/>
  <c r="K872" i="1"/>
  <c r="K201" i="1"/>
  <c r="K450" i="1"/>
  <c r="K603" i="1"/>
  <c r="K690" i="1"/>
  <c r="K778" i="1"/>
  <c r="K824" i="1"/>
  <c r="K865" i="1"/>
  <c r="K31" i="1"/>
  <c r="K113" i="1"/>
  <c r="K190" i="1"/>
  <c r="K240" i="1"/>
  <c r="K293" i="1"/>
  <c r="K341" i="1"/>
  <c r="K378" i="1"/>
  <c r="K410" i="1"/>
  <c r="K442" i="1"/>
  <c r="K474" i="1"/>
  <c r="K506" i="1"/>
  <c r="K538" i="1"/>
  <c r="K570" i="1"/>
  <c r="K599" i="1"/>
  <c r="K619" i="1"/>
  <c r="K642" i="1"/>
  <c r="K663" i="1"/>
  <c r="K683" i="1"/>
  <c r="K706" i="1"/>
  <c r="K727" i="1"/>
  <c r="K747" i="1"/>
  <c r="K765" i="1"/>
  <c r="K776" i="1"/>
  <c r="K785" i="1"/>
  <c r="K794" i="1"/>
  <c r="K803" i="1"/>
  <c r="K813" i="1"/>
  <c r="K822" i="1"/>
  <c r="K831" i="1"/>
  <c r="K839" i="1"/>
  <c r="K847" i="1"/>
  <c r="K855" i="1"/>
  <c r="K863" i="1"/>
  <c r="K871" i="1"/>
  <c r="K32" i="1"/>
  <c r="K191" i="1"/>
  <c r="K294" i="1"/>
  <c r="K379" i="1"/>
  <c r="K443" i="1"/>
  <c r="K507" i="1"/>
  <c r="K571" i="1"/>
  <c r="K623" i="1"/>
  <c r="K666" i="1"/>
  <c r="K707" i="1"/>
  <c r="K777" i="1"/>
  <c r="K805" i="1"/>
  <c r="K848" i="1"/>
  <c r="K386" i="1"/>
  <c r="K546" i="1"/>
  <c r="K711" i="1"/>
  <c r="K787" i="1"/>
  <c r="K833" i="1"/>
  <c r="K873" i="1"/>
  <c r="J878" i="1"/>
  <c r="J886" i="1"/>
  <c r="J890" i="1"/>
  <c r="J898" i="1"/>
  <c r="J906" i="1"/>
  <c r="J882" i="1"/>
  <c r="J894" i="1"/>
  <c r="J887" i="1"/>
  <c r="J883" i="1"/>
  <c r="J879" i="1"/>
  <c r="J891" i="1"/>
  <c r="J876" i="1"/>
  <c r="J881" i="1"/>
  <c r="J892" i="1"/>
  <c r="J901" i="1"/>
  <c r="J897" i="1"/>
  <c r="J893" i="1"/>
  <c r="J884" i="1"/>
  <c r="J877" i="1"/>
  <c r="J888" i="1"/>
  <c r="J899" i="1"/>
  <c r="J907" i="1"/>
  <c r="J889" i="1"/>
  <c r="J895" i="1"/>
  <c r="J880" i="1"/>
  <c r="J900" i="1"/>
  <c r="J885" i="1"/>
  <c r="J904" i="1"/>
  <c r="J896" i="1"/>
  <c r="J903" i="1"/>
  <c r="K878" i="1"/>
  <c r="K886" i="1"/>
  <c r="K894" i="1"/>
  <c r="K879" i="1"/>
  <c r="K887" i="1"/>
  <c r="K895" i="1"/>
  <c r="K891" i="1"/>
  <c r="K881" i="1"/>
  <c r="K903" i="1"/>
  <c r="K882" i="1"/>
  <c r="K888" i="1"/>
  <c r="K898" i="1"/>
  <c r="K885" i="1"/>
  <c r="K901" i="1"/>
  <c r="K904" i="1"/>
  <c r="K907" i="1"/>
  <c r="K883" i="1"/>
  <c r="K880" i="1"/>
  <c r="K876" i="1"/>
  <c r="K889" i="1"/>
  <c r="K892" i="1"/>
  <c r="K884" i="1"/>
  <c r="K900" i="1"/>
  <c r="K899" i="1"/>
  <c r="K890" i="1"/>
  <c r="K896" i="1"/>
  <c r="K893" i="1"/>
  <c r="K897" i="1"/>
  <c r="K877" i="1"/>
  <c r="K906" i="1"/>
  <c r="K3311" i="1"/>
  <c r="J3311" i="1" s="1"/>
  <c r="K3319" i="1"/>
  <c r="J3319" i="1" s="1"/>
  <c r="K3327" i="1"/>
  <c r="J3327" i="1" s="1"/>
  <c r="K3335" i="1"/>
  <c r="J3335" i="1" s="1"/>
  <c r="K3343" i="1"/>
  <c r="J3343" i="1" s="1"/>
  <c r="K3351" i="1"/>
  <c r="J3351" i="1" s="1"/>
  <c r="K3359" i="1"/>
  <c r="J3359" i="1" s="1"/>
  <c r="K3367" i="1"/>
  <c r="J3367" i="1" s="1"/>
  <c r="K3375" i="1"/>
  <c r="J3375" i="1" s="1"/>
  <c r="K3383" i="1"/>
  <c r="J3383" i="1" s="1"/>
  <c r="K3325" i="1"/>
  <c r="J3325" i="1" s="1"/>
  <c r="K3373" i="1"/>
  <c r="J3373" i="1" s="1"/>
  <c r="K3310" i="1"/>
  <c r="J3310" i="1" s="1"/>
  <c r="K3350" i="1"/>
  <c r="J3350" i="1" s="1"/>
  <c r="K3312" i="1"/>
  <c r="J3312" i="1" s="1"/>
  <c r="K3320" i="1"/>
  <c r="J3320" i="1" s="1"/>
  <c r="K3328" i="1"/>
  <c r="J3328" i="1" s="1"/>
  <c r="K3336" i="1"/>
  <c r="J3336" i="1" s="1"/>
  <c r="K3344" i="1"/>
  <c r="J3344" i="1" s="1"/>
  <c r="K3352" i="1"/>
  <c r="J3352" i="1" s="1"/>
  <c r="K3360" i="1"/>
  <c r="J3360" i="1" s="1"/>
  <c r="K3368" i="1"/>
  <c r="J3368" i="1" s="1"/>
  <c r="K3376" i="1"/>
  <c r="J3376" i="1" s="1"/>
  <c r="K3322" i="1"/>
  <c r="J3322" i="1" s="1"/>
  <c r="K3346" i="1"/>
  <c r="J3346" i="1" s="1"/>
  <c r="K3362" i="1"/>
  <c r="J3362" i="1" s="1"/>
  <c r="K3378" i="1"/>
  <c r="J3378" i="1" s="1"/>
  <c r="K3323" i="1"/>
  <c r="J3323" i="1" s="1"/>
  <c r="K3339" i="1"/>
  <c r="J3339" i="1" s="1"/>
  <c r="K3355" i="1"/>
  <c r="J3355" i="1" s="1"/>
  <c r="K3371" i="1"/>
  <c r="J3371" i="1" s="1"/>
  <c r="K3341" i="1"/>
  <c r="J3341" i="1" s="1"/>
  <c r="K3326" i="1"/>
  <c r="J3326" i="1" s="1"/>
  <c r="K3382" i="1"/>
  <c r="J3382" i="1" s="1"/>
  <c r="K3313" i="1"/>
  <c r="J3313" i="1" s="1"/>
  <c r="K3321" i="1"/>
  <c r="J3321" i="1" s="1"/>
  <c r="K3329" i="1"/>
  <c r="J3329" i="1" s="1"/>
  <c r="K3337" i="1"/>
  <c r="J3337" i="1" s="1"/>
  <c r="K3345" i="1"/>
  <c r="J3345" i="1" s="1"/>
  <c r="K3353" i="1"/>
  <c r="J3353" i="1" s="1"/>
  <c r="K3361" i="1"/>
  <c r="J3361" i="1" s="1"/>
  <c r="K3369" i="1"/>
  <c r="J3369" i="1" s="1"/>
  <c r="K3377" i="1"/>
  <c r="J3377" i="1" s="1"/>
  <c r="K3314" i="1"/>
  <c r="J3314" i="1" s="1"/>
  <c r="K3330" i="1"/>
  <c r="J3330" i="1" s="1"/>
  <c r="K3338" i="1"/>
  <c r="J3338" i="1" s="1"/>
  <c r="K3354" i="1"/>
  <c r="J3354" i="1" s="1"/>
  <c r="K3370" i="1"/>
  <c r="J3370" i="1" s="1"/>
  <c r="K3315" i="1"/>
  <c r="J3315" i="1" s="1"/>
  <c r="K3331" i="1"/>
  <c r="J3331" i="1" s="1"/>
  <c r="K3347" i="1"/>
  <c r="J3347" i="1" s="1"/>
  <c r="K3363" i="1"/>
  <c r="J3363" i="1" s="1"/>
  <c r="K3379" i="1"/>
  <c r="J3379" i="1" s="1"/>
  <c r="K3333" i="1"/>
  <c r="J3333" i="1" s="1"/>
  <c r="K3357" i="1"/>
  <c r="J3357" i="1" s="1"/>
  <c r="K3318" i="1"/>
  <c r="J3318" i="1" s="1"/>
  <c r="K3342" i="1"/>
  <c r="J3342" i="1" s="1"/>
  <c r="K3366" i="1"/>
  <c r="J3366" i="1" s="1"/>
  <c r="K3317" i="1"/>
  <c r="J3317" i="1" s="1"/>
  <c r="K3365" i="1"/>
  <c r="J3365" i="1" s="1"/>
  <c r="K3358" i="1"/>
  <c r="J3358" i="1" s="1"/>
  <c r="K3316" i="1"/>
  <c r="J3316" i="1" s="1"/>
  <c r="K3324" i="1"/>
  <c r="J3324" i="1" s="1"/>
  <c r="K3332" i="1"/>
  <c r="J3332" i="1" s="1"/>
  <c r="K3340" i="1"/>
  <c r="J3340" i="1" s="1"/>
  <c r="K3348" i="1"/>
  <c r="J3348" i="1" s="1"/>
  <c r="K3356" i="1"/>
  <c r="J3356" i="1" s="1"/>
  <c r="K3364" i="1"/>
  <c r="J3364" i="1" s="1"/>
  <c r="K3372" i="1"/>
  <c r="J3372" i="1" s="1"/>
  <c r="K3380" i="1"/>
  <c r="J3380" i="1" s="1"/>
  <c r="K3309" i="1"/>
  <c r="J3309" i="1" s="1"/>
  <c r="K3349" i="1"/>
  <c r="J3349" i="1" s="1"/>
  <c r="K3381" i="1"/>
  <c r="J3381" i="1" s="1"/>
  <c r="K3334" i="1"/>
  <c r="J3334" i="1" s="1"/>
  <c r="K3374" i="1"/>
  <c r="J3374" i="1" s="1"/>
  <c r="K3244" i="1"/>
  <c r="J3244" i="1" s="1"/>
  <c r="K3252" i="1"/>
  <c r="J3252" i="1" s="1"/>
  <c r="K3260" i="1"/>
  <c r="J3260" i="1" s="1"/>
  <c r="K3268" i="1"/>
  <c r="J3268" i="1" s="1"/>
  <c r="K3276" i="1"/>
  <c r="J3276" i="1" s="1"/>
  <c r="K3284" i="1"/>
  <c r="J3284" i="1" s="1"/>
  <c r="K3292" i="1"/>
  <c r="J3292" i="1" s="1"/>
  <c r="K3300" i="1"/>
  <c r="J3300" i="1" s="1"/>
  <c r="K3308" i="1"/>
  <c r="J3308" i="1" s="1"/>
  <c r="K3245" i="1"/>
  <c r="J3245" i="1" s="1"/>
  <c r="K3253" i="1"/>
  <c r="J3253" i="1" s="1"/>
  <c r="K3261" i="1"/>
  <c r="J3261" i="1" s="1"/>
  <c r="K3269" i="1"/>
  <c r="J3269" i="1" s="1"/>
  <c r="K3277" i="1"/>
  <c r="J3277" i="1" s="1"/>
  <c r="K3285" i="1"/>
  <c r="J3285" i="1" s="1"/>
  <c r="K3293" i="1"/>
  <c r="J3293" i="1" s="1"/>
  <c r="K3301" i="1"/>
  <c r="J3301" i="1" s="1"/>
  <c r="K3246" i="1"/>
  <c r="J3246" i="1" s="1"/>
  <c r="K3254" i="1"/>
  <c r="J3254" i="1" s="1"/>
  <c r="K3262" i="1"/>
  <c r="J3262" i="1" s="1"/>
  <c r="K3270" i="1"/>
  <c r="J3270" i="1" s="1"/>
  <c r="K3278" i="1"/>
  <c r="J3278" i="1" s="1"/>
  <c r="K3286" i="1"/>
  <c r="J3286" i="1" s="1"/>
  <c r="K3294" i="1"/>
  <c r="J3294" i="1" s="1"/>
  <c r="K3302" i="1"/>
  <c r="J3302" i="1" s="1"/>
  <c r="K3255" i="1"/>
  <c r="J3255" i="1" s="1"/>
  <c r="K3263" i="1"/>
  <c r="J3263" i="1" s="1"/>
  <c r="K3279" i="1"/>
  <c r="J3279" i="1" s="1"/>
  <c r="K3287" i="1"/>
  <c r="J3287" i="1" s="1"/>
  <c r="K3303" i="1"/>
  <c r="J3303" i="1" s="1"/>
  <c r="K3305" i="1"/>
  <c r="J3305" i="1" s="1"/>
  <c r="K3275" i="1"/>
  <c r="J3275" i="1" s="1"/>
  <c r="K3247" i="1"/>
  <c r="J3247" i="1" s="1"/>
  <c r="K3271" i="1"/>
  <c r="J3271" i="1" s="1"/>
  <c r="K3295" i="1"/>
  <c r="J3295" i="1" s="1"/>
  <c r="K3297" i="1"/>
  <c r="J3297" i="1" s="1"/>
  <c r="K3283" i="1"/>
  <c r="J3283" i="1" s="1"/>
  <c r="K3248" i="1"/>
  <c r="J3248" i="1" s="1"/>
  <c r="K3256" i="1"/>
  <c r="J3256" i="1" s="1"/>
  <c r="K3264" i="1"/>
  <c r="J3264" i="1" s="1"/>
  <c r="K3272" i="1"/>
  <c r="J3272" i="1" s="1"/>
  <c r="K3280" i="1"/>
  <c r="J3280" i="1" s="1"/>
  <c r="K3288" i="1"/>
  <c r="J3288" i="1" s="1"/>
  <c r="K3296" i="1"/>
  <c r="J3296" i="1" s="1"/>
  <c r="K3304" i="1"/>
  <c r="J3304" i="1" s="1"/>
  <c r="K3299" i="1"/>
  <c r="J3299" i="1" s="1"/>
  <c r="K3249" i="1"/>
  <c r="J3249" i="1" s="1"/>
  <c r="K3257" i="1"/>
  <c r="J3257" i="1" s="1"/>
  <c r="K3265" i="1"/>
  <c r="J3265" i="1" s="1"/>
  <c r="K3273" i="1"/>
  <c r="J3273" i="1" s="1"/>
  <c r="K3281" i="1"/>
  <c r="J3281" i="1" s="1"/>
  <c r="K3289" i="1"/>
  <c r="J3289" i="1" s="1"/>
  <c r="K3307" i="1"/>
  <c r="J3307" i="1" s="1"/>
  <c r="K3242" i="1"/>
  <c r="J3242" i="1" s="1"/>
  <c r="K3250" i="1"/>
  <c r="J3250" i="1" s="1"/>
  <c r="K3258" i="1"/>
  <c r="J3258" i="1" s="1"/>
  <c r="K3266" i="1"/>
  <c r="J3266" i="1" s="1"/>
  <c r="K3274" i="1"/>
  <c r="J3274" i="1" s="1"/>
  <c r="K3282" i="1"/>
  <c r="J3282" i="1" s="1"/>
  <c r="K3290" i="1"/>
  <c r="J3290" i="1" s="1"/>
  <c r="K3298" i="1"/>
  <c r="J3298" i="1" s="1"/>
  <c r="K3306" i="1"/>
  <c r="J3306" i="1" s="1"/>
  <c r="K3243" i="1"/>
  <c r="J3243" i="1" s="1"/>
  <c r="K3251" i="1"/>
  <c r="J3251" i="1" s="1"/>
  <c r="K3259" i="1"/>
  <c r="J3259" i="1" s="1"/>
  <c r="K3267" i="1"/>
  <c r="J3267" i="1" s="1"/>
  <c r="K3291" i="1"/>
  <c r="J3291" i="1" s="1"/>
  <c r="K3164" i="1"/>
  <c r="J3164" i="1" s="1"/>
  <c r="K3173" i="1"/>
  <c r="J3173" i="1" s="1"/>
  <c r="K3181" i="1"/>
  <c r="J3181" i="1" s="1"/>
  <c r="K3189" i="1"/>
  <c r="J3189" i="1" s="1"/>
  <c r="K3197" i="1"/>
  <c r="J3197" i="1" s="1"/>
  <c r="K3205" i="1"/>
  <c r="J3205" i="1" s="1"/>
  <c r="K3213" i="1"/>
  <c r="J3213" i="1" s="1"/>
  <c r="K3221" i="1"/>
  <c r="J3221" i="1" s="1"/>
  <c r="K3229" i="1"/>
  <c r="J3229" i="1" s="1"/>
  <c r="J3237" i="1"/>
  <c r="K3212" i="1"/>
  <c r="J3212" i="1" s="1"/>
  <c r="K3165" i="1"/>
  <c r="J3165" i="1" s="1"/>
  <c r="K3174" i="1"/>
  <c r="J3174" i="1" s="1"/>
  <c r="K3182" i="1"/>
  <c r="J3182" i="1" s="1"/>
  <c r="K3190" i="1"/>
  <c r="J3190" i="1" s="1"/>
  <c r="K3198" i="1"/>
  <c r="J3198" i="1" s="1"/>
  <c r="K3206" i="1"/>
  <c r="J3206" i="1" s="1"/>
  <c r="K3214" i="1"/>
  <c r="J3214" i="1" s="1"/>
  <c r="K3222" i="1"/>
  <c r="J3222" i="1" s="1"/>
  <c r="K3230" i="1"/>
  <c r="J3230" i="1" s="1"/>
  <c r="K3238" i="1"/>
  <c r="J3238" i="1" s="1"/>
  <c r="K3183" i="1"/>
  <c r="J3183" i="1" s="1"/>
  <c r="K3191" i="1"/>
  <c r="J3191" i="1" s="1"/>
  <c r="K3207" i="1"/>
  <c r="J3207" i="1" s="1"/>
  <c r="K3215" i="1"/>
  <c r="J3215" i="1" s="1"/>
  <c r="K3231" i="1"/>
  <c r="J3231" i="1" s="1"/>
  <c r="K3218" i="1"/>
  <c r="J3218" i="1" s="1"/>
  <c r="K3170" i="1"/>
  <c r="J3170" i="1" s="1"/>
  <c r="K3211" i="1"/>
  <c r="J3211" i="1" s="1"/>
  <c r="K3171" i="1"/>
  <c r="J3171" i="1" s="1"/>
  <c r="K3204" i="1"/>
  <c r="J3204" i="1" s="1"/>
  <c r="K3166" i="1"/>
  <c r="J3166" i="1" s="1"/>
  <c r="K3175" i="1"/>
  <c r="J3175" i="1" s="1"/>
  <c r="K3199" i="1"/>
  <c r="J3199" i="1" s="1"/>
  <c r="K3223" i="1"/>
  <c r="J3223" i="1" s="1"/>
  <c r="K3239" i="1"/>
  <c r="J3239" i="1" s="1"/>
  <c r="K3210" i="1"/>
  <c r="J3210" i="1" s="1"/>
  <c r="K3195" i="1"/>
  <c r="J3195" i="1" s="1"/>
  <c r="K3163" i="1"/>
  <c r="J3163" i="1" s="1"/>
  <c r="K3228" i="1"/>
  <c r="J3228" i="1" s="1"/>
  <c r="K3167" i="1"/>
  <c r="J3167" i="1" s="1"/>
  <c r="K3176" i="1"/>
  <c r="J3176" i="1" s="1"/>
  <c r="K3184" i="1"/>
  <c r="J3184" i="1" s="1"/>
  <c r="J3192" i="1"/>
  <c r="K3200" i="1"/>
  <c r="J3200" i="1" s="1"/>
  <c r="K3208" i="1"/>
  <c r="J3208" i="1" s="1"/>
  <c r="K3216" i="1"/>
  <c r="J3216" i="1" s="1"/>
  <c r="K3224" i="1"/>
  <c r="J3224" i="1" s="1"/>
  <c r="K3232" i="1"/>
  <c r="J3232" i="1" s="1"/>
  <c r="K3240" i="1"/>
  <c r="J3240" i="1" s="1"/>
  <c r="K3177" i="1"/>
  <c r="J3177" i="1" s="1"/>
  <c r="K3185" i="1"/>
  <c r="J3185" i="1" s="1"/>
  <c r="K3201" i="1"/>
  <c r="J3201" i="1" s="1"/>
  <c r="K3209" i="1"/>
  <c r="J3209" i="1" s="1"/>
  <c r="K3225" i="1"/>
  <c r="J3225" i="1" s="1"/>
  <c r="K3233" i="1"/>
  <c r="J3233" i="1" s="1"/>
  <c r="K3202" i="1"/>
  <c r="J3202" i="1" s="1"/>
  <c r="K3179" i="1"/>
  <c r="J3179" i="1" s="1"/>
  <c r="K3219" i="1"/>
  <c r="J3219" i="1" s="1"/>
  <c r="K3180" i="1"/>
  <c r="J3180" i="1" s="1"/>
  <c r="K3196" i="1"/>
  <c r="J3196" i="1" s="1"/>
  <c r="K3168" i="1"/>
  <c r="J3168" i="1" s="1"/>
  <c r="K3193" i="1"/>
  <c r="J3193" i="1" s="1"/>
  <c r="K3217" i="1"/>
  <c r="J3217" i="1" s="1"/>
  <c r="K3241" i="1"/>
  <c r="J3241" i="1" s="1"/>
  <c r="K3226" i="1"/>
  <c r="J3226" i="1" s="1"/>
  <c r="K3227" i="1"/>
  <c r="J3227" i="1" s="1"/>
  <c r="K3220" i="1"/>
  <c r="J3220" i="1" s="1"/>
  <c r="K3169" i="1"/>
  <c r="J3169" i="1" s="1"/>
  <c r="K3178" i="1"/>
  <c r="J3178" i="1" s="1"/>
  <c r="K3186" i="1"/>
  <c r="J3186" i="1" s="1"/>
  <c r="K3194" i="1"/>
  <c r="J3194" i="1" s="1"/>
  <c r="K3234" i="1"/>
  <c r="J3234" i="1" s="1"/>
  <c r="K3187" i="1"/>
  <c r="J3187" i="1" s="1"/>
  <c r="K3235" i="1"/>
  <c r="J3235" i="1" s="1"/>
  <c r="K3188" i="1"/>
  <c r="J3188" i="1" s="1"/>
  <c r="K3162" i="1"/>
  <c r="J3162" i="1" s="1"/>
  <c r="K3203" i="1"/>
  <c r="J3203" i="1" s="1"/>
  <c r="K3236" i="1"/>
  <c r="J3236" i="1" s="1"/>
  <c r="J2774" i="1"/>
  <c r="K2774" i="1"/>
  <c r="J2750" i="1"/>
  <c r="K2750" i="1"/>
  <c r="J2292" i="1"/>
  <c r="J2300" i="1"/>
  <c r="J2308" i="1"/>
  <c r="J2316" i="1"/>
  <c r="J2293" i="1"/>
  <c r="J2301" i="1"/>
  <c r="J2309" i="1"/>
  <c r="J2317" i="1"/>
  <c r="J2294" i="1"/>
  <c r="J2302" i="1"/>
  <c r="J2310" i="1"/>
  <c r="J2318" i="1"/>
  <c r="J2295" i="1"/>
  <c r="J2303" i="1"/>
  <c r="J2311" i="1"/>
  <c r="J2319" i="1"/>
  <c r="J2296" i="1"/>
  <c r="J2304" i="1"/>
  <c r="J2312" i="1"/>
  <c r="J2320" i="1"/>
  <c r="J2315" i="1"/>
  <c r="J2297" i="1"/>
  <c r="J2305" i="1"/>
  <c r="J2313" i="1"/>
  <c r="J2321" i="1"/>
  <c r="J2307" i="1"/>
  <c r="J2298" i="1"/>
  <c r="J2306" i="1"/>
  <c r="J2314" i="1"/>
  <c r="J2299" i="1"/>
  <c r="K3158" i="1"/>
  <c r="J3158" i="1" s="1"/>
  <c r="K3159" i="1"/>
  <c r="J3159" i="1" s="1"/>
  <c r="J3160" i="1"/>
  <c r="J3161" i="1"/>
  <c r="J2876" i="1"/>
  <c r="J2884" i="1"/>
  <c r="J2892" i="1"/>
  <c r="J2900" i="1"/>
  <c r="J2908" i="1"/>
  <c r="J2916" i="1"/>
  <c r="J2924" i="1"/>
  <c r="J2932" i="1"/>
  <c r="J2940" i="1"/>
  <c r="J2948" i="1"/>
  <c r="J2956" i="1"/>
  <c r="J2964" i="1"/>
  <c r="J2972" i="1"/>
  <c r="J2980" i="1"/>
  <c r="J2988" i="1"/>
  <c r="J2996" i="1"/>
  <c r="J3004" i="1"/>
  <c r="J3012" i="1"/>
  <c r="J3020" i="1"/>
  <c r="J3028" i="1"/>
  <c r="J3036" i="1"/>
  <c r="J3044" i="1"/>
  <c r="J3052" i="1"/>
  <c r="J3060" i="1"/>
  <c r="J3068" i="1"/>
  <c r="J3076" i="1"/>
  <c r="J3084" i="1"/>
  <c r="K2882" i="1"/>
  <c r="K2890" i="1"/>
  <c r="K2898" i="1"/>
  <c r="K2906" i="1"/>
  <c r="K2914" i="1"/>
  <c r="K2922" i="1"/>
  <c r="K2930" i="1"/>
  <c r="K2938" i="1"/>
  <c r="K2946" i="1"/>
  <c r="K2954" i="1"/>
  <c r="K2962" i="1"/>
  <c r="K2970" i="1"/>
  <c r="K2978" i="1"/>
  <c r="K2986" i="1"/>
  <c r="K2994" i="1"/>
  <c r="K3002" i="1"/>
  <c r="K3010" i="1"/>
  <c r="K3018" i="1"/>
  <c r="K3026" i="1"/>
  <c r="K3034" i="1"/>
  <c r="K3042" i="1"/>
  <c r="K3050" i="1"/>
  <c r="K3058" i="1"/>
  <c r="K3066" i="1"/>
  <c r="K3074" i="1"/>
  <c r="K3082" i="1"/>
  <c r="K3090" i="1"/>
  <c r="K3098" i="1"/>
  <c r="J3098" i="1" s="1"/>
  <c r="K3106" i="1"/>
  <c r="J3106" i="1" s="1"/>
  <c r="K3114" i="1"/>
  <c r="J3114" i="1" s="1"/>
  <c r="K3122" i="1"/>
  <c r="J3122" i="1" s="1"/>
  <c r="J3130" i="1"/>
  <c r="K3138" i="1"/>
  <c r="J3138" i="1" s="1"/>
  <c r="K3146" i="1"/>
  <c r="J3146" i="1" s="1"/>
  <c r="K3154" i="1"/>
  <c r="J3154" i="1" s="1"/>
  <c r="J2886" i="1"/>
  <c r="J2902" i="1"/>
  <c r="J2918" i="1"/>
  <c r="J2934" i="1"/>
  <c r="J2942" i="1"/>
  <c r="J2966" i="1"/>
  <c r="J2982" i="1"/>
  <c r="J2990" i="1"/>
  <c r="J3014" i="1"/>
  <c r="J3022" i="1"/>
  <c r="J3038" i="1"/>
  <c r="J3054" i="1"/>
  <c r="J3078" i="1"/>
  <c r="J3086" i="1"/>
  <c r="J2877" i="1"/>
  <c r="J2885" i="1"/>
  <c r="J2893" i="1"/>
  <c r="J2901" i="1"/>
  <c r="J2909" i="1"/>
  <c r="J2917" i="1"/>
  <c r="J2925" i="1"/>
  <c r="J2933" i="1"/>
  <c r="J2949" i="1"/>
  <c r="J2957" i="1"/>
  <c r="J2965" i="1"/>
  <c r="J2973" i="1"/>
  <c r="J2981" i="1"/>
  <c r="J2989" i="1"/>
  <c r="J2997" i="1"/>
  <c r="J3005" i="1"/>
  <c r="J3013" i="1"/>
  <c r="J3021" i="1"/>
  <c r="J3029" i="1"/>
  <c r="J3037" i="1"/>
  <c r="J3045" i="1"/>
  <c r="J3053" i="1"/>
  <c r="J3069" i="1"/>
  <c r="J3077" i="1"/>
  <c r="J3085" i="1"/>
  <c r="K2883" i="1"/>
  <c r="K2891" i="1"/>
  <c r="K2899" i="1"/>
  <c r="K2907" i="1"/>
  <c r="K2915" i="1"/>
  <c r="K2923" i="1"/>
  <c r="K2931" i="1"/>
  <c r="K2939" i="1"/>
  <c r="K2947" i="1"/>
  <c r="K2955" i="1"/>
  <c r="K2963" i="1"/>
  <c r="K2971" i="1"/>
  <c r="K2979" i="1"/>
  <c r="K2987" i="1"/>
  <c r="K2995" i="1"/>
  <c r="K3003" i="1"/>
  <c r="K3011" i="1"/>
  <c r="K3019" i="1"/>
  <c r="K3027" i="1"/>
  <c r="K3035" i="1"/>
  <c r="K3043" i="1"/>
  <c r="K3051" i="1"/>
  <c r="K3059" i="1"/>
  <c r="K3067" i="1"/>
  <c r="K3075" i="1"/>
  <c r="K3083" i="1"/>
  <c r="K3091" i="1"/>
  <c r="K3099" i="1"/>
  <c r="J3099" i="1" s="1"/>
  <c r="K3107" i="1"/>
  <c r="J3107" i="1" s="1"/>
  <c r="K3115" i="1"/>
  <c r="J3115" i="1" s="1"/>
  <c r="K3123" i="1"/>
  <c r="J3123" i="1" s="1"/>
  <c r="K3131" i="1"/>
  <c r="J3131" i="1" s="1"/>
  <c r="K3139" i="1"/>
  <c r="J3139" i="1" s="1"/>
  <c r="K3147" i="1"/>
  <c r="J3147" i="1" s="1"/>
  <c r="K3155" i="1"/>
  <c r="J3155" i="1" s="1"/>
  <c r="J2878" i="1"/>
  <c r="J2894" i="1"/>
  <c r="J2910" i="1"/>
  <c r="J2926" i="1"/>
  <c r="J2950" i="1"/>
  <c r="J2958" i="1"/>
  <c r="J2974" i="1"/>
  <c r="J2998" i="1"/>
  <c r="J3006" i="1"/>
  <c r="J3030" i="1"/>
  <c r="J3046" i="1"/>
  <c r="J3062" i="1"/>
  <c r="J3070" i="1"/>
  <c r="J2879" i="1"/>
  <c r="J2890" i="1"/>
  <c r="J2904" i="1"/>
  <c r="J2915" i="1"/>
  <c r="J2929" i="1"/>
  <c r="J2943" i="1"/>
  <c r="J2954" i="1"/>
  <c r="J2968" i="1"/>
  <c r="J2979" i="1"/>
  <c r="J2993" i="1"/>
  <c r="J3007" i="1"/>
  <c r="J3018" i="1"/>
  <c r="J3032" i="1"/>
  <c r="J3043" i="1"/>
  <c r="J3057" i="1"/>
  <c r="J3071" i="1"/>
  <c r="J3082" i="1"/>
  <c r="K2878" i="1"/>
  <c r="K2888" i="1"/>
  <c r="K2900" i="1"/>
  <c r="K2910" i="1"/>
  <c r="K2932" i="1"/>
  <c r="K2942" i="1"/>
  <c r="K2952" i="1"/>
  <c r="K2964" i="1"/>
  <c r="K2974" i="1"/>
  <c r="K2984" i="1"/>
  <c r="K2996" i="1"/>
  <c r="K3006" i="1"/>
  <c r="K3016" i="1"/>
  <c r="K3028" i="1"/>
  <c r="K3038" i="1"/>
  <c r="K3048" i="1"/>
  <c r="K3060" i="1"/>
  <c r="K3070" i="1"/>
  <c r="K3080" i="1"/>
  <c r="K3102" i="1"/>
  <c r="J3102" i="1" s="1"/>
  <c r="K3112" i="1"/>
  <c r="J3112" i="1" s="1"/>
  <c r="K3124" i="1"/>
  <c r="J3124" i="1" s="1"/>
  <c r="K3134" i="1"/>
  <c r="J3134" i="1" s="1"/>
  <c r="K3144" i="1"/>
  <c r="J3144" i="1" s="1"/>
  <c r="K3156" i="1"/>
  <c r="J3156" i="1" s="1"/>
  <c r="K3103" i="1"/>
  <c r="J3103" i="1" s="1"/>
  <c r="K3113" i="1"/>
  <c r="J3113" i="1" s="1"/>
  <c r="K3125" i="1"/>
  <c r="J3125" i="1" s="1"/>
  <c r="K3135" i="1"/>
  <c r="J3135" i="1" s="1"/>
  <c r="K3157" i="1"/>
  <c r="J3157" i="1" s="1"/>
  <c r="J2895" i="1"/>
  <c r="J2931" i="1"/>
  <c r="J2945" i="1"/>
  <c r="J2959" i="1"/>
  <c r="J2970" i="1"/>
  <c r="J2984" i="1"/>
  <c r="J2995" i="1"/>
  <c r="J3023" i="1"/>
  <c r="J3048" i="1"/>
  <c r="J3073" i="1"/>
  <c r="K2880" i="1"/>
  <c r="K2902" i="1"/>
  <c r="K2934" i="1"/>
  <c r="K2966" i="1"/>
  <c r="K2988" i="1"/>
  <c r="K3008" i="1"/>
  <c r="K3030" i="1"/>
  <c r="K3062" i="1"/>
  <c r="K3072" i="1"/>
  <c r="K3104" i="1"/>
  <c r="J3104" i="1" s="1"/>
  <c r="K3126" i="1"/>
  <c r="J3126" i="1" s="1"/>
  <c r="K3136" i="1"/>
  <c r="J3136" i="1" s="1"/>
  <c r="J2882" i="1"/>
  <c r="J2935" i="1"/>
  <c r="J2960" i="1"/>
  <c r="J2999" i="1"/>
  <c r="J3010" i="1"/>
  <c r="J3035" i="1"/>
  <c r="J3074" i="1"/>
  <c r="J3088" i="1"/>
  <c r="K2903" i="1"/>
  <c r="K2913" i="1"/>
  <c r="K2935" i="1"/>
  <c r="K2967" i="1"/>
  <c r="K2977" i="1"/>
  <c r="K2999" i="1"/>
  <c r="J2880" i="1"/>
  <c r="J2891" i="1"/>
  <c r="J2905" i="1"/>
  <c r="J2919" i="1"/>
  <c r="J2930" i="1"/>
  <c r="J2955" i="1"/>
  <c r="J2969" i="1"/>
  <c r="J2983" i="1"/>
  <c r="J2994" i="1"/>
  <c r="J3008" i="1"/>
  <c r="J3019" i="1"/>
  <c r="J3033" i="1"/>
  <c r="J3047" i="1"/>
  <c r="J3058" i="1"/>
  <c r="J3072" i="1"/>
  <c r="J3083" i="1"/>
  <c r="K2879" i="1"/>
  <c r="K2889" i="1"/>
  <c r="K2901" i="1"/>
  <c r="K2911" i="1"/>
  <c r="K2933" i="1"/>
  <c r="K2943" i="1"/>
  <c r="K2953" i="1"/>
  <c r="K2965" i="1"/>
  <c r="K2975" i="1"/>
  <c r="K2985" i="1"/>
  <c r="K2997" i="1"/>
  <c r="K3007" i="1"/>
  <c r="K3017" i="1"/>
  <c r="K3029" i="1"/>
  <c r="K3039" i="1"/>
  <c r="K3049" i="1"/>
  <c r="K3071" i="1"/>
  <c r="K3081" i="1"/>
  <c r="K3093" i="1"/>
  <c r="J3093" i="1" s="1"/>
  <c r="K3145" i="1"/>
  <c r="J3145" i="1" s="1"/>
  <c r="J2881" i="1"/>
  <c r="J2906" i="1"/>
  <c r="J3009" i="1"/>
  <c r="J3034" i="1"/>
  <c r="J3059" i="1"/>
  <c r="J3087" i="1"/>
  <c r="K2892" i="1"/>
  <c r="K2912" i="1"/>
  <c r="K2924" i="1"/>
  <c r="K2956" i="1"/>
  <c r="K2976" i="1"/>
  <c r="K2998" i="1"/>
  <c r="K3020" i="1"/>
  <c r="K3040" i="1"/>
  <c r="K3052" i="1"/>
  <c r="K3084" i="1"/>
  <c r="K3094" i="1"/>
  <c r="J3094" i="1" s="1"/>
  <c r="K3116" i="1"/>
  <c r="J3116" i="1" s="1"/>
  <c r="K3148" i="1"/>
  <c r="J3148" i="1" s="1"/>
  <c r="J2896" i="1"/>
  <c r="J2907" i="1"/>
  <c r="J2946" i="1"/>
  <c r="J2971" i="1"/>
  <c r="J2985" i="1"/>
  <c r="J3024" i="1"/>
  <c r="J3049" i="1"/>
  <c r="J3063" i="1"/>
  <c r="K2881" i="1"/>
  <c r="K2893" i="1"/>
  <c r="K2925" i="1"/>
  <c r="K2945" i="1"/>
  <c r="K2957" i="1"/>
  <c r="K2989" i="1"/>
  <c r="K3009" i="1"/>
  <c r="J2883" i="1"/>
  <c r="J2911" i="1"/>
  <c r="J2936" i="1"/>
  <c r="J2961" i="1"/>
  <c r="J2986" i="1"/>
  <c r="J3011" i="1"/>
  <c r="J3039" i="1"/>
  <c r="J3064" i="1"/>
  <c r="K2894" i="1"/>
  <c r="K2916" i="1"/>
  <c r="K2936" i="1"/>
  <c r="K2958" i="1"/>
  <c r="K2980" i="1"/>
  <c r="K3000" i="1"/>
  <c r="K3021" i="1"/>
  <c r="K3036" i="1"/>
  <c r="K3054" i="1"/>
  <c r="K3069" i="1"/>
  <c r="K3087" i="1"/>
  <c r="K3105" i="1"/>
  <c r="J3105" i="1" s="1"/>
  <c r="K3120" i="1"/>
  <c r="J3120" i="1" s="1"/>
  <c r="K3140" i="1"/>
  <c r="J3140" i="1" s="1"/>
  <c r="K3153" i="1"/>
  <c r="J3153" i="1" s="1"/>
  <c r="J2913" i="1"/>
  <c r="J2991" i="1"/>
  <c r="J3041" i="1"/>
  <c r="J3066" i="1"/>
  <c r="K2896" i="1"/>
  <c r="K2940" i="1"/>
  <c r="K2982" i="1"/>
  <c r="K3004" i="1"/>
  <c r="K3056" i="1"/>
  <c r="K3109" i="1"/>
  <c r="J3109" i="1" s="1"/>
  <c r="K3142" i="1"/>
  <c r="J3142" i="1" s="1"/>
  <c r="J2914" i="1"/>
  <c r="J2992" i="1"/>
  <c r="J3017" i="1"/>
  <c r="K2897" i="1"/>
  <c r="K2919" i="1"/>
  <c r="K2961" i="1"/>
  <c r="K3005" i="1"/>
  <c r="K3044" i="1"/>
  <c r="K3095" i="1"/>
  <c r="J3095" i="1" s="1"/>
  <c r="K3110" i="1"/>
  <c r="J3110" i="1" s="1"/>
  <c r="J2897" i="1"/>
  <c r="J2947" i="1"/>
  <c r="J2975" i="1"/>
  <c r="J3050" i="1"/>
  <c r="J3075" i="1"/>
  <c r="K2884" i="1"/>
  <c r="K2926" i="1"/>
  <c r="K2990" i="1"/>
  <c r="K3063" i="1"/>
  <c r="K3078" i="1"/>
  <c r="K3129" i="1"/>
  <c r="J3129" i="1" s="1"/>
  <c r="K3149" i="1"/>
  <c r="J3149" i="1" s="1"/>
  <c r="J2923" i="1"/>
  <c r="J2976" i="1"/>
  <c r="J3051" i="1"/>
  <c r="K2905" i="1"/>
  <c r="K2927" i="1"/>
  <c r="K2969" i="1"/>
  <c r="K3013" i="1"/>
  <c r="K3064" i="1"/>
  <c r="K3079" i="1"/>
  <c r="K3132" i="1"/>
  <c r="J3132" i="1" s="1"/>
  <c r="J2899" i="1"/>
  <c r="J2952" i="1"/>
  <c r="J3002" i="1"/>
  <c r="J3055" i="1"/>
  <c r="J3080" i="1"/>
  <c r="K2908" i="1"/>
  <c r="K2928" i="1"/>
  <c r="K2992" i="1"/>
  <c r="K3014" i="1"/>
  <c r="K3047" i="1"/>
  <c r="K3100" i="1"/>
  <c r="J3100" i="1" s="1"/>
  <c r="K3133" i="1"/>
  <c r="J3133" i="1" s="1"/>
  <c r="K3151" i="1"/>
  <c r="J3151" i="1" s="1"/>
  <c r="J2928" i="1"/>
  <c r="J2978" i="1"/>
  <c r="J3031" i="1"/>
  <c r="K2909" i="1"/>
  <c r="K2929" i="1"/>
  <c r="K2993" i="1"/>
  <c r="K3015" i="1"/>
  <c r="K3068" i="1"/>
  <c r="K3086" i="1"/>
  <c r="K3119" i="1"/>
  <c r="J3119" i="1" s="1"/>
  <c r="K3152" i="1"/>
  <c r="J3152" i="1" s="1"/>
  <c r="J2887" i="1"/>
  <c r="J2912" i="1"/>
  <c r="J2937" i="1"/>
  <c r="J2962" i="1"/>
  <c r="J2987" i="1"/>
  <c r="J3015" i="1"/>
  <c r="J3040" i="1"/>
  <c r="J3065" i="1"/>
  <c r="J3090" i="1"/>
  <c r="K2895" i="1"/>
  <c r="K2917" i="1"/>
  <c r="K2937" i="1"/>
  <c r="K2959" i="1"/>
  <c r="K2981" i="1"/>
  <c r="K3001" i="1"/>
  <c r="K3022" i="1"/>
  <c r="K3037" i="1"/>
  <c r="K3055" i="1"/>
  <c r="K3073" i="1"/>
  <c r="K3088" i="1"/>
  <c r="K3108" i="1"/>
  <c r="J3108" i="1" s="1"/>
  <c r="K3121" i="1"/>
  <c r="J3121" i="1" s="1"/>
  <c r="K3141" i="1"/>
  <c r="J3141" i="1" s="1"/>
  <c r="J2888" i="1"/>
  <c r="J2938" i="1"/>
  <c r="J2963" i="1"/>
  <c r="J3016" i="1"/>
  <c r="J3091" i="1"/>
  <c r="K2876" i="1"/>
  <c r="K2918" i="1"/>
  <c r="K2960" i="1"/>
  <c r="K3023" i="1"/>
  <c r="K3041" i="1"/>
  <c r="K3076" i="1"/>
  <c r="K3127" i="1"/>
  <c r="J3127" i="1" s="1"/>
  <c r="J2889" i="1"/>
  <c r="J2939" i="1"/>
  <c r="J2967" i="1"/>
  <c r="J3042" i="1"/>
  <c r="J3067" i="1"/>
  <c r="K2877" i="1"/>
  <c r="K2983" i="1"/>
  <c r="K3024" i="1"/>
  <c r="K3057" i="1"/>
  <c r="K3077" i="1"/>
  <c r="K3128" i="1"/>
  <c r="J3128" i="1" s="1"/>
  <c r="K3143" i="1"/>
  <c r="J3143" i="1" s="1"/>
  <c r="J2922" i="1"/>
  <c r="J3000" i="1"/>
  <c r="K2904" i="1"/>
  <c r="K2948" i="1"/>
  <c r="K2968" i="1"/>
  <c r="K3012" i="1"/>
  <c r="K3045" i="1"/>
  <c r="K3096" i="1"/>
  <c r="J3096" i="1" s="1"/>
  <c r="K3111" i="1"/>
  <c r="J3111" i="1" s="1"/>
  <c r="J2898" i="1"/>
  <c r="J2951" i="1"/>
  <c r="J3001" i="1"/>
  <c r="J3026" i="1"/>
  <c r="J3079" i="1"/>
  <c r="K2885" i="1"/>
  <c r="K2949" i="1"/>
  <c r="K2991" i="1"/>
  <c r="K3031" i="1"/>
  <c r="K3046" i="1"/>
  <c r="K3097" i="1"/>
  <c r="J3097" i="1" s="1"/>
  <c r="K3117" i="1"/>
  <c r="J3117" i="1" s="1"/>
  <c r="K3150" i="1"/>
  <c r="J3150" i="1" s="1"/>
  <c r="J2927" i="1"/>
  <c r="J2977" i="1"/>
  <c r="J3027" i="1"/>
  <c r="K2886" i="1"/>
  <c r="K2950" i="1"/>
  <c r="K2972" i="1"/>
  <c r="K3032" i="1"/>
  <c r="K3065" i="1"/>
  <c r="K3085" i="1"/>
  <c r="K3118" i="1"/>
  <c r="J3118" i="1" s="1"/>
  <c r="J2903" i="1"/>
  <c r="J2953" i="1"/>
  <c r="J3003" i="1"/>
  <c r="J3056" i="1"/>
  <c r="J3081" i="1"/>
  <c r="K2887" i="1"/>
  <c r="K2951" i="1"/>
  <c r="K2973" i="1"/>
  <c r="K3033" i="1"/>
  <c r="K3053" i="1"/>
  <c r="K3101" i="1"/>
  <c r="J3101" i="1" s="1"/>
  <c r="K3137" i="1"/>
  <c r="J3137" i="1" s="1"/>
  <c r="K1813" i="1"/>
  <c r="J1750" i="1"/>
  <c r="J1754" i="1"/>
  <c r="J1756" i="1"/>
  <c r="J1758" i="1"/>
  <c r="J1760" i="1"/>
  <c r="J1762" i="1"/>
  <c r="J1764" i="1"/>
  <c r="J1768" i="1"/>
  <c r="J1770" i="1"/>
  <c r="J1772" i="1"/>
  <c r="J1774" i="1"/>
  <c r="J1776" i="1"/>
  <c r="J1778" i="1"/>
  <c r="J1780" i="1"/>
  <c r="J1782" i="1"/>
  <c r="J1784" i="1"/>
  <c r="J1786" i="1"/>
  <c r="J1788" i="1"/>
  <c r="J1790" i="1"/>
  <c r="J1792" i="1"/>
  <c r="J1794" i="1"/>
  <c r="J1796" i="1"/>
  <c r="J1798" i="1"/>
  <c r="J1800" i="1"/>
  <c r="J1802" i="1"/>
  <c r="J1804" i="1"/>
  <c r="J1806" i="1"/>
  <c r="J1808" i="1"/>
  <c r="J1810" i="1"/>
  <c r="J1812" i="1"/>
  <c r="J1814" i="1"/>
  <c r="J1816" i="1"/>
  <c r="J1818" i="1"/>
  <c r="J1820" i="1"/>
  <c r="J1822" i="1"/>
  <c r="J1824" i="1"/>
  <c r="J1826" i="1"/>
  <c r="J1828" i="1"/>
  <c r="J1830" i="1"/>
  <c r="J1832" i="1"/>
  <c r="J1834" i="1"/>
  <c r="J1836" i="1"/>
  <c r="J1838" i="1"/>
  <c r="J1840" i="1"/>
  <c r="J1842" i="1"/>
  <c r="J1846" i="1"/>
  <c r="J1848" i="1"/>
  <c r="J1850" i="1"/>
  <c r="J1851" i="1"/>
  <c r="J1853" i="1"/>
  <c r="J1855" i="1"/>
  <c r="J1857" i="1"/>
  <c r="J1859" i="1"/>
  <c r="J1861" i="1"/>
  <c r="J1863" i="1"/>
  <c r="J1865" i="1"/>
  <c r="J1867" i="1"/>
  <c r="J1869" i="1"/>
  <c r="J1873" i="1"/>
  <c r="J1875" i="1"/>
  <c r="J1877" i="1"/>
  <c r="J1879" i="1"/>
  <c r="J1881" i="1"/>
  <c r="J1883" i="1"/>
  <c r="J1885" i="1"/>
  <c r="J1887" i="1"/>
  <c r="J1889" i="1"/>
  <c r="J1891" i="1"/>
  <c r="J1893" i="1"/>
  <c r="J1895" i="1"/>
  <c r="J1897" i="1"/>
  <c r="J1899" i="1"/>
  <c r="J1901" i="1"/>
  <c r="J1903" i="1"/>
  <c r="J1905" i="1"/>
  <c r="J1907" i="1"/>
  <c r="J1909" i="1"/>
  <c r="J1911" i="1"/>
  <c r="J1745" i="1"/>
  <c r="J1747" i="1"/>
  <c r="J1749" i="1"/>
  <c r="J1753" i="1"/>
  <c r="J1755" i="1"/>
  <c r="J1761" i="1"/>
  <c r="J1763" i="1"/>
  <c r="J1765" i="1"/>
  <c r="J1767" i="1"/>
  <c r="J1769" i="1"/>
  <c r="J1771" i="1"/>
  <c r="J1773" i="1"/>
  <c r="J1775" i="1"/>
  <c r="J1777" i="1"/>
  <c r="J1779" i="1"/>
  <c r="J1781" i="1"/>
  <c r="J1783" i="1"/>
  <c r="J1785" i="1"/>
  <c r="J1787" i="1"/>
  <c r="J1789" i="1"/>
  <c r="J1791" i="1"/>
  <c r="J1793" i="1"/>
  <c r="J1795" i="1"/>
  <c r="J1797" i="1"/>
  <c r="J1799" i="1"/>
  <c r="J1801" i="1"/>
  <c r="J1803" i="1"/>
  <c r="J1805" i="1"/>
  <c r="J1807" i="1"/>
  <c r="J1809" i="1"/>
  <c r="J1811" i="1"/>
  <c r="J1813" i="1"/>
  <c r="J1815" i="1"/>
  <c r="J1817" i="1"/>
  <c r="J1819" i="1"/>
  <c r="J1821" i="1"/>
  <c r="J1823" i="1"/>
  <c r="J1825" i="1"/>
  <c r="J1827" i="1"/>
  <c r="J1829" i="1"/>
  <c r="J1831" i="1"/>
  <c r="J1833" i="1"/>
  <c r="J1837" i="1"/>
  <c r="J1839" i="1"/>
  <c r="J1841" i="1"/>
  <c r="J1843" i="1"/>
  <c r="J1845" i="1"/>
  <c r="J1847" i="1"/>
  <c r="J1849" i="1"/>
  <c r="J1852" i="1"/>
  <c r="J1854" i="1"/>
  <c r="J1856" i="1"/>
  <c r="J1858" i="1"/>
  <c r="J1860" i="1"/>
  <c r="J1862" i="1"/>
  <c r="J1864" i="1"/>
  <c r="J1866" i="1"/>
  <c r="J1868" i="1"/>
  <c r="J1870" i="1"/>
  <c r="J1872" i="1"/>
  <c r="J1874" i="1"/>
  <c r="J1876" i="1"/>
  <c r="J1878" i="1"/>
  <c r="J1880" i="1"/>
  <c r="J1882" i="1"/>
  <c r="J1884" i="1"/>
  <c r="J1886" i="1"/>
  <c r="J1888" i="1"/>
  <c r="J1890" i="1"/>
  <c r="J1892" i="1"/>
  <c r="J1894" i="1"/>
  <c r="J1896" i="1"/>
  <c r="J1898" i="1"/>
  <c r="J1900" i="1"/>
  <c r="J1902" i="1"/>
  <c r="J1904" i="1"/>
  <c r="J1906" i="1"/>
  <c r="J1908" i="1"/>
  <c r="J1910" i="1"/>
  <c r="J1912" i="1"/>
  <c r="J1913" i="1"/>
  <c r="J1915" i="1"/>
  <c r="J1917" i="1"/>
  <c r="J1919" i="1"/>
  <c r="J1921" i="1"/>
  <c r="J1923" i="1"/>
  <c r="J1925" i="1"/>
  <c r="J1927" i="1"/>
  <c r="J1929" i="1"/>
  <c r="J1931" i="1"/>
  <c r="J1935" i="1"/>
  <c r="J1939" i="1"/>
  <c r="J1941" i="1"/>
  <c r="J1943" i="1"/>
  <c r="J1945" i="1"/>
  <c r="J1947" i="1"/>
  <c r="J1949" i="1"/>
  <c r="J1951" i="1"/>
  <c r="J1953" i="1"/>
  <c r="J1955" i="1"/>
  <c r="J1957" i="1"/>
  <c r="J1959" i="1"/>
  <c r="J1961" i="1"/>
  <c r="J1963" i="1"/>
  <c r="J1965" i="1"/>
  <c r="J1967" i="1"/>
  <c r="J1969" i="1"/>
  <c r="J1971" i="1"/>
  <c r="J1973" i="1"/>
  <c r="J1975" i="1"/>
  <c r="J1977" i="1"/>
  <c r="J1979" i="1"/>
  <c r="J1981" i="1"/>
  <c r="J1983" i="1"/>
  <c r="J1985" i="1"/>
  <c r="J1987" i="1"/>
  <c r="J1989" i="1"/>
  <c r="J1991" i="1"/>
  <c r="J1993" i="1"/>
  <c r="J1995" i="1"/>
  <c r="J1997" i="1"/>
  <c r="J1999" i="1"/>
  <c r="J2001" i="1"/>
  <c r="J2003" i="1"/>
  <c r="J2005" i="1"/>
  <c r="J2007" i="1"/>
  <c r="J2009" i="1"/>
  <c r="J2011" i="1"/>
  <c r="J2013" i="1"/>
  <c r="J2015" i="1"/>
  <c r="J2017" i="1"/>
  <c r="J2019" i="1"/>
  <c r="J2021" i="1"/>
  <c r="J2023" i="1"/>
  <c r="J2025" i="1"/>
  <c r="J2027" i="1"/>
  <c r="J2029" i="1"/>
  <c r="J2031" i="1"/>
  <c r="J2033" i="1"/>
  <c r="J2035" i="1"/>
  <c r="J2037" i="1"/>
  <c r="J2039" i="1"/>
  <c r="J2041" i="1"/>
  <c r="J2043" i="1"/>
  <c r="J2045" i="1"/>
  <c r="J2047" i="1"/>
  <c r="J2049" i="1"/>
  <c r="J2051" i="1"/>
  <c r="J2053" i="1"/>
  <c r="J2055" i="1"/>
  <c r="J2057" i="1"/>
  <c r="J2059" i="1"/>
  <c r="J2061" i="1"/>
  <c r="J2063" i="1"/>
  <c r="J2065" i="1"/>
  <c r="J1914" i="1"/>
  <c r="J1916" i="1"/>
  <c r="J1918" i="1"/>
  <c r="J1920" i="1"/>
  <c r="J1922" i="1"/>
  <c r="J1924" i="1"/>
  <c r="J1926" i="1"/>
  <c r="J1928" i="1"/>
  <c r="J1930" i="1"/>
  <c r="J1934" i="1"/>
  <c r="J1936" i="1"/>
  <c r="J1938" i="1"/>
  <c r="J1940" i="1"/>
  <c r="J1942" i="1"/>
  <c r="J1944" i="1"/>
  <c r="J1948" i="1"/>
  <c r="J1950" i="1"/>
  <c r="J1952" i="1"/>
  <c r="J1954" i="1"/>
  <c r="J1956" i="1"/>
  <c r="J1958" i="1"/>
  <c r="J1960" i="1"/>
  <c r="J1962" i="1"/>
  <c r="J1964" i="1"/>
  <c r="J1966" i="1"/>
  <c r="J1968" i="1"/>
  <c r="J1974" i="1"/>
  <c r="J1976" i="1"/>
  <c r="J1978" i="1"/>
  <c r="J1980" i="1"/>
  <c r="J1982" i="1"/>
  <c r="J1984" i="1"/>
  <c r="J1986" i="1"/>
  <c r="J1988" i="1"/>
  <c r="J1990" i="1"/>
  <c r="J1992" i="1"/>
  <c r="J1994" i="1"/>
  <c r="J1996" i="1"/>
  <c r="J1998" i="1"/>
  <c r="J2000" i="1"/>
  <c r="J2002" i="1"/>
  <c r="J2004" i="1"/>
  <c r="J2006" i="1"/>
  <c r="J2008" i="1"/>
  <c r="J2010" i="1"/>
  <c r="J2012" i="1"/>
  <c r="J2014" i="1"/>
  <c r="J2016" i="1"/>
  <c r="J2018" i="1"/>
  <c r="J2020" i="1"/>
  <c r="J2022" i="1"/>
  <c r="J2024" i="1"/>
  <c r="J2026" i="1"/>
  <c r="J2028" i="1"/>
  <c r="J2030" i="1"/>
  <c r="J2032" i="1"/>
  <c r="J2034" i="1"/>
  <c r="J2036" i="1"/>
  <c r="J2038" i="1"/>
  <c r="J2040" i="1"/>
  <c r="J2042" i="1"/>
  <c r="J2044" i="1"/>
  <c r="J2046" i="1"/>
  <c r="J2048" i="1"/>
  <c r="J2050" i="1"/>
  <c r="J2052" i="1"/>
  <c r="J2054" i="1"/>
  <c r="J2056" i="1"/>
  <c r="J2058" i="1"/>
  <c r="J2060" i="1"/>
  <c r="J2062" i="1"/>
  <c r="J2064" i="1"/>
  <c r="J2066" i="1"/>
  <c r="J2068" i="1"/>
  <c r="J2070" i="1"/>
  <c r="J2072" i="1"/>
  <c r="J2074" i="1"/>
  <c r="J2076" i="1"/>
  <c r="J2078" i="1"/>
  <c r="J2080" i="1"/>
  <c r="J2082" i="1"/>
  <c r="J2067" i="1"/>
  <c r="J2071" i="1"/>
  <c r="J2075" i="1"/>
  <c r="J2079" i="1"/>
  <c r="J2083" i="1"/>
  <c r="J2085" i="1"/>
  <c r="J2087" i="1"/>
  <c r="J2089" i="1"/>
  <c r="J2091" i="1"/>
  <c r="J2093" i="1"/>
  <c r="J2095" i="1"/>
  <c r="J2097" i="1"/>
  <c r="J2099" i="1"/>
  <c r="J2101" i="1"/>
  <c r="J2103" i="1"/>
  <c r="J2105" i="1"/>
  <c r="J2107" i="1"/>
  <c r="J2109" i="1"/>
  <c r="J2111" i="1"/>
  <c r="J2113" i="1"/>
  <c r="J2115" i="1"/>
  <c r="J2117" i="1"/>
  <c r="J2119" i="1"/>
  <c r="J2121" i="1"/>
  <c r="J2123" i="1"/>
  <c r="J2125" i="1"/>
  <c r="J2127" i="1"/>
  <c r="J2129" i="1"/>
  <c r="J2131" i="1"/>
  <c r="J2133" i="1"/>
  <c r="J2135" i="1"/>
  <c r="J2137" i="1"/>
  <c r="J2139" i="1"/>
  <c r="J2141" i="1"/>
  <c r="J2143" i="1"/>
  <c r="J2145" i="1"/>
  <c r="J2147" i="1"/>
  <c r="J2149" i="1"/>
  <c r="J2151" i="1"/>
  <c r="J2153" i="1"/>
  <c r="J2155" i="1"/>
  <c r="J2157" i="1"/>
  <c r="J2159" i="1"/>
  <c r="J2161" i="1"/>
  <c r="J2163" i="1"/>
  <c r="J2165" i="1"/>
  <c r="J2167" i="1"/>
  <c r="J2169" i="1"/>
  <c r="J2171" i="1"/>
  <c r="J2173" i="1"/>
  <c r="J2175" i="1"/>
  <c r="J2177" i="1"/>
  <c r="J2179" i="1"/>
  <c r="J2181" i="1"/>
  <c r="J2183" i="1"/>
  <c r="J2185" i="1"/>
  <c r="J2187" i="1"/>
  <c r="J2189" i="1"/>
  <c r="J2191" i="1"/>
  <c r="J2193" i="1"/>
  <c r="J2195" i="1"/>
  <c r="J2197" i="1"/>
  <c r="J2199" i="1"/>
  <c r="J2201" i="1"/>
  <c r="J2203" i="1"/>
  <c r="J2205" i="1"/>
  <c r="J2207" i="1"/>
  <c r="J2209" i="1"/>
  <c r="J2211" i="1"/>
  <c r="J2213" i="1"/>
  <c r="J2215" i="1"/>
  <c r="J2217" i="1"/>
  <c r="J2219" i="1"/>
  <c r="J2221" i="1"/>
  <c r="J2223" i="1"/>
  <c r="J2225" i="1"/>
  <c r="J2227" i="1"/>
  <c r="J2229" i="1"/>
  <c r="J2231" i="1"/>
  <c r="J2372" i="1"/>
  <c r="J2374" i="1"/>
  <c r="J2376" i="1"/>
  <c r="J2378" i="1"/>
  <c r="J2380" i="1"/>
  <c r="J2382" i="1"/>
  <c r="J2384" i="1"/>
  <c r="J2386" i="1"/>
  <c r="J2388" i="1"/>
  <c r="J2390" i="1"/>
  <c r="J2392" i="1"/>
  <c r="J2394" i="1"/>
  <c r="J2396" i="1"/>
  <c r="J2398" i="1"/>
  <c r="J2400" i="1"/>
  <c r="J2402" i="1"/>
  <c r="J2404" i="1"/>
  <c r="J2406" i="1"/>
  <c r="J2408" i="1"/>
  <c r="J2410" i="1"/>
  <c r="J2412" i="1"/>
  <c r="J2414" i="1"/>
  <c r="J2416" i="1"/>
  <c r="J2418" i="1"/>
  <c r="J2420" i="1"/>
  <c r="J2422" i="1"/>
  <c r="J2424" i="1"/>
  <c r="J2426" i="1"/>
  <c r="J2428" i="1"/>
  <c r="J2430" i="1"/>
  <c r="J2432" i="1"/>
  <c r="J2434" i="1"/>
  <c r="J2436" i="1"/>
  <c r="J2438" i="1"/>
  <c r="J2440" i="1"/>
  <c r="J2442" i="1"/>
  <c r="J2444" i="1"/>
  <c r="J2446" i="1"/>
  <c r="J2448" i="1"/>
  <c r="J2450" i="1"/>
  <c r="J2452" i="1"/>
  <c r="J2454" i="1"/>
  <c r="J2456" i="1"/>
  <c r="J2458" i="1"/>
  <c r="J2460" i="1"/>
  <c r="J2462" i="1"/>
  <c r="J2464" i="1"/>
  <c r="J2466" i="1"/>
  <c r="J2468" i="1"/>
  <c r="J2470" i="1"/>
  <c r="J2472" i="1"/>
  <c r="J2474" i="1"/>
  <c r="J2476" i="1"/>
  <c r="J2478" i="1"/>
  <c r="J2480" i="1"/>
  <c r="J2482" i="1"/>
  <c r="J2484" i="1"/>
  <c r="J2486" i="1"/>
  <c r="J2488" i="1"/>
  <c r="J2490" i="1"/>
  <c r="J2492" i="1"/>
  <c r="J2494" i="1"/>
  <c r="J2496" i="1"/>
  <c r="J2498" i="1"/>
  <c r="J2500" i="1"/>
  <c r="J2502" i="1"/>
  <c r="J2504" i="1"/>
  <c r="J2506" i="1"/>
  <c r="J2508" i="1"/>
  <c r="J2510" i="1"/>
  <c r="J2512" i="1"/>
  <c r="J2516" i="1"/>
  <c r="J2518" i="1"/>
  <c r="J2520" i="1"/>
  <c r="J2522" i="1"/>
  <c r="J2524" i="1"/>
  <c r="J2526" i="1"/>
  <c r="J2528" i="1"/>
  <c r="J2530" i="1"/>
  <c r="J2532" i="1"/>
  <c r="J2534" i="1"/>
  <c r="J2536" i="1"/>
  <c r="J2538" i="1"/>
  <c r="J2540" i="1"/>
  <c r="J2542" i="1"/>
  <c r="J2544" i="1"/>
  <c r="J2546" i="1"/>
  <c r="J2548" i="1"/>
  <c r="J2550" i="1"/>
  <c r="J2552" i="1"/>
  <c r="J2069" i="1"/>
  <c r="J2073" i="1"/>
  <c r="J2077" i="1"/>
  <c r="J2081" i="1"/>
  <c r="J2084" i="1"/>
  <c r="J2086" i="1"/>
  <c r="J2088" i="1"/>
  <c r="J2090" i="1"/>
  <c r="J2092" i="1"/>
  <c r="J2094" i="1"/>
  <c r="J2096" i="1"/>
  <c r="J2098" i="1"/>
  <c r="J2100" i="1"/>
  <c r="J2102" i="1"/>
  <c r="J2104" i="1"/>
  <c r="J2106" i="1"/>
  <c r="J2108" i="1"/>
  <c r="J2110" i="1"/>
  <c r="J2112" i="1"/>
  <c r="J2114" i="1"/>
  <c r="J2116" i="1"/>
  <c r="J2118" i="1"/>
  <c r="J2120" i="1"/>
  <c r="J2122" i="1"/>
  <c r="J2124" i="1"/>
  <c r="J2126" i="1"/>
  <c r="J2128" i="1"/>
  <c r="J2130" i="1"/>
  <c r="J2132" i="1"/>
  <c r="J2134" i="1"/>
  <c r="J2136" i="1"/>
  <c r="J2138" i="1"/>
  <c r="J2140" i="1"/>
  <c r="J2142" i="1"/>
  <c r="J2144" i="1"/>
  <c r="J2146" i="1"/>
  <c r="J2148" i="1"/>
  <c r="J2150" i="1"/>
  <c r="J2152" i="1"/>
  <c r="J2154" i="1"/>
  <c r="J2156" i="1"/>
  <c r="J2158" i="1"/>
  <c r="J2160" i="1"/>
  <c r="J2162" i="1"/>
  <c r="J2164" i="1"/>
  <c r="J2166" i="1"/>
  <c r="J2168" i="1"/>
  <c r="J2170" i="1"/>
  <c r="J2172" i="1"/>
  <c r="J2174" i="1"/>
  <c r="J2176" i="1"/>
  <c r="J2178" i="1"/>
  <c r="J2180" i="1"/>
  <c r="J2182" i="1"/>
  <c r="J2184" i="1"/>
  <c r="J2186" i="1"/>
  <c r="J2188" i="1"/>
  <c r="J2190" i="1"/>
  <c r="J2192" i="1"/>
  <c r="J2194" i="1"/>
  <c r="J2196" i="1"/>
  <c r="J2198" i="1"/>
  <c r="J2200" i="1"/>
  <c r="J2202" i="1"/>
  <c r="J2204" i="1"/>
  <c r="J2206" i="1"/>
  <c r="J2208" i="1"/>
  <c r="J2210" i="1"/>
  <c r="J2212" i="1"/>
  <c r="J2214" i="1"/>
  <c r="J2216" i="1"/>
  <c r="J2218" i="1"/>
  <c r="J2220" i="1"/>
  <c r="J2222" i="1"/>
  <c r="J2224" i="1"/>
  <c r="J2226" i="1"/>
  <c r="J2228" i="1"/>
  <c r="J2230" i="1"/>
  <c r="J2371" i="1"/>
  <c r="J2373" i="1"/>
  <c r="J2375" i="1"/>
  <c r="J2377" i="1"/>
  <c r="J2379" i="1"/>
  <c r="J2381" i="1"/>
  <c r="J2383" i="1"/>
  <c r="J2385" i="1"/>
  <c r="J2387" i="1"/>
  <c r="J2389" i="1"/>
  <c r="J2391" i="1"/>
  <c r="J2393" i="1"/>
  <c r="J2395" i="1"/>
  <c r="J2397" i="1"/>
  <c r="J2399" i="1"/>
  <c r="J2401" i="1"/>
  <c r="J2403" i="1"/>
  <c r="J2405" i="1"/>
  <c r="J2407" i="1"/>
  <c r="J2409" i="1"/>
  <c r="J2411" i="1"/>
  <c r="J2413" i="1"/>
  <c r="J2415" i="1"/>
  <c r="J2417" i="1"/>
  <c r="J2419" i="1"/>
  <c r="J2421" i="1"/>
  <c r="J2423" i="1"/>
  <c r="J2425" i="1"/>
  <c r="J2427" i="1"/>
  <c r="J2429" i="1"/>
  <c r="J2431" i="1"/>
  <c r="J2433" i="1"/>
  <c r="J2435" i="1"/>
  <c r="J2437" i="1"/>
  <c r="J2439" i="1"/>
  <c r="J2441" i="1"/>
  <c r="J2443" i="1"/>
  <c r="J2445" i="1"/>
  <c r="J2447" i="1"/>
  <c r="J2449" i="1"/>
  <c r="J2451" i="1"/>
  <c r="J2453" i="1"/>
  <c r="J2455" i="1"/>
  <c r="J2457" i="1"/>
  <c r="J2459" i="1"/>
  <c r="J2461" i="1"/>
  <c r="J2463" i="1"/>
  <c r="J2465" i="1"/>
  <c r="J2467" i="1"/>
  <c r="J2469" i="1"/>
  <c r="J2471" i="1"/>
  <c r="J2473" i="1"/>
  <c r="J2475" i="1"/>
  <c r="J2477" i="1"/>
  <c r="J2479" i="1"/>
  <c r="J2481" i="1"/>
  <c r="J2483" i="1"/>
  <c r="J2485" i="1"/>
  <c r="J2487" i="1"/>
  <c r="J2489" i="1"/>
  <c r="J2491" i="1"/>
  <c r="J2493" i="1"/>
  <c r="J2495" i="1"/>
  <c r="J2497" i="1"/>
  <c r="J2499" i="1"/>
  <c r="J2501" i="1"/>
  <c r="J2503" i="1"/>
  <c r="J2505" i="1"/>
  <c r="J2509" i="1"/>
  <c r="J2511" i="1"/>
  <c r="J2513" i="1"/>
  <c r="J2515" i="1"/>
  <c r="J2517" i="1"/>
  <c r="J2519" i="1"/>
  <c r="J2521" i="1"/>
  <c r="J2523" i="1"/>
  <c r="J2525" i="1"/>
  <c r="J2527" i="1"/>
  <c r="J2529" i="1"/>
  <c r="J2531" i="1"/>
  <c r="J2533" i="1"/>
  <c r="J2535" i="1"/>
  <c r="J2537" i="1"/>
  <c r="J2539" i="1"/>
  <c r="J2541" i="1"/>
  <c r="J2543" i="1"/>
  <c r="J2545" i="1"/>
  <c r="J2547" i="1"/>
  <c r="J2549" i="1"/>
  <c r="J2551" i="1"/>
  <c r="J2553" i="1"/>
  <c r="J2554" i="1"/>
  <c r="J2556" i="1"/>
  <c r="J2558" i="1"/>
  <c r="J2560" i="1"/>
  <c r="J2562" i="1"/>
  <c r="J2564" i="1"/>
  <c r="J2566" i="1"/>
  <c r="J2568" i="1"/>
  <c r="J2570" i="1"/>
  <c r="J2572" i="1"/>
  <c r="J2574" i="1"/>
  <c r="J2576" i="1"/>
  <c r="J2578" i="1"/>
  <c r="J2580" i="1"/>
  <c r="J2582" i="1"/>
  <c r="J2584" i="1"/>
  <c r="J2586" i="1"/>
  <c r="J2588" i="1"/>
  <c r="J2590" i="1"/>
  <c r="J2592" i="1"/>
  <c r="J2594" i="1"/>
  <c r="J2596" i="1"/>
  <c r="J2598" i="1"/>
  <c r="J2600" i="1"/>
  <c r="J2602" i="1"/>
  <c r="J2604" i="1"/>
  <c r="J2606" i="1"/>
  <c r="J2608" i="1"/>
  <c r="J2610" i="1"/>
  <c r="J2612" i="1"/>
  <c r="J2614" i="1"/>
  <c r="J2616" i="1"/>
  <c r="J2618" i="1"/>
  <c r="J2620" i="1"/>
  <c r="J2622" i="1"/>
  <c r="J2624" i="1"/>
  <c r="J2626" i="1"/>
  <c r="J2628" i="1"/>
  <c r="J2630" i="1"/>
  <c r="J2632" i="1"/>
  <c r="J2634" i="1"/>
  <c r="J2636" i="1"/>
  <c r="J2638" i="1"/>
  <c r="J2640" i="1"/>
  <c r="J2642" i="1"/>
  <c r="J2644" i="1"/>
  <c r="J2646" i="1"/>
  <c r="J2648" i="1"/>
  <c r="J2652" i="1"/>
  <c r="J2654" i="1"/>
  <c r="J2656" i="1"/>
  <c r="J2658" i="1"/>
  <c r="J2660" i="1"/>
  <c r="J2662" i="1"/>
  <c r="J2233" i="1"/>
  <c r="J2235" i="1"/>
  <c r="J2237" i="1"/>
  <c r="J2239" i="1"/>
  <c r="J2241" i="1"/>
  <c r="J2243" i="1"/>
  <c r="J2245" i="1"/>
  <c r="J2247" i="1"/>
  <c r="J2249" i="1"/>
  <c r="J2251" i="1"/>
  <c r="J2253" i="1"/>
  <c r="J2255" i="1"/>
  <c r="J2257" i="1"/>
  <c r="J2259" i="1"/>
  <c r="J2261" i="1"/>
  <c r="J2263" i="1"/>
  <c r="J2265" i="1"/>
  <c r="J2267" i="1"/>
  <c r="J2269" i="1"/>
  <c r="J2271" i="1"/>
  <c r="J2273" i="1"/>
  <c r="J2275" i="1"/>
  <c r="J2277" i="1"/>
  <c r="J2279" i="1"/>
  <c r="J2281" i="1"/>
  <c r="J2283" i="1"/>
  <c r="J2285" i="1"/>
  <c r="J2287" i="1"/>
  <c r="J2289" i="1"/>
  <c r="J2291" i="1"/>
  <c r="J2323" i="1"/>
  <c r="J2325" i="1"/>
  <c r="J2327" i="1"/>
  <c r="J2329" i="1"/>
  <c r="J2331" i="1"/>
  <c r="J2333" i="1"/>
  <c r="J2335" i="1"/>
  <c r="J2337" i="1"/>
  <c r="J2339" i="1"/>
  <c r="J2341" i="1"/>
  <c r="J2343" i="1"/>
  <c r="J2345" i="1"/>
  <c r="J2347" i="1"/>
  <c r="J2349" i="1"/>
  <c r="J2351" i="1"/>
  <c r="J2353" i="1"/>
  <c r="J2355" i="1"/>
  <c r="J2357" i="1"/>
  <c r="J2359" i="1"/>
  <c r="J2361" i="1"/>
  <c r="J2363" i="1"/>
  <c r="J2365" i="1"/>
  <c r="J2367" i="1"/>
  <c r="J2369" i="1"/>
  <c r="J2663" i="1"/>
  <c r="J2665" i="1"/>
  <c r="J2667" i="1"/>
  <c r="J2669" i="1"/>
  <c r="J2671" i="1"/>
  <c r="J2673" i="1"/>
  <c r="J2675" i="1"/>
  <c r="J2676" i="1"/>
  <c r="J2678" i="1"/>
  <c r="J2680" i="1"/>
  <c r="J2682" i="1"/>
  <c r="J2684" i="1"/>
  <c r="J2686" i="1"/>
  <c r="J2688" i="1"/>
  <c r="J2690" i="1"/>
  <c r="J2692" i="1"/>
  <c r="J2694" i="1"/>
  <c r="J2696" i="1"/>
  <c r="J2698" i="1"/>
  <c r="J2555" i="1"/>
  <c r="J2557" i="1"/>
  <c r="J2559" i="1"/>
  <c r="J2561" i="1"/>
  <c r="J2563" i="1"/>
  <c r="J2565" i="1"/>
  <c r="J2567" i="1"/>
  <c r="J2569" i="1"/>
  <c r="J2571" i="1"/>
  <c r="J2573" i="1"/>
  <c r="J2575" i="1"/>
  <c r="J2577" i="1"/>
  <c r="J2579" i="1"/>
  <c r="J2581" i="1"/>
  <c r="J2583" i="1"/>
  <c r="J2585" i="1"/>
  <c r="J2587" i="1"/>
  <c r="J2589" i="1"/>
  <c r="J2591" i="1"/>
  <c r="J2593" i="1"/>
  <c r="J2595" i="1"/>
  <c r="J2597" i="1"/>
  <c r="J2599" i="1"/>
  <c r="J2601" i="1"/>
  <c r="J2603" i="1"/>
  <c r="J2605" i="1"/>
  <c r="J2607" i="1"/>
  <c r="J2609" i="1"/>
  <c r="J2611" i="1"/>
  <c r="J2613" i="1"/>
  <c r="J2615" i="1"/>
  <c r="J2617" i="1"/>
  <c r="J2619" i="1"/>
  <c r="J2621" i="1"/>
  <c r="J2623" i="1"/>
  <c r="J2625" i="1"/>
  <c r="J2627" i="1"/>
  <c r="J2629" i="1"/>
  <c r="J2631" i="1"/>
  <c r="J2633" i="1"/>
  <c r="J2635" i="1"/>
  <c r="J2637" i="1"/>
  <c r="J2639" i="1"/>
  <c r="J2641" i="1"/>
  <c r="J2643" i="1"/>
  <c r="J2645" i="1"/>
  <c r="J2647" i="1"/>
  <c r="J2649" i="1"/>
  <c r="J2651" i="1"/>
  <c r="J2653" i="1"/>
  <c r="J2655" i="1"/>
  <c r="J2657" i="1"/>
  <c r="J2659" i="1"/>
  <c r="J2661" i="1"/>
  <c r="J2232" i="1"/>
  <c r="J2234" i="1"/>
  <c r="J2236" i="1"/>
  <c r="J2238" i="1"/>
  <c r="J2240" i="1"/>
  <c r="J2242" i="1"/>
  <c r="J2244" i="1"/>
  <c r="J2246" i="1"/>
  <c r="J2248" i="1"/>
  <c r="J2250" i="1"/>
  <c r="J2252" i="1"/>
  <c r="J2254" i="1"/>
  <c r="J2256" i="1"/>
  <c r="J2258" i="1"/>
  <c r="J2260" i="1"/>
  <c r="J2262" i="1"/>
  <c r="J2264" i="1"/>
  <c r="J2266" i="1"/>
  <c r="J2268" i="1"/>
  <c r="J2270" i="1"/>
  <c r="J2272" i="1"/>
  <c r="J2274" i="1"/>
  <c r="J2276" i="1"/>
  <c r="J2278" i="1"/>
  <c r="J2280" i="1"/>
  <c r="J2282" i="1"/>
  <c r="J2284" i="1"/>
  <c r="J2286" i="1"/>
  <c r="J2288" i="1"/>
  <c r="J2290" i="1"/>
  <c r="J2322" i="1"/>
  <c r="J2324" i="1"/>
  <c r="J2326" i="1"/>
  <c r="J2328" i="1"/>
  <c r="J2330" i="1"/>
  <c r="J2332" i="1"/>
  <c r="J2334" i="1"/>
  <c r="J2336" i="1"/>
  <c r="J2338" i="1"/>
  <c r="J2340" i="1"/>
  <c r="J2342" i="1"/>
  <c r="J2344" i="1"/>
  <c r="J2346" i="1"/>
  <c r="J2348" i="1"/>
  <c r="J2350" i="1"/>
  <c r="J2352" i="1"/>
  <c r="J2354" i="1"/>
  <c r="J2356" i="1"/>
  <c r="J2358" i="1"/>
  <c r="J2360" i="1"/>
  <c r="J2362" i="1"/>
  <c r="J2364" i="1"/>
  <c r="J2366" i="1"/>
  <c r="J2368" i="1"/>
  <c r="J2370" i="1"/>
  <c r="J2664" i="1"/>
  <c r="J2666" i="1"/>
  <c r="J2668" i="1"/>
  <c r="J2670" i="1"/>
  <c r="J2672" i="1"/>
  <c r="J2674" i="1"/>
  <c r="J2677" i="1"/>
  <c r="J2679" i="1"/>
  <c r="J2681" i="1"/>
  <c r="J2683" i="1"/>
  <c r="J2685" i="1"/>
  <c r="J2687" i="1"/>
  <c r="J2689" i="1"/>
  <c r="J2691" i="1"/>
  <c r="J2693" i="1"/>
  <c r="J2695" i="1"/>
  <c r="J2697" i="1"/>
  <c r="J2699" i="1"/>
  <c r="J2701" i="1"/>
  <c r="J2703" i="1"/>
  <c r="J2705" i="1"/>
  <c r="J2707" i="1"/>
  <c r="J2709" i="1"/>
  <c r="J2711" i="1"/>
  <c r="J2713" i="1"/>
  <c r="J2715" i="1"/>
  <c r="J2717" i="1"/>
  <c r="J2719" i="1"/>
  <c r="J2721" i="1"/>
  <c r="J2723" i="1"/>
  <c r="J2725" i="1"/>
  <c r="J2727" i="1"/>
  <c r="J2729" i="1"/>
  <c r="J2731" i="1"/>
  <c r="J2733" i="1"/>
  <c r="J2735" i="1"/>
  <c r="J2737" i="1"/>
  <c r="J2739" i="1"/>
  <c r="J2741" i="1"/>
  <c r="J2743" i="1"/>
  <c r="J2745" i="1"/>
  <c r="J2747" i="1"/>
  <c r="J2749" i="1"/>
  <c r="J2700" i="1"/>
  <c r="J2704" i="1"/>
  <c r="J2708" i="1"/>
  <c r="J2712" i="1"/>
  <c r="J2716" i="1"/>
  <c r="J2720" i="1"/>
  <c r="J2724" i="1"/>
  <c r="J2728" i="1"/>
  <c r="J2732" i="1"/>
  <c r="J2736" i="1"/>
  <c r="J2740" i="1"/>
  <c r="J2744" i="1"/>
  <c r="J2748" i="1"/>
  <c r="J2751" i="1"/>
  <c r="J2753" i="1"/>
  <c r="J2755" i="1"/>
  <c r="J2757" i="1"/>
  <c r="J2759" i="1"/>
  <c r="J2761" i="1"/>
  <c r="J2763" i="1"/>
  <c r="J2765" i="1"/>
  <c r="J2767" i="1"/>
  <c r="J2769" i="1"/>
  <c r="J2771" i="1"/>
  <c r="J2773" i="1"/>
  <c r="J2775" i="1"/>
  <c r="J2777" i="1"/>
  <c r="J2779" i="1"/>
  <c r="J2781" i="1"/>
  <c r="J2783" i="1"/>
  <c r="J2785" i="1"/>
  <c r="J2789" i="1"/>
  <c r="J2791" i="1"/>
  <c r="J2793" i="1"/>
  <c r="J2795" i="1"/>
  <c r="J2797" i="1"/>
  <c r="J2799" i="1"/>
  <c r="J2801" i="1"/>
  <c r="J2803" i="1"/>
  <c r="J2805" i="1"/>
  <c r="J2807" i="1"/>
  <c r="J2809" i="1"/>
  <c r="J2811" i="1"/>
  <c r="J2813" i="1"/>
  <c r="J2815" i="1"/>
  <c r="J2817" i="1"/>
  <c r="J2819" i="1"/>
  <c r="J2821" i="1"/>
  <c r="J2823" i="1"/>
  <c r="J2825" i="1"/>
  <c r="J2827" i="1"/>
  <c r="J2829" i="1"/>
  <c r="J2831" i="1"/>
  <c r="J2833" i="1"/>
  <c r="J2835" i="1"/>
  <c r="J2837" i="1"/>
  <c r="J2839" i="1"/>
  <c r="J2841" i="1"/>
  <c r="J2843" i="1"/>
  <c r="J2845" i="1"/>
  <c r="J2847" i="1"/>
  <c r="J2849" i="1"/>
  <c r="J2851" i="1"/>
  <c r="J2853" i="1"/>
  <c r="J2855" i="1"/>
  <c r="J2857" i="1"/>
  <c r="J2859" i="1"/>
  <c r="J2861" i="1"/>
  <c r="J2863" i="1"/>
  <c r="J2865" i="1"/>
  <c r="J2867" i="1"/>
  <c r="J2869" i="1"/>
  <c r="J2871" i="1"/>
  <c r="J2873" i="1"/>
  <c r="J2875" i="1"/>
  <c r="K1745" i="1"/>
  <c r="K1747" i="1"/>
  <c r="K1749" i="1"/>
  <c r="K1753" i="1"/>
  <c r="K1755" i="1"/>
  <c r="K1761" i="1"/>
  <c r="K1763" i="1"/>
  <c r="K1765" i="1"/>
  <c r="K1767" i="1"/>
  <c r="K1769" i="1"/>
  <c r="K1771" i="1"/>
  <c r="K1773" i="1"/>
  <c r="K1775" i="1"/>
  <c r="K1777" i="1"/>
  <c r="K1779" i="1"/>
  <c r="K1781" i="1"/>
  <c r="K1783" i="1"/>
  <c r="K1785" i="1"/>
  <c r="K1787" i="1"/>
  <c r="K1789" i="1"/>
  <c r="K1791" i="1"/>
  <c r="K1793" i="1"/>
  <c r="K1795" i="1"/>
  <c r="K1797" i="1"/>
  <c r="K1799" i="1"/>
  <c r="K1801" i="1"/>
  <c r="K1803" i="1"/>
  <c r="K1805" i="1"/>
  <c r="K1807" i="1"/>
  <c r="K1809" i="1"/>
  <c r="K1811" i="1"/>
  <c r="K1815" i="1"/>
  <c r="K1817" i="1"/>
  <c r="K1819" i="1"/>
  <c r="K1821" i="1"/>
  <c r="K1823" i="1"/>
  <c r="K1825" i="1"/>
  <c r="K1827" i="1"/>
  <c r="K1829" i="1"/>
  <c r="K1831" i="1"/>
  <c r="K1833" i="1"/>
  <c r="K1837" i="1"/>
  <c r="K1839" i="1"/>
  <c r="K1841" i="1"/>
  <c r="K1843" i="1"/>
  <c r="K1845" i="1"/>
  <c r="K1847" i="1"/>
  <c r="K1849" i="1"/>
  <c r="K1852" i="1"/>
  <c r="K1854" i="1"/>
  <c r="K1856" i="1"/>
  <c r="K1858" i="1"/>
  <c r="K1860" i="1"/>
  <c r="K1862" i="1"/>
  <c r="K1864" i="1"/>
  <c r="K1866" i="1"/>
  <c r="K1868" i="1"/>
  <c r="K1870" i="1"/>
  <c r="K1872" i="1"/>
  <c r="K1874" i="1"/>
  <c r="K1876" i="1"/>
  <c r="K1878" i="1"/>
  <c r="K1880" i="1"/>
  <c r="K1882" i="1"/>
  <c r="K1884" i="1"/>
  <c r="K1886" i="1"/>
  <c r="K1888" i="1"/>
  <c r="K1890" i="1"/>
  <c r="K1892" i="1"/>
  <c r="K1894" i="1"/>
  <c r="K1896" i="1"/>
  <c r="K1898" i="1"/>
  <c r="K1900" i="1"/>
  <c r="K1902" i="1"/>
  <c r="K1904" i="1"/>
  <c r="K1906" i="1"/>
  <c r="K1908" i="1"/>
  <c r="K1910" i="1"/>
  <c r="K1912" i="1"/>
  <c r="K1914" i="1"/>
  <c r="K1916" i="1"/>
  <c r="K1918" i="1"/>
  <c r="K1920" i="1"/>
  <c r="K1922" i="1"/>
  <c r="K1924" i="1"/>
  <c r="K1926" i="1"/>
  <c r="K1928" i="1"/>
  <c r="K1930" i="1"/>
  <c r="K1934" i="1"/>
  <c r="K1936" i="1"/>
  <c r="K1938" i="1"/>
  <c r="K1940" i="1"/>
  <c r="K1942" i="1"/>
  <c r="K1944" i="1"/>
  <c r="K1948" i="1"/>
  <c r="K1950" i="1"/>
  <c r="K1952" i="1"/>
  <c r="K1954" i="1"/>
  <c r="K1956" i="1"/>
  <c r="K1958" i="1"/>
  <c r="K1960" i="1"/>
  <c r="K1962" i="1"/>
  <c r="K1964" i="1"/>
  <c r="K1966" i="1"/>
  <c r="K1968" i="1"/>
  <c r="K1974" i="1"/>
  <c r="K1976" i="1"/>
  <c r="K1978" i="1"/>
  <c r="K1980" i="1"/>
  <c r="K1982" i="1"/>
  <c r="K1984" i="1"/>
  <c r="K1986" i="1"/>
  <c r="K1988" i="1"/>
  <c r="K1990" i="1"/>
  <c r="K1992" i="1"/>
  <c r="K1994" i="1"/>
  <c r="K1996" i="1"/>
  <c r="K1998" i="1"/>
  <c r="K2000" i="1"/>
  <c r="K2002" i="1"/>
  <c r="K2004" i="1"/>
  <c r="K2006" i="1"/>
  <c r="K2008" i="1"/>
  <c r="K2010" i="1"/>
  <c r="K2012" i="1"/>
  <c r="K2014" i="1"/>
  <c r="K2016" i="1"/>
  <c r="K2018" i="1"/>
  <c r="K2020" i="1"/>
  <c r="K2022" i="1"/>
  <c r="K2024" i="1"/>
  <c r="K2026" i="1"/>
  <c r="K2028" i="1"/>
  <c r="K2030" i="1"/>
  <c r="K2032" i="1"/>
  <c r="K2034" i="1"/>
  <c r="K2036" i="1"/>
  <c r="K2038" i="1"/>
  <c r="K2040" i="1"/>
  <c r="K2042" i="1"/>
  <c r="K2044" i="1"/>
  <c r="K2046" i="1"/>
  <c r="K2048" i="1"/>
  <c r="K2050" i="1"/>
  <c r="K2052" i="1"/>
  <c r="K2054" i="1"/>
  <c r="K2056" i="1"/>
  <c r="K2058" i="1"/>
  <c r="K2060" i="1"/>
  <c r="K2062" i="1"/>
  <c r="K2064" i="1"/>
  <c r="K2066" i="1"/>
  <c r="K2068" i="1"/>
  <c r="K2070" i="1"/>
  <c r="K2072" i="1"/>
  <c r="K2074" i="1"/>
  <c r="K2076" i="1"/>
  <c r="K2078" i="1"/>
  <c r="K2080" i="1"/>
  <c r="K2082" i="1"/>
  <c r="K2084" i="1"/>
  <c r="K2086" i="1"/>
  <c r="K2088" i="1"/>
  <c r="K2090" i="1"/>
  <c r="K2092" i="1"/>
  <c r="K2094" i="1"/>
  <c r="K2096" i="1"/>
  <c r="K2098" i="1"/>
  <c r="K2100" i="1"/>
  <c r="K2102" i="1"/>
  <c r="K2104" i="1"/>
  <c r="K2106" i="1"/>
  <c r="K2108" i="1"/>
  <c r="K2110" i="1"/>
  <c r="K2112" i="1"/>
  <c r="K2114" i="1"/>
  <c r="K2116" i="1"/>
  <c r="K2118" i="1"/>
  <c r="K2120" i="1"/>
  <c r="K2122" i="1"/>
  <c r="K2124" i="1"/>
  <c r="K2126" i="1"/>
  <c r="K2128" i="1"/>
  <c r="K2130" i="1"/>
  <c r="K2132" i="1"/>
  <c r="K2134" i="1"/>
  <c r="K2136" i="1"/>
  <c r="K2138" i="1"/>
  <c r="K2140" i="1"/>
  <c r="K2142" i="1"/>
  <c r="K2144" i="1"/>
  <c r="K2146" i="1"/>
  <c r="K2148" i="1"/>
  <c r="K2150" i="1"/>
  <c r="K2152" i="1"/>
  <c r="K2154" i="1"/>
  <c r="K2156" i="1"/>
  <c r="K2158" i="1"/>
  <c r="K2160" i="1"/>
  <c r="K2162" i="1"/>
  <c r="K2164" i="1"/>
  <c r="K2166" i="1"/>
  <c r="K2168" i="1"/>
  <c r="K2170" i="1"/>
  <c r="K2172" i="1"/>
  <c r="K2174" i="1"/>
  <c r="K2176" i="1"/>
  <c r="K2178" i="1"/>
  <c r="K2180" i="1"/>
  <c r="K2182" i="1"/>
  <c r="K2184" i="1"/>
  <c r="K2186" i="1"/>
  <c r="K2188" i="1"/>
  <c r="K2190" i="1"/>
  <c r="K2192" i="1"/>
  <c r="K2194" i="1"/>
  <c r="K2196" i="1"/>
  <c r="K2198" i="1"/>
  <c r="K2200" i="1"/>
  <c r="K2202" i="1"/>
  <c r="K2204" i="1"/>
  <c r="K2206" i="1"/>
  <c r="K2208" i="1"/>
  <c r="K2210" i="1"/>
  <c r="K2212" i="1"/>
  <c r="K2214" i="1"/>
  <c r="K2216" i="1"/>
  <c r="K2218" i="1"/>
  <c r="K2220" i="1"/>
  <c r="K2222" i="1"/>
  <c r="K2224" i="1"/>
  <c r="K2226" i="1"/>
  <c r="K2228" i="1"/>
  <c r="K2230" i="1"/>
  <c r="K2371" i="1"/>
  <c r="K2373" i="1"/>
  <c r="K2375" i="1"/>
  <c r="K2377" i="1"/>
  <c r="K2379" i="1"/>
  <c r="K2381" i="1"/>
  <c r="K2383" i="1"/>
  <c r="K2385" i="1"/>
  <c r="K2387" i="1"/>
  <c r="K2389" i="1"/>
  <c r="K2391" i="1"/>
  <c r="J2702" i="1"/>
  <c r="J2706" i="1"/>
  <c r="J2710" i="1"/>
  <c r="J2714" i="1"/>
  <c r="J2718" i="1"/>
  <c r="J2722" i="1"/>
  <c r="J2726" i="1"/>
  <c r="J2730" i="1"/>
  <c r="J2734" i="1"/>
  <c r="J2738" i="1"/>
  <c r="J2742" i="1"/>
  <c r="J2746" i="1"/>
  <c r="J2752" i="1"/>
  <c r="J2754" i="1"/>
  <c r="J2756" i="1"/>
  <c r="J2758" i="1"/>
  <c r="J2760" i="1"/>
  <c r="J2762" i="1"/>
  <c r="J2764" i="1"/>
  <c r="J2766" i="1"/>
  <c r="J2768" i="1"/>
  <c r="J2770" i="1"/>
  <c r="J2772" i="1"/>
  <c r="J2776" i="1"/>
  <c r="J2778" i="1"/>
  <c r="J2780" i="1"/>
  <c r="J2782" i="1"/>
  <c r="J2790" i="1"/>
  <c r="J2792" i="1"/>
  <c r="J2794" i="1"/>
  <c r="J2796" i="1"/>
  <c r="J2798" i="1"/>
  <c r="J2800" i="1"/>
  <c r="J2802" i="1"/>
  <c r="J2804" i="1"/>
  <c r="J2806" i="1"/>
  <c r="J2808" i="1"/>
  <c r="J2810" i="1"/>
  <c r="J2812" i="1"/>
  <c r="J2814" i="1"/>
  <c r="J2816" i="1"/>
  <c r="J2818" i="1"/>
  <c r="J2820" i="1"/>
  <c r="J2822" i="1"/>
  <c r="J2824" i="1"/>
  <c r="J2826" i="1"/>
  <c r="J2828" i="1"/>
  <c r="J2830" i="1"/>
  <c r="J2832" i="1"/>
  <c r="J2834" i="1"/>
  <c r="J2836" i="1"/>
  <c r="J2838" i="1"/>
  <c r="J2840" i="1"/>
  <c r="J2842" i="1"/>
  <c r="J2844" i="1"/>
  <c r="J2846" i="1"/>
  <c r="J2848" i="1"/>
  <c r="J2850" i="1"/>
  <c r="J2852" i="1"/>
  <c r="J2854" i="1"/>
  <c r="J2856" i="1"/>
  <c r="J2858" i="1"/>
  <c r="J2860" i="1"/>
  <c r="J2862" i="1"/>
  <c r="J2864" i="1"/>
  <c r="J2866" i="1"/>
  <c r="J2868" i="1"/>
  <c r="J2870" i="1"/>
  <c r="J2872" i="1"/>
  <c r="J2874" i="1"/>
  <c r="K1750" i="1"/>
  <c r="K1754" i="1"/>
  <c r="K1756" i="1"/>
  <c r="K1758" i="1"/>
  <c r="K1760" i="1"/>
  <c r="K1762" i="1"/>
  <c r="K1764" i="1"/>
  <c r="K1768" i="1"/>
  <c r="K1770" i="1"/>
  <c r="K1772" i="1"/>
  <c r="K1774" i="1"/>
  <c r="K1776" i="1"/>
  <c r="K1778" i="1"/>
  <c r="K1780" i="1"/>
  <c r="K1782" i="1"/>
  <c r="K1784" i="1"/>
  <c r="K1786" i="1"/>
  <c r="K1788" i="1"/>
  <c r="K1790" i="1"/>
  <c r="K1792" i="1"/>
  <c r="K1794" i="1"/>
  <c r="K1796" i="1"/>
  <c r="K1798" i="1"/>
  <c r="K1800" i="1"/>
  <c r="K1802" i="1"/>
  <c r="K1804" i="1"/>
  <c r="K1806" i="1"/>
  <c r="K1808" i="1"/>
  <c r="K1810" i="1"/>
  <c r="K1812" i="1"/>
  <c r="K1814" i="1"/>
  <c r="K1816" i="1"/>
  <c r="K1818" i="1"/>
  <c r="K1820" i="1"/>
  <c r="K1822" i="1"/>
  <c r="K1824" i="1"/>
  <c r="K1826" i="1"/>
  <c r="K1828" i="1"/>
  <c r="K1830" i="1"/>
  <c r="K1832" i="1"/>
  <c r="K1834" i="1"/>
  <c r="K1836" i="1"/>
  <c r="K1838" i="1"/>
  <c r="K1840" i="1"/>
  <c r="K1842" i="1"/>
  <c r="K1846" i="1"/>
  <c r="K1848" i="1"/>
  <c r="K1850" i="1"/>
  <c r="K1851" i="1"/>
  <c r="K1853" i="1"/>
  <c r="K1855" i="1"/>
  <c r="K1857" i="1"/>
  <c r="K1859" i="1"/>
  <c r="K1861" i="1"/>
  <c r="K1863" i="1"/>
  <c r="K1865" i="1"/>
  <c r="K1867" i="1"/>
  <c r="K1869" i="1"/>
  <c r="K1873" i="1"/>
  <c r="K1875" i="1"/>
  <c r="K1877" i="1"/>
  <c r="K1879" i="1"/>
  <c r="K1881" i="1"/>
  <c r="K1883" i="1"/>
  <c r="K1885" i="1"/>
  <c r="K1887" i="1"/>
  <c r="K1889" i="1"/>
  <c r="K1891" i="1"/>
  <c r="K1893" i="1"/>
  <c r="K1895" i="1"/>
  <c r="K1897" i="1"/>
  <c r="K1899" i="1"/>
  <c r="K1901" i="1"/>
  <c r="K1903" i="1"/>
  <c r="K1905" i="1"/>
  <c r="K1907" i="1"/>
  <c r="K1909" i="1"/>
  <c r="K1911" i="1"/>
  <c r="K1913" i="1"/>
  <c r="K1915" i="1"/>
  <c r="K1917" i="1"/>
  <c r="K1919" i="1"/>
  <c r="K1921" i="1"/>
  <c r="K1923" i="1"/>
  <c r="K1925" i="1"/>
  <c r="K1927" i="1"/>
  <c r="K1929" i="1"/>
  <c r="K1931" i="1"/>
  <c r="K1935" i="1"/>
  <c r="K1939" i="1"/>
  <c r="K1941" i="1"/>
  <c r="K1943" i="1"/>
  <c r="K1945" i="1"/>
  <c r="K1947" i="1"/>
  <c r="K1951" i="1"/>
  <c r="K1953" i="1"/>
  <c r="K1955" i="1"/>
  <c r="K1957" i="1"/>
  <c r="K1959" i="1"/>
  <c r="K1961" i="1"/>
  <c r="K1963" i="1"/>
  <c r="K1965" i="1"/>
  <c r="K1967" i="1"/>
  <c r="K1969" i="1"/>
  <c r="K1971" i="1"/>
  <c r="K1973" i="1"/>
  <c r="K1975" i="1"/>
  <c r="K1977" i="1"/>
  <c r="K1979" i="1"/>
  <c r="K1981" i="1"/>
  <c r="K1983" i="1"/>
  <c r="K1985" i="1"/>
  <c r="K1987" i="1"/>
  <c r="K1989" i="1"/>
  <c r="K1991" i="1"/>
  <c r="K1993" i="1"/>
  <c r="K1995" i="1"/>
  <c r="K1997" i="1"/>
  <c r="K1999" i="1"/>
  <c r="K2001" i="1"/>
  <c r="K2003" i="1"/>
  <c r="K2005" i="1"/>
  <c r="K2007" i="1"/>
  <c r="K2009" i="1"/>
  <c r="K2011" i="1"/>
  <c r="K2013" i="1"/>
  <c r="K2015" i="1"/>
  <c r="K2017" i="1"/>
  <c r="K2019" i="1"/>
  <c r="K2021" i="1"/>
  <c r="K2023" i="1"/>
  <c r="K2025" i="1"/>
  <c r="K2027" i="1"/>
  <c r="K2029" i="1"/>
  <c r="K2031" i="1"/>
  <c r="K2033" i="1"/>
  <c r="K2035" i="1"/>
  <c r="K2037" i="1"/>
  <c r="K2039" i="1"/>
  <c r="K2041" i="1"/>
  <c r="K2043" i="1"/>
  <c r="K2045" i="1"/>
  <c r="K2047" i="1"/>
  <c r="K2049" i="1"/>
  <c r="K2051" i="1"/>
  <c r="K2053" i="1"/>
  <c r="K2055" i="1"/>
  <c r="K2057" i="1"/>
  <c r="K2059" i="1"/>
  <c r="K2061" i="1"/>
  <c r="K2063" i="1"/>
  <c r="K2065" i="1"/>
  <c r="K2067" i="1"/>
  <c r="K2069" i="1"/>
  <c r="K2071" i="1"/>
  <c r="K2073" i="1"/>
  <c r="K2075" i="1"/>
  <c r="K2077" i="1"/>
  <c r="K2079" i="1"/>
  <c r="K2081" i="1"/>
  <c r="K2083" i="1"/>
  <c r="K2085" i="1"/>
  <c r="K2087" i="1"/>
  <c r="K2089" i="1"/>
  <c r="K2091" i="1"/>
  <c r="K2093" i="1"/>
  <c r="K2095" i="1"/>
  <c r="K2097" i="1"/>
  <c r="K2099" i="1"/>
  <c r="K2101" i="1"/>
  <c r="K2103" i="1"/>
  <c r="K2105" i="1"/>
  <c r="K2107" i="1"/>
  <c r="K2109" i="1"/>
  <c r="K2111" i="1"/>
  <c r="K2113" i="1"/>
  <c r="K2115" i="1"/>
  <c r="K2117" i="1"/>
  <c r="K2119" i="1"/>
  <c r="K2121" i="1"/>
  <c r="K2123" i="1"/>
  <c r="K2125" i="1"/>
  <c r="K2127" i="1"/>
  <c r="K2129" i="1"/>
  <c r="K2131" i="1"/>
  <c r="K2133" i="1"/>
  <c r="K2135" i="1"/>
  <c r="K2137" i="1"/>
  <c r="K2139" i="1"/>
  <c r="K2141" i="1"/>
  <c r="K2143" i="1"/>
  <c r="K2145" i="1"/>
  <c r="K2147" i="1"/>
  <c r="K2149" i="1"/>
  <c r="K2151" i="1"/>
  <c r="K2153" i="1"/>
  <c r="K2155" i="1"/>
  <c r="K2157" i="1"/>
  <c r="K2159" i="1"/>
  <c r="K2161" i="1"/>
  <c r="K2163" i="1"/>
  <c r="K2165" i="1"/>
  <c r="K2167" i="1"/>
  <c r="K2169" i="1"/>
  <c r="K2171" i="1"/>
  <c r="K2173" i="1"/>
  <c r="K2175" i="1"/>
  <c r="K2177" i="1"/>
  <c r="K2179" i="1"/>
  <c r="K2181" i="1"/>
  <c r="K2183" i="1"/>
  <c r="K2185" i="1"/>
  <c r="K2187" i="1"/>
  <c r="K2189" i="1"/>
  <c r="K2191" i="1"/>
  <c r="K2193" i="1"/>
  <c r="K2195" i="1"/>
  <c r="K2197" i="1"/>
  <c r="K2199" i="1"/>
  <c r="K2201" i="1"/>
  <c r="K2203" i="1"/>
  <c r="K2205" i="1"/>
  <c r="K2207" i="1"/>
  <c r="K2209" i="1"/>
  <c r="K2211" i="1"/>
  <c r="K2213" i="1"/>
  <c r="K2215" i="1"/>
  <c r="K2217" i="1"/>
  <c r="K2219" i="1"/>
  <c r="K2221" i="1"/>
  <c r="K2223" i="1"/>
  <c r="K2225" i="1"/>
  <c r="K2227" i="1"/>
  <c r="K2229" i="1"/>
  <c r="K2231" i="1"/>
  <c r="K2372" i="1"/>
  <c r="K2374" i="1"/>
  <c r="K2376" i="1"/>
  <c r="K2378" i="1"/>
  <c r="K2380" i="1"/>
  <c r="K2382" i="1"/>
  <c r="K2384" i="1"/>
  <c r="K2386" i="1"/>
  <c r="K2388" i="1"/>
  <c r="K2390" i="1"/>
  <c r="K2392" i="1"/>
  <c r="K2394" i="1"/>
  <c r="K2396" i="1"/>
  <c r="K2398" i="1"/>
  <c r="K2400" i="1"/>
  <c r="K2402" i="1"/>
  <c r="K2404" i="1"/>
  <c r="K2406" i="1"/>
  <c r="K2393" i="1"/>
  <c r="K2397" i="1"/>
  <c r="K2401" i="1"/>
  <c r="K2405" i="1"/>
  <c r="K2408" i="1"/>
  <c r="K2410" i="1"/>
  <c r="K2412" i="1"/>
  <c r="K2414" i="1"/>
  <c r="K2416" i="1"/>
  <c r="K2418" i="1"/>
  <c r="K2420" i="1"/>
  <c r="K2422" i="1"/>
  <c r="K2424" i="1"/>
  <c r="K2426" i="1"/>
  <c r="K2428" i="1"/>
  <c r="K2430" i="1"/>
  <c r="K2432" i="1"/>
  <c r="K2434" i="1"/>
  <c r="K2436" i="1"/>
  <c r="K2438" i="1"/>
  <c r="K2440" i="1"/>
  <c r="K2442" i="1"/>
  <c r="K2444" i="1"/>
  <c r="K2446" i="1"/>
  <c r="K2448" i="1"/>
  <c r="K2450" i="1"/>
  <c r="K2452" i="1"/>
  <c r="K2454" i="1"/>
  <c r="AM20" i="3" s="1"/>
  <c r="K2456" i="1"/>
  <c r="K2458" i="1"/>
  <c r="K2460" i="1"/>
  <c r="K2462" i="1"/>
  <c r="K2464" i="1"/>
  <c r="K2466" i="1"/>
  <c r="K2468" i="1"/>
  <c r="K2470" i="1"/>
  <c r="K2472" i="1"/>
  <c r="K2474" i="1"/>
  <c r="K2476" i="1"/>
  <c r="K2478" i="1"/>
  <c r="K2480" i="1"/>
  <c r="K2482" i="1"/>
  <c r="K2484" i="1"/>
  <c r="K2486" i="1"/>
  <c r="K2488" i="1"/>
  <c r="K2490" i="1"/>
  <c r="K2492" i="1"/>
  <c r="K2494" i="1"/>
  <c r="K2496" i="1"/>
  <c r="K2498" i="1"/>
  <c r="K2500" i="1"/>
  <c r="K2502" i="1"/>
  <c r="K2504" i="1"/>
  <c r="K2506" i="1"/>
  <c r="K2508" i="1"/>
  <c r="K2510" i="1"/>
  <c r="K2512" i="1"/>
  <c r="K2516" i="1"/>
  <c r="K2518" i="1"/>
  <c r="K2520" i="1"/>
  <c r="K2522" i="1"/>
  <c r="K2524" i="1"/>
  <c r="K2526" i="1"/>
  <c r="K2528" i="1"/>
  <c r="K2530" i="1"/>
  <c r="K2532" i="1"/>
  <c r="K2534" i="1"/>
  <c r="K2536" i="1"/>
  <c r="K2538" i="1"/>
  <c r="K2540" i="1"/>
  <c r="K2542" i="1"/>
  <c r="K2544" i="1"/>
  <c r="K2546" i="1"/>
  <c r="K2548" i="1"/>
  <c r="K2550" i="1"/>
  <c r="K2552" i="1"/>
  <c r="K2554" i="1"/>
  <c r="K2556" i="1"/>
  <c r="K2558" i="1"/>
  <c r="K2560" i="1"/>
  <c r="K2562" i="1"/>
  <c r="K2564" i="1"/>
  <c r="K2566" i="1"/>
  <c r="K2568" i="1"/>
  <c r="K2570" i="1"/>
  <c r="K2572" i="1"/>
  <c r="K2574" i="1"/>
  <c r="K2576" i="1"/>
  <c r="K2578" i="1"/>
  <c r="K2580" i="1"/>
  <c r="K2582" i="1"/>
  <c r="K2584" i="1"/>
  <c r="K2586" i="1"/>
  <c r="K2588" i="1"/>
  <c r="K2590" i="1"/>
  <c r="K2592" i="1"/>
  <c r="K2594" i="1"/>
  <c r="K2596" i="1"/>
  <c r="K2598" i="1"/>
  <c r="K2600" i="1"/>
  <c r="K2602" i="1"/>
  <c r="K2604" i="1"/>
  <c r="K2606" i="1"/>
  <c r="K2608" i="1"/>
  <c r="K2610" i="1"/>
  <c r="K2612" i="1"/>
  <c r="K2614" i="1"/>
  <c r="K2616" i="1"/>
  <c r="K2618" i="1"/>
  <c r="K2620" i="1"/>
  <c r="K2622" i="1"/>
  <c r="K2624" i="1"/>
  <c r="K2626" i="1"/>
  <c r="K2628" i="1"/>
  <c r="K2630" i="1"/>
  <c r="K2632" i="1"/>
  <c r="K2634" i="1"/>
  <c r="K2636" i="1"/>
  <c r="K2638" i="1"/>
  <c r="K2640" i="1"/>
  <c r="K2642" i="1"/>
  <c r="K2644" i="1"/>
  <c r="K2646" i="1"/>
  <c r="K2648" i="1"/>
  <c r="K2652" i="1"/>
  <c r="K2654" i="1"/>
  <c r="K2656" i="1"/>
  <c r="K2658" i="1"/>
  <c r="K2660" i="1"/>
  <c r="K2662" i="1"/>
  <c r="K2233" i="1"/>
  <c r="K2235" i="1"/>
  <c r="K2237" i="1"/>
  <c r="K2239" i="1"/>
  <c r="K2241" i="1"/>
  <c r="K2243" i="1"/>
  <c r="K2245" i="1"/>
  <c r="K2247" i="1"/>
  <c r="K2249" i="1"/>
  <c r="K2251" i="1"/>
  <c r="K2253" i="1"/>
  <c r="K2255" i="1"/>
  <c r="K2257" i="1"/>
  <c r="K2259" i="1"/>
  <c r="K2261" i="1"/>
  <c r="K2263" i="1"/>
  <c r="K2265" i="1"/>
  <c r="K2267" i="1"/>
  <c r="K2269" i="1"/>
  <c r="K2271" i="1"/>
  <c r="K2273" i="1"/>
  <c r="K2275" i="1"/>
  <c r="K2277" i="1"/>
  <c r="K2279" i="1"/>
  <c r="K2281" i="1"/>
  <c r="K2283" i="1"/>
  <c r="K2285" i="1"/>
  <c r="K2287" i="1"/>
  <c r="K2289" i="1"/>
  <c r="K2291" i="1"/>
  <c r="K2293" i="1"/>
  <c r="K2295" i="1"/>
  <c r="K2297" i="1"/>
  <c r="K2299" i="1"/>
  <c r="K2301" i="1"/>
  <c r="K2303" i="1"/>
  <c r="K2305" i="1"/>
  <c r="K2307" i="1"/>
  <c r="K2309" i="1"/>
  <c r="K2311" i="1"/>
  <c r="K2313" i="1"/>
  <c r="K2315" i="1"/>
  <c r="K2317" i="1"/>
  <c r="K2319" i="1"/>
  <c r="K2321" i="1"/>
  <c r="K2323" i="1"/>
  <c r="K2325" i="1"/>
  <c r="K2327" i="1"/>
  <c r="K2329" i="1"/>
  <c r="K2331" i="1"/>
  <c r="K2333" i="1"/>
  <c r="K2335" i="1"/>
  <c r="K2337" i="1"/>
  <c r="K2339" i="1"/>
  <c r="K2341" i="1"/>
  <c r="K2343" i="1"/>
  <c r="K2345" i="1"/>
  <c r="K2347" i="1"/>
  <c r="K2349" i="1"/>
  <c r="K2351" i="1"/>
  <c r="K2353" i="1"/>
  <c r="K2355" i="1"/>
  <c r="K2357" i="1"/>
  <c r="K2359" i="1"/>
  <c r="K2361" i="1"/>
  <c r="K2363" i="1"/>
  <c r="K2365" i="1"/>
  <c r="K2367" i="1"/>
  <c r="K2369" i="1"/>
  <c r="K2663" i="1"/>
  <c r="K2665" i="1"/>
  <c r="K2667" i="1"/>
  <c r="K2669" i="1"/>
  <c r="K2671" i="1"/>
  <c r="K2673" i="1"/>
  <c r="K2675" i="1"/>
  <c r="K2676" i="1"/>
  <c r="K2678" i="1"/>
  <c r="K2680" i="1"/>
  <c r="K2682" i="1"/>
  <c r="K2684" i="1"/>
  <c r="K2686" i="1"/>
  <c r="K2688" i="1"/>
  <c r="K2690" i="1"/>
  <c r="K2692" i="1"/>
  <c r="K2694" i="1"/>
  <c r="K2696" i="1"/>
  <c r="K2698" i="1"/>
  <c r="K2700" i="1"/>
  <c r="K2702" i="1"/>
  <c r="K2704" i="1"/>
  <c r="K2706" i="1"/>
  <c r="K2708" i="1"/>
  <c r="K2710" i="1"/>
  <c r="K2712" i="1"/>
  <c r="K2714" i="1"/>
  <c r="K2716" i="1"/>
  <c r="K2718" i="1"/>
  <c r="K2720" i="1"/>
  <c r="K2722" i="1"/>
  <c r="K2724" i="1"/>
  <c r="K2726" i="1"/>
  <c r="K2728" i="1"/>
  <c r="K2730" i="1"/>
  <c r="K2732" i="1"/>
  <c r="K2734" i="1"/>
  <c r="K2736" i="1"/>
  <c r="K2738" i="1"/>
  <c r="K2740" i="1"/>
  <c r="K2742" i="1"/>
  <c r="K2744" i="1"/>
  <c r="K2746" i="1"/>
  <c r="K2748" i="1"/>
  <c r="K2752" i="1"/>
  <c r="K2754" i="1"/>
  <c r="K2756" i="1"/>
  <c r="K2758" i="1"/>
  <c r="K2760" i="1"/>
  <c r="K2762" i="1"/>
  <c r="K2764" i="1"/>
  <c r="K2766" i="1"/>
  <c r="K2768" i="1"/>
  <c r="K2770" i="1"/>
  <c r="K2772" i="1"/>
  <c r="K2776" i="1"/>
  <c r="K2778" i="1"/>
  <c r="K2780" i="1"/>
  <c r="K2782" i="1"/>
  <c r="K2790" i="1"/>
  <c r="K2792" i="1"/>
  <c r="K2794" i="1"/>
  <c r="K2796" i="1"/>
  <c r="K2798" i="1"/>
  <c r="K2800" i="1"/>
  <c r="K2802" i="1"/>
  <c r="K2804" i="1"/>
  <c r="K2806" i="1"/>
  <c r="K2808" i="1"/>
  <c r="K2810" i="1"/>
  <c r="K2812" i="1"/>
  <c r="K2814" i="1"/>
  <c r="K2816" i="1"/>
  <c r="K2818" i="1"/>
  <c r="K2820" i="1"/>
  <c r="K2822" i="1"/>
  <c r="K2824" i="1"/>
  <c r="K2826" i="1"/>
  <c r="K2828" i="1"/>
  <c r="K2830" i="1"/>
  <c r="K2832" i="1"/>
  <c r="K2834" i="1"/>
  <c r="K2836" i="1"/>
  <c r="K2838" i="1"/>
  <c r="K2840" i="1"/>
  <c r="K2842" i="1"/>
  <c r="K2844" i="1"/>
  <c r="K2846" i="1"/>
  <c r="K2848" i="1"/>
  <c r="K2850" i="1"/>
  <c r="K2854" i="1"/>
  <c r="K2856" i="1"/>
  <c r="K2860" i="1"/>
  <c r="K2864" i="1"/>
  <c r="K2868" i="1"/>
  <c r="K2872" i="1"/>
  <c r="K2395" i="1"/>
  <c r="K2399" i="1"/>
  <c r="K2403" i="1"/>
  <c r="K2407" i="1"/>
  <c r="K2409" i="1"/>
  <c r="K2411" i="1"/>
  <c r="K2413" i="1"/>
  <c r="K2415" i="1"/>
  <c r="K2417" i="1"/>
  <c r="K2419" i="1"/>
  <c r="K2421" i="1"/>
  <c r="K2423" i="1"/>
  <c r="K2425" i="1"/>
  <c r="K2427" i="1"/>
  <c r="K2429" i="1"/>
  <c r="K2431" i="1"/>
  <c r="K2433" i="1"/>
  <c r="K2435" i="1"/>
  <c r="K2437" i="1"/>
  <c r="K2439" i="1"/>
  <c r="K2441" i="1"/>
  <c r="K2443" i="1"/>
  <c r="K2445" i="1"/>
  <c r="K2447" i="1"/>
  <c r="K2449" i="1"/>
  <c r="K2451" i="1"/>
  <c r="K2453" i="1"/>
  <c r="K2455" i="1"/>
  <c r="K2457" i="1"/>
  <c r="K2459" i="1"/>
  <c r="K2461" i="1"/>
  <c r="K2463" i="1"/>
  <c r="K2465" i="1"/>
  <c r="K2467" i="1"/>
  <c r="K2469" i="1"/>
  <c r="K2471" i="1"/>
  <c r="K2473" i="1"/>
  <c r="K2475" i="1"/>
  <c r="K2477" i="1"/>
  <c r="K2479" i="1"/>
  <c r="K2481" i="1"/>
  <c r="K2483" i="1"/>
  <c r="K2485" i="1"/>
  <c r="K2487" i="1"/>
  <c r="K2489" i="1"/>
  <c r="K2491" i="1"/>
  <c r="K2493" i="1"/>
  <c r="K2495" i="1"/>
  <c r="K2497" i="1"/>
  <c r="K2499" i="1"/>
  <c r="K2501" i="1"/>
  <c r="K2503" i="1"/>
  <c r="K2505" i="1"/>
  <c r="K2509" i="1"/>
  <c r="K2511" i="1"/>
  <c r="K2513" i="1"/>
  <c r="K2515" i="1"/>
  <c r="K2517" i="1"/>
  <c r="K2519" i="1"/>
  <c r="K2521" i="1"/>
  <c r="K2523" i="1"/>
  <c r="K2525" i="1"/>
  <c r="K2527" i="1"/>
  <c r="K2529" i="1"/>
  <c r="K2531" i="1"/>
  <c r="K2533" i="1"/>
  <c r="K2535" i="1"/>
  <c r="K2537" i="1"/>
  <c r="K2539" i="1"/>
  <c r="K2541" i="1"/>
  <c r="K2543" i="1"/>
  <c r="K2545" i="1"/>
  <c r="K2547" i="1"/>
  <c r="K2549" i="1"/>
  <c r="K2551" i="1"/>
  <c r="K2553" i="1"/>
  <c r="K2555" i="1"/>
  <c r="K2557" i="1"/>
  <c r="K2559" i="1"/>
  <c r="K2561" i="1"/>
  <c r="K2563" i="1"/>
  <c r="K2565" i="1"/>
  <c r="K2567" i="1"/>
  <c r="K2569" i="1"/>
  <c r="K2571" i="1"/>
  <c r="K2573" i="1"/>
  <c r="K2575" i="1"/>
  <c r="K2577" i="1"/>
  <c r="K2579" i="1"/>
  <c r="K2581" i="1"/>
  <c r="K2583" i="1"/>
  <c r="K2585" i="1"/>
  <c r="K2587" i="1"/>
  <c r="K2589" i="1"/>
  <c r="K2591" i="1"/>
  <c r="K2593" i="1"/>
  <c r="K2595" i="1"/>
  <c r="K2597" i="1"/>
  <c r="K2599" i="1"/>
  <c r="K2601" i="1"/>
  <c r="K2603" i="1"/>
  <c r="K2605" i="1"/>
  <c r="K2607" i="1"/>
  <c r="K2609" i="1"/>
  <c r="K2611" i="1"/>
  <c r="K2613" i="1"/>
  <c r="K2615" i="1"/>
  <c r="K2617" i="1"/>
  <c r="K2619" i="1"/>
  <c r="K2621" i="1"/>
  <c r="K2623" i="1"/>
  <c r="K2625" i="1"/>
  <c r="K2627" i="1"/>
  <c r="K2629" i="1"/>
  <c r="K2631" i="1"/>
  <c r="K2633" i="1"/>
  <c r="K2635" i="1"/>
  <c r="K2637" i="1"/>
  <c r="K2639" i="1"/>
  <c r="K2641" i="1"/>
  <c r="K2643" i="1"/>
  <c r="K2645" i="1"/>
  <c r="K2647" i="1"/>
  <c r="K2649" i="1"/>
  <c r="K2651" i="1"/>
  <c r="K2653" i="1"/>
  <c r="K2655" i="1"/>
  <c r="K2657" i="1"/>
  <c r="K2659" i="1"/>
  <c r="K2661" i="1"/>
  <c r="K2232" i="1"/>
  <c r="K2234" i="1"/>
  <c r="K2236" i="1"/>
  <c r="K2238" i="1"/>
  <c r="K2240" i="1"/>
  <c r="K2242" i="1"/>
  <c r="K2244" i="1"/>
  <c r="K2246" i="1"/>
  <c r="K2248" i="1"/>
  <c r="K2250" i="1"/>
  <c r="K2252" i="1"/>
  <c r="K2254" i="1"/>
  <c r="K2256" i="1"/>
  <c r="K2258" i="1"/>
  <c r="K2260" i="1"/>
  <c r="K2262" i="1"/>
  <c r="K2264" i="1"/>
  <c r="K2266" i="1"/>
  <c r="K2268" i="1"/>
  <c r="K2270" i="1"/>
  <c r="K2272" i="1"/>
  <c r="K2274" i="1"/>
  <c r="K2276" i="1"/>
  <c r="K2278" i="1"/>
  <c r="K2280" i="1"/>
  <c r="K2282" i="1"/>
  <c r="K2284" i="1"/>
  <c r="K2286" i="1"/>
  <c r="K2288" i="1"/>
  <c r="K2290" i="1"/>
  <c r="K2292" i="1"/>
  <c r="K2294" i="1"/>
  <c r="K2296" i="1"/>
  <c r="K2298" i="1"/>
  <c r="K2300" i="1"/>
  <c r="K2302" i="1"/>
  <c r="K2304" i="1"/>
  <c r="K2306" i="1"/>
  <c r="K2308" i="1"/>
  <c r="K2310" i="1"/>
  <c r="K2312" i="1"/>
  <c r="K2314" i="1"/>
  <c r="K2316" i="1"/>
  <c r="K2318" i="1"/>
  <c r="K2320" i="1"/>
  <c r="K2322" i="1"/>
  <c r="K2324" i="1"/>
  <c r="K2326" i="1"/>
  <c r="K2328" i="1"/>
  <c r="K2330" i="1"/>
  <c r="K2332" i="1"/>
  <c r="K2334" i="1"/>
  <c r="K2336" i="1"/>
  <c r="K2338" i="1"/>
  <c r="K2340" i="1"/>
  <c r="K2342" i="1"/>
  <c r="K2344" i="1"/>
  <c r="K2346" i="1"/>
  <c r="K2348" i="1"/>
  <c r="K2350" i="1"/>
  <c r="K2352" i="1"/>
  <c r="K2354" i="1"/>
  <c r="K2356" i="1"/>
  <c r="K2358" i="1"/>
  <c r="K2360" i="1"/>
  <c r="K2362" i="1"/>
  <c r="K2364" i="1"/>
  <c r="K2366" i="1"/>
  <c r="K2368" i="1"/>
  <c r="K2370" i="1"/>
  <c r="K2664" i="1"/>
  <c r="K2666" i="1"/>
  <c r="K2668" i="1"/>
  <c r="K2670" i="1"/>
  <c r="K2672" i="1"/>
  <c r="K2674" i="1"/>
  <c r="K2677" i="1"/>
  <c r="K2679" i="1"/>
  <c r="K2681" i="1"/>
  <c r="K2683" i="1"/>
  <c r="K2685" i="1"/>
  <c r="K2687" i="1"/>
  <c r="K2689" i="1"/>
  <c r="K2691" i="1"/>
  <c r="K2693" i="1"/>
  <c r="K2695" i="1"/>
  <c r="K2697" i="1"/>
  <c r="K2699" i="1"/>
  <c r="K2701" i="1"/>
  <c r="K2703" i="1"/>
  <c r="K2705" i="1"/>
  <c r="K2707" i="1"/>
  <c r="K2709" i="1"/>
  <c r="K2711" i="1"/>
  <c r="K2713" i="1"/>
  <c r="K2715" i="1"/>
  <c r="K2717" i="1"/>
  <c r="K2719" i="1"/>
  <c r="K2721" i="1"/>
  <c r="K2723" i="1"/>
  <c r="K2725" i="1"/>
  <c r="K2727" i="1"/>
  <c r="K2729" i="1"/>
  <c r="K2731" i="1"/>
  <c r="K2733" i="1"/>
  <c r="K2735" i="1"/>
  <c r="K2737" i="1"/>
  <c r="K2739" i="1"/>
  <c r="K2741" i="1"/>
  <c r="K2743" i="1"/>
  <c r="K2745" i="1"/>
  <c r="K2747" i="1"/>
  <c r="K2749" i="1"/>
  <c r="K2751" i="1"/>
  <c r="K2753" i="1"/>
  <c r="K2755" i="1"/>
  <c r="K2757" i="1"/>
  <c r="K2759" i="1"/>
  <c r="K2761" i="1"/>
  <c r="K2763" i="1"/>
  <c r="K2765" i="1"/>
  <c r="K2767" i="1"/>
  <c r="K2769" i="1"/>
  <c r="K2771" i="1"/>
  <c r="K2773" i="1"/>
  <c r="K2775" i="1"/>
  <c r="K2777" i="1"/>
  <c r="K2779" i="1"/>
  <c r="K2781" i="1"/>
  <c r="K2783" i="1"/>
  <c r="K2785" i="1"/>
  <c r="K2789" i="1"/>
  <c r="K2791" i="1"/>
  <c r="K2793" i="1"/>
  <c r="K2795" i="1"/>
  <c r="K2797" i="1"/>
  <c r="K2799" i="1"/>
  <c r="K2801" i="1"/>
  <c r="K2803" i="1"/>
  <c r="K2805" i="1"/>
  <c r="K2807" i="1"/>
  <c r="K2809" i="1"/>
  <c r="K2811" i="1"/>
  <c r="K2813" i="1"/>
  <c r="K2815" i="1"/>
  <c r="K2817" i="1"/>
  <c r="K2819" i="1"/>
  <c r="K2821" i="1"/>
  <c r="K2823" i="1"/>
  <c r="K2825" i="1"/>
  <c r="K2827" i="1"/>
  <c r="K2829" i="1"/>
  <c r="K2831" i="1"/>
  <c r="K2833" i="1"/>
  <c r="K2835" i="1"/>
  <c r="K2837" i="1"/>
  <c r="K2839" i="1"/>
  <c r="K2841" i="1"/>
  <c r="K2843" i="1"/>
  <c r="K2845" i="1"/>
  <c r="K2847" i="1"/>
  <c r="K2849" i="1"/>
  <c r="K2851" i="1"/>
  <c r="K2853" i="1"/>
  <c r="K2855" i="1"/>
  <c r="K2857" i="1"/>
  <c r="K2859" i="1"/>
  <c r="K2861" i="1"/>
  <c r="K2863" i="1"/>
  <c r="K2865" i="1"/>
  <c r="K2867" i="1"/>
  <c r="K2869" i="1"/>
  <c r="K2871" i="1"/>
  <c r="K2873" i="1"/>
  <c r="K2875" i="1"/>
  <c r="K2852" i="1"/>
  <c r="K2858" i="1"/>
  <c r="K2862" i="1"/>
  <c r="K2866" i="1"/>
  <c r="K2870" i="1"/>
  <c r="K2874" i="1"/>
  <c r="J1739" i="1"/>
  <c r="K1742" i="1"/>
  <c r="J1742" i="1"/>
  <c r="K1739" i="1"/>
  <c r="J1722" i="1"/>
  <c r="J1724" i="1"/>
  <c r="J1726" i="1"/>
  <c r="J1728" i="1"/>
  <c r="J1730" i="1"/>
  <c r="J1732" i="1"/>
  <c r="J1734" i="1"/>
  <c r="J1738" i="1"/>
  <c r="K1723" i="1"/>
  <c r="K1725" i="1"/>
  <c r="K1727" i="1"/>
  <c r="K1729" i="1"/>
  <c r="K1731" i="1"/>
  <c r="K1733" i="1"/>
  <c r="K1734" i="1"/>
  <c r="K1738" i="1"/>
  <c r="J1723" i="1"/>
  <c r="J1725" i="1"/>
  <c r="J1727" i="1"/>
  <c r="J1729" i="1"/>
  <c r="J1731" i="1"/>
  <c r="J1733" i="1"/>
  <c r="K1722" i="1"/>
  <c r="K1724" i="1"/>
  <c r="K1726" i="1"/>
  <c r="K1728" i="1"/>
  <c r="K1730" i="1"/>
  <c r="K1732" i="1"/>
  <c r="J1565" i="1"/>
  <c r="J1567" i="1"/>
  <c r="J1569" i="1"/>
  <c r="J1571" i="1"/>
  <c r="J1573" i="1"/>
  <c r="J1575" i="1"/>
  <c r="J1577" i="1"/>
  <c r="J1579" i="1"/>
  <c r="J1581" i="1"/>
  <c r="J1583" i="1"/>
  <c r="J1585" i="1"/>
  <c r="J1587" i="1"/>
  <c r="J1589" i="1"/>
  <c r="J1591" i="1"/>
  <c r="J1593" i="1"/>
  <c r="J1595" i="1"/>
  <c r="J1597" i="1"/>
  <c r="J1599" i="1"/>
  <c r="J1601" i="1"/>
  <c r="J1603" i="1"/>
  <c r="J1605" i="1"/>
  <c r="J1607" i="1"/>
  <c r="J1609" i="1"/>
  <c r="J1611" i="1"/>
  <c r="J1613" i="1"/>
  <c r="J1566" i="1"/>
  <c r="J1568" i="1"/>
  <c r="J1570" i="1"/>
  <c r="J1572" i="1"/>
  <c r="J1574" i="1"/>
  <c r="J1576" i="1"/>
  <c r="J1578" i="1"/>
  <c r="J1580" i="1"/>
  <c r="J1582" i="1"/>
  <c r="J1584" i="1"/>
  <c r="J1586" i="1"/>
  <c r="J1588" i="1"/>
  <c r="J1590" i="1"/>
  <c r="J1592" i="1"/>
  <c r="J1594" i="1"/>
  <c r="J1596" i="1"/>
  <c r="J1598" i="1"/>
  <c r="J1600" i="1"/>
  <c r="J1602" i="1"/>
  <c r="J1604" i="1"/>
  <c r="J1606" i="1"/>
  <c r="J1608" i="1"/>
  <c r="J1610" i="1"/>
  <c r="J1612" i="1"/>
  <c r="J1614" i="1"/>
  <c r="K1565" i="1"/>
  <c r="J1615" i="1"/>
  <c r="J1617" i="1"/>
  <c r="J1619" i="1"/>
  <c r="J1621" i="1"/>
  <c r="J1623" i="1"/>
  <c r="J1625" i="1"/>
  <c r="J1627" i="1"/>
  <c r="J1629" i="1"/>
  <c r="J1631" i="1"/>
  <c r="J1633" i="1"/>
  <c r="J1635" i="1"/>
  <c r="J1637" i="1"/>
  <c r="J1639" i="1"/>
  <c r="J1641" i="1"/>
  <c r="J1643" i="1"/>
  <c r="J1645" i="1"/>
  <c r="J1647" i="1"/>
  <c r="J1649" i="1"/>
  <c r="J1651" i="1"/>
  <c r="J1653" i="1"/>
  <c r="J1655" i="1"/>
  <c r="J1657" i="1"/>
  <c r="J1659" i="1"/>
  <c r="J1661" i="1"/>
  <c r="J1663" i="1"/>
  <c r="J1665" i="1"/>
  <c r="J1667" i="1"/>
  <c r="J1669" i="1"/>
  <c r="J1671" i="1"/>
  <c r="J1673" i="1"/>
  <c r="J1675" i="1"/>
  <c r="J1677" i="1"/>
  <c r="J1679" i="1"/>
  <c r="J1681" i="1"/>
  <c r="J1683" i="1"/>
  <c r="J1685" i="1"/>
  <c r="J1687" i="1"/>
  <c r="J1689" i="1"/>
  <c r="J1691" i="1"/>
  <c r="J1693" i="1"/>
  <c r="J1695" i="1"/>
  <c r="J1697" i="1"/>
  <c r="J1699" i="1"/>
  <c r="J1701" i="1"/>
  <c r="J1703" i="1"/>
  <c r="J1705" i="1"/>
  <c r="J1707" i="1"/>
  <c r="J1709" i="1"/>
  <c r="J1711" i="1"/>
  <c r="J1713" i="1"/>
  <c r="J1715" i="1"/>
  <c r="J1717" i="1"/>
  <c r="J1719" i="1"/>
  <c r="J1721" i="1"/>
  <c r="K1606" i="1"/>
  <c r="K1608" i="1"/>
  <c r="K1610" i="1"/>
  <c r="K1612" i="1"/>
  <c r="K1614" i="1"/>
  <c r="K1616" i="1"/>
  <c r="K1618" i="1"/>
  <c r="K1620" i="1"/>
  <c r="K1622" i="1"/>
  <c r="K1624" i="1"/>
  <c r="K1626" i="1"/>
  <c r="K1628" i="1"/>
  <c r="K1630" i="1"/>
  <c r="K1632" i="1"/>
  <c r="K1634" i="1"/>
  <c r="K1636" i="1"/>
  <c r="K1638" i="1"/>
  <c r="K1640" i="1"/>
  <c r="K1642" i="1"/>
  <c r="K1644" i="1"/>
  <c r="K1646" i="1"/>
  <c r="K1648" i="1"/>
  <c r="K1650" i="1"/>
  <c r="K1652" i="1"/>
  <c r="K1654" i="1"/>
  <c r="K1656" i="1"/>
  <c r="J1618" i="1"/>
  <c r="J1622" i="1"/>
  <c r="J1626" i="1"/>
  <c r="J1630" i="1"/>
  <c r="J1634" i="1"/>
  <c r="J1638" i="1"/>
  <c r="J1642" i="1"/>
  <c r="J1646" i="1"/>
  <c r="J1650" i="1"/>
  <c r="J1654" i="1"/>
  <c r="J1658" i="1"/>
  <c r="J1662" i="1"/>
  <c r="J1666" i="1"/>
  <c r="J1670" i="1"/>
  <c r="J1674" i="1"/>
  <c r="J1678" i="1"/>
  <c r="J1682" i="1"/>
  <c r="J1686" i="1"/>
  <c r="J1690" i="1"/>
  <c r="J1694" i="1"/>
  <c r="J1698" i="1"/>
  <c r="J1702" i="1"/>
  <c r="J1706" i="1"/>
  <c r="J1710" i="1"/>
  <c r="J1714" i="1"/>
  <c r="J1718" i="1"/>
  <c r="K1605" i="1"/>
  <c r="K1609" i="1"/>
  <c r="K1613" i="1"/>
  <c r="K1617" i="1"/>
  <c r="K1621" i="1"/>
  <c r="K1625" i="1"/>
  <c r="K1629" i="1"/>
  <c r="K1633" i="1"/>
  <c r="K1637" i="1"/>
  <c r="K1641" i="1"/>
  <c r="K1645" i="1"/>
  <c r="K1649" i="1"/>
  <c r="K1653" i="1"/>
  <c r="K1657" i="1"/>
  <c r="K1659" i="1"/>
  <c r="K1661" i="1"/>
  <c r="K1663" i="1"/>
  <c r="K1665" i="1"/>
  <c r="K1667" i="1"/>
  <c r="K1669" i="1"/>
  <c r="K1671" i="1"/>
  <c r="K1673" i="1"/>
  <c r="K1675" i="1"/>
  <c r="K1677" i="1"/>
  <c r="K1679" i="1"/>
  <c r="K1681" i="1"/>
  <c r="K1683" i="1"/>
  <c r="K1685" i="1"/>
  <c r="K1687" i="1"/>
  <c r="K1689" i="1"/>
  <c r="K1691" i="1"/>
  <c r="K1693" i="1"/>
  <c r="K1695" i="1"/>
  <c r="K1697" i="1"/>
  <c r="K1699" i="1"/>
  <c r="K1701" i="1"/>
  <c r="K1703" i="1"/>
  <c r="K1705" i="1"/>
  <c r="K1707" i="1"/>
  <c r="K1709" i="1"/>
  <c r="K1711" i="1"/>
  <c r="K1713" i="1"/>
  <c r="K1715" i="1"/>
  <c r="K1717" i="1"/>
  <c r="K1719" i="1"/>
  <c r="K1721" i="1"/>
  <c r="J1620" i="1"/>
  <c r="J1624" i="1"/>
  <c r="J1628" i="1"/>
  <c r="J1632" i="1"/>
  <c r="J1636" i="1"/>
  <c r="J1644" i="1"/>
  <c r="J1648" i="1"/>
  <c r="J1656" i="1"/>
  <c r="J1664" i="1"/>
  <c r="J1672" i="1"/>
  <c r="J1680" i="1"/>
  <c r="J1688" i="1"/>
  <c r="J1696" i="1"/>
  <c r="J1704" i="1"/>
  <c r="J1712" i="1"/>
  <c r="J1720" i="1"/>
  <c r="K1611" i="1"/>
  <c r="K1619" i="1"/>
  <c r="K1627" i="1"/>
  <c r="K1635" i="1"/>
  <c r="K1643" i="1"/>
  <c r="K1651" i="1"/>
  <c r="K1658" i="1"/>
  <c r="K1662" i="1"/>
  <c r="K1666" i="1"/>
  <c r="K1670" i="1"/>
  <c r="K1674" i="1"/>
  <c r="K1678" i="1"/>
  <c r="K1682" i="1"/>
  <c r="K1686" i="1"/>
  <c r="K1690" i="1"/>
  <c r="K1694" i="1"/>
  <c r="K1698" i="1"/>
  <c r="K1702" i="1"/>
  <c r="K1706" i="1"/>
  <c r="K1710" i="1"/>
  <c r="K1716" i="1"/>
  <c r="K1720" i="1"/>
  <c r="J1616" i="1"/>
  <c r="J1640" i="1"/>
  <c r="J1652" i="1"/>
  <c r="J1660" i="1"/>
  <c r="J1668" i="1"/>
  <c r="J1676" i="1"/>
  <c r="J1684" i="1"/>
  <c r="J1692" i="1"/>
  <c r="J1700" i="1"/>
  <c r="J1708" i="1"/>
  <c r="J1716" i="1"/>
  <c r="K1607" i="1"/>
  <c r="K1615" i="1"/>
  <c r="K1623" i="1"/>
  <c r="K1631" i="1"/>
  <c r="K1639" i="1"/>
  <c r="K1647" i="1"/>
  <c r="K1655" i="1"/>
  <c r="K1660" i="1"/>
  <c r="K1664" i="1"/>
  <c r="K1668" i="1"/>
  <c r="K1672" i="1"/>
  <c r="K1676" i="1"/>
  <c r="K1680" i="1"/>
  <c r="K1684" i="1"/>
  <c r="K1688" i="1"/>
  <c r="K1692" i="1"/>
  <c r="K1696" i="1"/>
  <c r="K1700" i="1"/>
  <c r="K1704" i="1"/>
  <c r="K1708" i="1"/>
  <c r="K1712" i="1"/>
  <c r="K1714" i="1"/>
  <c r="K1718" i="1"/>
  <c r="J1500" i="1"/>
  <c r="J1502" i="1"/>
  <c r="J1504" i="1"/>
  <c r="J1506" i="1"/>
  <c r="J1508" i="1"/>
  <c r="J1510" i="1"/>
  <c r="J1512" i="1"/>
  <c r="J1514" i="1"/>
  <c r="J1516" i="1"/>
  <c r="J1518" i="1"/>
  <c r="J1520" i="1"/>
  <c r="J1522" i="1"/>
  <c r="J1524" i="1"/>
  <c r="J1526" i="1"/>
  <c r="J1528" i="1"/>
  <c r="J1530" i="1"/>
  <c r="K1500" i="1"/>
  <c r="K1502" i="1"/>
  <c r="K1504" i="1"/>
  <c r="K1506" i="1"/>
  <c r="K1508" i="1"/>
  <c r="K1510" i="1"/>
  <c r="K1512" i="1"/>
  <c r="K1514" i="1"/>
  <c r="K1516" i="1"/>
  <c r="K1518" i="1"/>
  <c r="K1520" i="1"/>
  <c r="K1522" i="1"/>
  <c r="K1524" i="1"/>
  <c r="K1526" i="1"/>
  <c r="K1528" i="1"/>
  <c r="K1530" i="1"/>
  <c r="J1501" i="1"/>
  <c r="J1503" i="1"/>
  <c r="J1505" i="1"/>
  <c r="J1507" i="1"/>
  <c r="J1509" i="1"/>
  <c r="J1511" i="1"/>
  <c r="J1513" i="1"/>
  <c r="J1515" i="1"/>
  <c r="J1517" i="1"/>
  <c r="J1519" i="1"/>
  <c r="J1521" i="1"/>
  <c r="J1523" i="1"/>
  <c r="J1525" i="1"/>
  <c r="J1527" i="1"/>
  <c r="J1529" i="1"/>
  <c r="K1501" i="1"/>
  <c r="K1503" i="1"/>
  <c r="K1505" i="1"/>
  <c r="K1507" i="1"/>
  <c r="K1509" i="1"/>
  <c r="K1511" i="1"/>
  <c r="K1513" i="1"/>
  <c r="K1515" i="1"/>
  <c r="K1517" i="1"/>
  <c r="K1519" i="1"/>
  <c r="K1521" i="1"/>
  <c r="K1523" i="1"/>
  <c r="K1525" i="1"/>
  <c r="K1527" i="1"/>
  <c r="K1529" i="1"/>
  <c r="K1499" i="1"/>
  <c r="J1499" i="1"/>
  <c r="J1442" i="1"/>
  <c r="J1444" i="1"/>
  <c r="J1446" i="1"/>
  <c r="J1448" i="1"/>
  <c r="J1450" i="1"/>
  <c r="J1452" i="1"/>
  <c r="J1454" i="1"/>
  <c r="J1456" i="1"/>
  <c r="J1458" i="1"/>
  <c r="J1460" i="1"/>
  <c r="J1462" i="1"/>
  <c r="J1464" i="1"/>
  <c r="J1468" i="1"/>
  <c r="J1470" i="1"/>
  <c r="J1472" i="1"/>
  <c r="J1474" i="1"/>
  <c r="J1476" i="1"/>
  <c r="J1478" i="1"/>
  <c r="J1480" i="1"/>
  <c r="J1482" i="1"/>
  <c r="J1484" i="1"/>
  <c r="J1486" i="1"/>
  <c r="J1488" i="1"/>
  <c r="J1490" i="1"/>
  <c r="J1492" i="1"/>
  <c r="J1494" i="1"/>
  <c r="J1496" i="1"/>
  <c r="J1498" i="1"/>
  <c r="J1533" i="1"/>
  <c r="J1535" i="1"/>
  <c r="J1537" i="1"/>
  <c r="J1539" i="1"/>
  <c r="J1541" i="1"/>
  <c r="J1543" i="1"/>
  <c r="J1545" i="1"/>
  <c r="J1547" i="1"/>
  <c r="J1549" i="1"/>
  <c r="J1551" i="1"/>
  <c r="J1553" i="1"/>
  <c r="J1555" i="1"/>
  <c r="J1557" i="1"/>
  <c r="J1559" i="1"/>
  <c r="J1561" i="1"/>
  <c r="J1563" i="1"/>
  <c r="K1443" i="1"/>
  <c r="J1443" i="1"/>
  <c r="J1445" i="1"/>
  <c r="J1447" i="1"/>
  <c r="J1449" i="1"/>
  <c r="J1451" i="1"/>
  <c r="J1453" i="1"/>
  <c r="J1455" i="1"/>
  <c r="J1457" i="1"/>
  <c r="J1459" i="1"/>
  <c r="J1461" i="1"/>
  <c r="J1463" i="1"/>
  <c r="J1467" i="1"/>
  <c r="J1469" i="1"/>
  <c r="J1471" i="1"/>
  <c r="J1473" i="1"/>
  <c r="J1475" i="1"/>
  <c r="J1477" i="1"/>
  <c r="J1479" i="1"/>
  <c r="J1481" i="1"/>
  <c r="J1483" i="1"/>
  <c r="J1485" i="1"/>
  <c r="J1487" i="1"/>
  <c r="J1489" i="1"/>
  <c r="J1491" i="1"/>
  <c r="J1493" i="1"/>
  <c r="J1495" i="1"/>
  <c r="J1497" i="1"/>
  <c r="J1534" i="1"/>
  <c r="J1536" i="1"/>
  <c r="J1538" i="1"/>
  <c r="J1540" i="1"/>
  <c r="J1542" i="1"/>
  <c r="J1544" i="1"/>
  <c r="J1546" i="1"/>
  <c r="J1548" i="1"/>
  <c r="J1550" i="1"/>
  <c r="J1552" i="1"/>
  <c r="J1554" i="1"/>
  <c r="J1556" i="1"/>
  <c r="J1558" i="1"/>
  <c r="J1560" i="1"/>
  <c r="J1562" i="1"/>
  <c r="J1564" i="1"/>
  <c r="K1442" i="1"/>
  <c r="K1444" i="1"/>
  <c r="K1445" i="1"/>
  <c r="K1447" i="1"/>
  <c r="K1449" i="1"/>
  <c r="K1451" i="1"/>
  <c r="K1453" i="1"/>
  <c r="K1455" i="1"/>
  <c r="K1457" i="1"/>
  <c r="K1459" i="1"/>
  <c r="K1461" i="1"/>
  <c r="K1463" i="1"/>
  <c r="K1467" i="1"/>
  <c r="K1469" i="1"/>
  <c r="K1471" i="1"/>
  <c r="K1473" i="1"/>
  <c r="K1475" i="1"/>
  <c r="K1477" i="1"/>
  <c r="K1479" i="1"/>
  <c r="K1481" i="1"/>
  <c r="K1483" i="1"/>
  <c r="K1485" i="1"/>
  <c r="K1487" i="1"/>
  <c r="K1489" i="1"/>
  <c r="K1491" i="1"/>
  <c r="K1493" i="1"/>
  <c r="K1495" i="1"/>
  <c r="K1497" i="1"/>
  <c r="K1534" i="1"/>
  <c r="K1536" i="1"/>
  <c r="K1538" i="1"/>
  <c r="K1540" i="1"/>
  <c r="K1542" i="1"/>
  <c r="K1544" i="1"/>
  <c r="K1546" i="1"/>
  <c r="K1548" i="1"/>
  <c r="K1550" i="1"/>
  <c r="K1552" i="1"/>
  <c r="K1554" i="1"/>
  <c r="K1556" i="1"/>
  <c r="K1558" i="1"/>
  <c r="K1560" i="1"/>
  <c r="K1562" i="1"/>
  <c r="K1564" i="1"/>
  <c r="K1567" i="1"/>
  <c r="K1569" i="1"/>
  <c r="K1571" i="1"/>
  <c r="K1573" i="1"/>
  <c r="K1575" i="1"/>
  <c r="K1577" i="1"/>
  <c r="K1579" i="1"/>
  <c r="K1581" i="1"/>
  <c r="K1583" i="1"/>
  <c r="K1585" i="1"/>
  <c r="K1587" i="1"/>
  <c r="K1589" i="1"/>
  <c r="K1591" i="1"/>
  <c r="K1593" i="1"/>
  <c r="K1595" i="1"/>
  <c r="K1597" i="1"/>
  <c r="K1599" i="1"/>
  <c r="K1601" i="1"/>
  <c r="K1603" i="1"/>
  <c r="K1446" i="1"/>
  <c r="K1448" i="1"/>
  <c r="K1450" i="1"/>
  <c r="K1452" i="1"/>
  <c r="K1454" i="1"/>
  <c r="K1456" i="1"/>
  <c r="K1458" i="1"/>
  <c r="K1460" i="1"/>
  <c r="K1462" i="1"/>
  <c r="K1464" i="1"/>
  <c r="K1468" i="1"/>
  <c r="K1470" i="1"/>
  <c r="K1472" i="1"/>
  <c r="K1474" i="1"/>
  <c r="K1476" i="1"/>
  <c r="K1478" i="1"/>
  <c r="K1480" i="1"/>
  <c r="K1482" i="1"/>
  <c r="K1484" i="1"/>
  <c r="K1486" i="1"/>
  <c r="K1488" i="1"/>
  <c r="K1490" i="1"/>
  <c r="K1492" i="1"/>
  <c r="K1494" i="1"/>
  <c r="K1496" i="1"/>
  <c r="K1498" i="1"/>
  <c r="K1533" i="1"/>
  <c r="K1535" i="1"/>
  <c r="K1537" i="1"/>
  <c r="K1539" i="1"/>
  <c r="K1541" i="1"/>
  <c r="K1543" i="1"/>
  <c r="K1545" i="1"/>
  <c r="K1547" i="1"/>
  <c r="K1549" i="1"/>
  <c r="K1551" i="1"/>
  <c r="K1553" i="1"/>
  <c r="K1555" i="1"/>
  <c r="K1557" i="1"/>
  <c r="K1559" i="1"/>
  <c r="K1561" i="1"/>
  <c r="K1563" i="1"/>
  <c r="K1566" i="1"/>
  <c r="K1568" i="1"/>
  <c r="K1570" i="1"/>
  <c r="K1572" i="1"/>
  <c r="K1574" i="1"/>
  <c r="K1576" i="1"/>
  <c r="K1578" i="1"/>
  <c r="K1580" i="1"/>
  <c r="K1582" i="1"/>
  <c r="K1584" i="1"/>
  <c r="K1586" i="1"/>
  <c r="K1588" i="1"/>
  <c r="K1590" i="1"/>
  <c r="K1592" i="1"/>
  <c r="K1594" i="1"/>
  <c r="K1596" i="1"/>
  <c r="K1598" i="1"/>
  <c r="K1600" i="1"/>
  <c r="K1602" i="1"/>
  <c r="K1604" i="1"/>
  <c r="J1414" i="1"/>
  <c r="J1416" i="1"/>
  <c r="J1418" i="1"/>
  <c r="J1420" i="1"/>
  <c r="J1422" i="1"/>
  <c r="J1424" i="1"/>
  <c r="J1426" i="1"/>
  <c r="J1428" i="1"/>
  <c r="J1430" i="1"/>
  <c r="J1432" i="1"/>
  <c r="J1531" i="1"/>
  <c r="J1434" i="1"/>
  <c r="J1436" i="1"/>
  <c r="J1438" i="1"/>
  <c r="J1440" i="1"/>
  <c r="K1413" i="1"/>
  <c r="K1415" i="1"/>
  <c r="K1417" i="1"/>
  <c r="K1419" i="1"/>
  <c r="K1421" i="1"/>
  <c r="K1423" i="1"/>
  <c r="K1425" i="1"/>
  <c r="K1427" i="1"/>
  <c r="K1429" i="1"/>
  <c r="K1431" i="1"/>
  <c r="K1433" i="1"/>
  <c r="K1532" i="1"/>
  <c r="K1435" i="1"/>
  <c r="K1437" i="1"/>
  <c r="K1439" i="1"/>
  <c r="K1441" i="1"/>
  <c r="J1413" i="1"/>
  <c r="J1415" i="1"/>
  <c r="J1417" i="1"/>
  <c r="J1419" i="1"/>
  <c r="J1421" i="1"/>
  <c r="J1423" i="1"/>
  <c r="J1425" i="1"/>
  <c r="J1427" i="1"/>
  <c r="J1429" i="1"/>
  <c r="J1431" i="1"/>
  <c r="J1433" i="1"/>
  <c r="J1532" i="1"/>
  <c r="J1435" i="1"/>
  <c r="J1437" i="1"/>
  <c r="J1439" i="1"/>
  <c r="J1441" i="1"/>
  <c r="K1414" i="1"/>
  <c r="K1416" i="1"/>
  <c r="K1418" i="1"/>
  <c r="K1420" i="1"/>
  <c r="K1422" i="1"/>
  <c r="K1424" i="1"/>
  <c r="K1426" i="1"/>
  <c r="K1428" i="1"/>
  <c r="K1430" i="1"/>
  <c r="K1432" i="1"/>
  <c r="K1531" i="1"/>
  <c r="K1434" i="1"/>
  <c r="K1436" i="1"/>
  <c r="K1438" i="1"/>
  <c r="K1440" i="1"/>
  <c r="J1380" i="1"/>
  <c r="J1382" i="1"/>
  <c r="J1384" i="1"/>
  <c r="J1386" i="1"/>
  <c r="J1392" i="1"/>
  <c r="J1394" i="1"/>
  <c r="J1396" i="1"/>
  <c r="J1398" i="1"/>
  <c r="J1400" i="1"/>
  <c r="J1402" i="1"/>
  <c r="J1404" i="1"/>
  <c r="J1406" i="1"/>
  <c r="J1408" i="1"/>
  <c r="J1410" i="1"/>
  <c r="J1412" i="1"/>
  <c r="K1381" i="1"/>
  <c r="K1383" i="1"/>
  <c r="K1385" i="1"/>
  <c r="K1387" i="1"/>
  <c r="K1389" i="1"/>
  <c r="K1391" i="1"/>
  <c r="K1393" i="1"/>
  <c r="K1397" i="1"/>
  <c r="K1401" i="1"/>
  <c r="K1405" i="1"/>
  <c r="K1409" i="1"/>
  <c r="J1381" i="1"/>
  <c r="J1383" i="1"/>
  <c r="J1385" i="1"/>
  <c r="J1387" i="1"/>
  <c r="J1389" i="1"/>
  <c r="J1391" i="1"/>
  <c r="J1393" i="1"/>
  <c r="J1395" i="1"/>
  <c r="J1397" i="1"/>
  <c r="J1399" i="1"/>
  <c r="J1401" i="1"/>
  <c r="J1403" i="1"/>
  <c r="J1405" i="1"/>
  <c r="J1407" i="1"/>
  <c r="J1409" i="1"/>
  <c r="J1411" i="1"/>
  <c r="K1380" i="1"/>
  <c r="K1382" i="1"/>
  <c r="K1384" i="1"/>
  <c r="K1386" i="1"/>
  <c r="K1392" i="1"/>
  <c r="K1394" i="1"/>
  <c r="K1396" i="1"/>
  <c r="K1398" i="1"/>
  <c r="K1400" i="1"/>
  <c r="K1402" i="1"/>
  <c r="K1404" i="1"/>
  <c r="K1406" i="1"/>
  <c r="K1408" i="1"/>
  <c r="K1410" i="1"/>
  <c r="K1412" i="1"/>
  <c r="K1395" i="1"/>
  <c r="K1399" i="1"/>
  <c r="K1403" i="1"/>
  <c r="K1407" i="1"/>
  <c r="K1411" i="1"/>
  <c r="J1369" i="1"/>
  <c r="J1371" i="1"/>
  <c r="J1373" i="1"/>
  <c r="J1375" i="1"/>
  <c r="J1377" i="1"/>
  <c r="J1379" i="1"/>
  <c r="K1370" i="1"/>
  <c r="K1372" i="1"/>
  <c r="K1374" i="1"/>
  <c r="K1376" i="1"/>
  <c r="J1370" i="1"/>
  <c r="J1372" i="1"/>
  <c r="J1374" i="1"/>
  <c r="J1376" i="1"/>
  <c r="J1378" i="1"/>
  <c r="K1369" i="1"/>
  <c r="K1371" i="1"/>
  <c r="K1373" i="1"/>
  <c r="K1375" i="1"/>
  <c r="K1377" i="1"/>
  <c r="K1379" i="1"/>
  <c r="K1378" i="1"/>
  <c r="J1334" i="1"/>
  <c r="J1336" i="1"/>
  <c r="J1338" i="1"/>
  <c r="J1340" i="1"/>
  <c r="J1342" i="1"/>
  <c r="J1344" i="1"/>
  <c r="J1346" i="1"/>
  <c r="J1348" i="1"/>
  <c r="J1350" i="1"/>
  <c r="J1352" i="1"/>
  <c r="J1354" i="1"/>
  <c r="J1356" i="1"/>
  <c r="J1358" i="1"/>
  <c r="J1360" i="1"/>
  <c r="J1362" i="1"/>
  <c r="J1364" i="1"/>
  <c r="J1366" i="1"/>
  <c r="J1368" i="1"/>
  <c r="K1335" i="1"/>
  <c r="K1337" i="1"/>
  <c r="K1339" i="1"/>
  <c r="K1341" i="1"/>
  <c r="K1343" i="1"/>
  <c r="K1345" i="1"/>
  <c r="K1347" i="1"/>
  <c r="K1349" i="1"/>
  <c r="K1351" i="1"/>
  <c r="K1353" i="1"/>
  <c r="K1355" i="1"/>
  <c r="K1357" i="1"/>
  <c r="K1359" i="1"/>
  <c r="K1361" i="1"/>
  <c r="K1363" i="1"/>
  <c r="K1365" i="1"/>
  <c r="K1367" i="1"/>
  <c r="K1364" i="1"/>
  <c r="K1368" i="1"/>
  <c r="J1335" i="1"/>
  <c r="J1337" i="1"/>
  <c r="J1339" i="1"/>
  <c r="J1341" i="1"/>
  <c r="J1343" i="1"/>
  <c r="J1345" i="1"/>
  <c r="J1347" i="1"/>
  <c r="J1349" i="1"/>
  <c r="J1351" i="1"/>
  <c r="J1353" i="1"/>
  <c r="J1355" i="1"/>
  <c r="J1357" i="1"/>
  <c r="J1359" i="1"/>
  <c r="J1361" i="1"/>
  <c r="J1363" i="1"/>
  <c r="J1365" i="1"/>
  <c r="J1367" i="1"/>
  <c r="K1334" i="1"/>
  <c r="K1336" i="1"/>
  <c r="K1338" i="1"/>
  <c r="K1340" i="1"/>
  <c r="K1342" i="1"/>
  <c r="K1344" i="1"/>
  <c r="K1346" i="1"/>
  <c r="K1348" i="1"/>
  <c r="K1350" i="1"/>
  <c r="K1352" i="1"/>
  <c r="K1354" i="1"/>
  <c r="K1356" i="1"/>
  <c r="K1358" i="1"/>
  <c r="K1360" i="1"/>
  <c r="K1362" i="1"/>
  <c r="K1366" i="1"/>
  <c r="J1331" i="1"/>
  <c r="J1333" i="1"/>
  <c r="K1331" i="1"/>
  <c r="J1332" i="1"/>
  <c r="K1332" i="1"/>
  <c r="K1333" i="1"/>
  <c r="J1330" i="1"/>
  <c r="K1330" i="1"/>
  <c r="J1327" i="1"/>
  <c r="J1329" i="1"/>
  <c r="J1328" i="1"/>
  <c r="K1327" i="1"/>
  <c r="K1329" i="1"/>
  <c r="K1328" i="1"/>
  <c r="J1312" i="1"/>
  <c r="J1314" i="1"/>
  <c r="J1316" i="1"/>
  <c r="J1318" i="1"/>
  <c r="J1320" i="1"/>
  <c r="J1322" i="1"/>
  <c r="K1312" i="1"/>
  <c r="K1316" i="1"/>
  <c r="K1320" i="1"/>
  <c r="J1313" i="1"/>
  <c r="J1315" i="1"/>
  <c r="J1317" i="1"/>
  <c r="J1319" i="1"/>
  <c r="J1321" i="1"/>
  <c r="J1323" i="1"/>
  <c r="J1324" i="1"/>
  <c r="J1326" i="1"/>
  <c r="K1313" i="1"/>
  <c r="K1315" i="1"/>
  <c r="K1317" i="1"/>
  <c r="K1319" i="1"/>
  <c r="K1321" i="1"/>
  <c r="K1323" i="1"/>
  <c r="K1324" i="1"/>
  <c r="K1326" i="1"/>
  <c r="J1325" i="1"/>
  <c r="K1314" i="1"/>
  <c r="K1318" i="1"/>
  <c r="K1322" i="1"/>
  <c r="K1325" i="1"/>
  <c r="J1307" i="1"/>
  <c r="J1309" i="1"/>
  <c r="J1311" i="1"/>
  <c r="K1306" i="1"/>
  <c r="K1308" i="1"/>
  <c r="K1310" i="1"/>
  <c r="K1307" i="1"/>
  <c r="K1311" i="1"/>
  <c r="J1306" i="1"/>
  <c r="J1308" i="1"/>
  <c r="J1310" i="1"/>
  <c r="K1309" i="1"/>
  <c r="J1294" i="1"/>
  <c r="J1296" i="1"/>
  <c r="J1298" i="1"/>
  <c r="J1300" i="1"/>
  <c r="J1303" i="1"/>
  <c r="K1294" i="1"/>
  <c r="K1298" i="1"/>
  <c r="J1295" i="1"/>
  <c r="J1297" i="1"/>
  <c r="J1299" i="1"/>
  <c r="J1301" i="1"/>
  <c r="J1302" i="1"/>
  <c r="J1304" i="1"/>
  <c r="K1295" i="1"/>
  <c r="K1297" i="1"/>
  <c r="K1299" i="1"/>
  <c r="K1301" i="1"/>
  <c r="K1302" i="1"/>
  <c r="K1304" i="1"/>
  <c r="K1296" i="1"/>
  <c r="K1300" i="1"/>
  <c r="K1303" i="1"/>
  <c r="J1287" i="1"/>
  <c r="J1293" i="1"/>
  <c r="K1290" i="1"/>
  <c r="J1288" i="1"/>
  <c r="J1290" i="1"/>
  <c r="J1292" i="1"/>
  <c r="K1287" i="1"/>
  <c r="K1289" i="1"/>
  <c r="K1291" i="1"/>
  <c r="K1293" i="1"/>
  <c r="J1289" i="1"/>
  <c r="J1291" i="1"/>
  <c r="K1288" i="1"/>
  <c r="K1292" i="1"/>
  <c r="K1265" i="1"/>
  <c r="J1265" i="1"/>
  <c r="K1264" i="1"/>
  <c r="J1264" i="1"/>
  <c r="K1215" i="1"/>
  <c r="J1203" i="1"/>
  <c r="J1207" i="1"/>
  <c r="J1209" i="1"/>
  <c r="J1211" i="1"/>
  <c r="J1213" i="1"/>
  <c r="J1215" i="1"/>
  <c r="J1217" i="1"/>
  <c r="J1219" i="1"/>
  <c r="J1221" i="1"/>
  <c r="J1223" i="1"/>
  <c r="J1225" i="1"/>
  <c r="J1227" i="1"/>
  <c r="J1229" i="1"/>
  <c r="J1231" i="1"/>
  <c r="J1233" i="1"/>
  <c r="J1235" i="1"/>
  <c r="J1237" i="1"/>
  <c r="J1239" i="1"/>
  <c r="J1241" i="1"/>
  <c r="J1243" i="1"/>
  <c r="J1245" i="1"/>
  <c r="J1247" i="1"/>
  <c r="J1249" i="1"/>
  <c r="J1251" i="1"/>
  <c r="J1253" i="1"/>
  <c r="J1255" i="1"/>
  <c r="J1257" i="1"/>
  <c r="J1259" i="1"/>
  <c r="J1261" i="1"/>
  <c r="J1263" i="1"/>
  <c r="J1267" i="1"/>
  <c r="J1269" i="1"/>
  <c r="J1271" i="1"/>
  <c r="J1273" i="1"/>
  <c r="J1275" i="1"/>
  <c r="J1277" i="1"/>
  <c r="J1279" i="1"/>
  <c r="J1281" i="1"/>
  <c r="J1283" i="1"/>
  <c r="J1285" i="1"/>
  <c r="K1203" i="1"/>
  <c r="K1207" i="1"/>
  <c r="K1209" i="1"/>
  <c r="K1211" i="1"/>
  <c r="K1213" i="1"/>
  <c r="K1217" i="1"/>
  <c r="K1219" i="1"/>
  <c r="K1221" i="1"/>
  <c r="K1223" i="1"/>
  <c r="K1225" i="1"/>
  <c r="K1227" i="1"/>
  <c r="K1229" i="1"/>
  <c r="K1231" i="1"/>
  <c r="K1233" i="1"/>
  <c r="K1235" i="1"/>
  <c r="K1237" i="1"/>
  <c r="K1239" i="1"/>
  <c r="K1241" i="1"/>
  <c r="K1243" i="1"/>
  <c r="K1245" i="1"/>
  <c r="K1247" i="1"/>
  <c r="K1249" i="1"/>
  <c r="K1251" i="1"/>
  <c r="K1253" i="1"/>
  <c r="K1255" i="1"/>
  <c r="K1257" i="1"/>
  <c r="K1259" i="1"/>
  <c r="K1261" i="1"/>
  <c r="K1263" i="1"/>
  <c r="K1267" i="1"/>
  <c r="K1269" i="1"/>
  <c r="K1271" i="1"/>
  <c r="K1273" i="1"/>
  <c r="K1275" i="1"/>
  <c r="K1277" i="1"/>
  <c r="K1279" i="1"/>
  <c r="K1281" i="1"/>
  <c r="K1283" i="1"/>
  <c r="K1285" i="1"/>
  <c r="J1204" i="1"/>
  <c r="J1208" i="1"/>
  <c r="J1210" i="1"/>
  <c r="J1212" i="1"/>
  <c r="J1218" i="1"/>
  <c r="J1220" i="1"/>
  <c r="J1222" i="1"/>
  <c r="J1224" i="1"/>
  <c r="J1226" i="1"/>
  <c r="J1228" i="1"/>
  <c r="J1230" i="1"/>
  <c r="J1232" i="1"/>
  <c r="J1234" i="1"/>
  <c r="J1236" i="1"/>
  <c r="J1238" i="1"/>
  <c r="J1240" i="1"/>
  <c r="J1242" i="1"/>
  <c r="J1244" i="1"/>
  <c r="J1246" i="1"/>
  <c r="J1248" i="1"/>
  <c r="J1250" i="1"/>
  <c r="J1252" i="1"/>
  <c r="J1254" i="1"/>
  <c r="J1256" i="1"/>
  <c r="J1258" i="1"/>
  <c r="J1260" i="1"/>
  <c r="J1262" i="1"/>
  <c r="J1266" i="1"/>
  <c r="J1268" i="1"/>
  <c r="J1270" i="1"/>
  <c r="J1272" i="1"/>
  <c r="J1274" i="1"/>
  <c r="J1276" i="1"/>
  <c r="J1278" i="1"/>
  <c r="J1280" i="1"/>
  <c r="J1282" i="1"/>
  <c r="J1284" i="1"/>
  <c r="J1286" i="1"/>
  <c r="K1204" i="1"/>
  <c r="K1208" i="1"/>
  <c r="K1210" i="1"/>
  <c r="K1212" i="1"/>
  <c r="K1218" i="1"/>
  <c r="K1220" i="1"/>
  <c r="K1222" i="1"/>
  <c r="K1224" i="1"/>
  <c r="K1226" i="1"/>
  <c r="K1228" i="1"/>
  <c r="K1230" i="1"/>
  <c r="K1232" i="1"/>
  <c r="K1234" i="1"/>
  <c r="K1236" i="1"/>
  <c r="K1238" i="1"/>
  <c r="K1240" i="1"/>
  <c r="K1242" i="1"/>
  <c r="K1244" i="1"/>
  <c r="K1246" i="1"/>
  <c r="K1248" i="1"/>
  <c r="K1250" i="1"/>
  <c r="K1252" i="1"/>
  <c r="K1254" i="1"/>
  <c r="K1256" i="1"/>
  <c r="K1258" i="1"/>
  <c r="K1260" i="1"/>
  <c r="K1262" i="1"/>
  <c r="K1266" i="1"/>
  <c r="K1268" i="1"/>
  <c r="K1270" i="1"/>
  <c r="K1272" i="1"/>
  <c r="K1274" i="1"/>
  <c r="K1276" i="1"/>
  <c r="K1278" i="1"/>
  <c r="K1280" i="1"/>
  <c r="K1282" i="1"/>
  <c r="K1284" i="1"/>
  <c r="K1286" i="1"/>
  <c r="J1174" i="1"/>
  <c r="J1178" i="1"/>
  <c r="J1180" i="1"/>
  <c r="J1182" i="1"/>
  <c r="J1186" i="1"/>
  <c r="J1188" i="1"/>
  <c r="J1190" i="1"/>
  <c r="J1192" i="1"/>
  <c r="J1194" i="1"/>
  <c r="J1196" i="1"/>
  <c r="J1198" i="1"/>
  <c r="J1199" i="1"/>
  <c r="J1201" i="1"/>
  <c r="K1174" i="1"/>
  <c r="K1178" i="1"/>
  <c r="K1180" i="1"/>
  <c r="K1182" i="1"/>
  <c r="K1186" i="1"/>
  <c r="K1188" i="1"/>
  <c r="K1190" i="1"/>
  <c r="K1192" i="1"/>
  <c r="K1194" i="1"/>
  <c r="K1196" i="1"/>
  <c r="K1198" i="1"/>
  <c r="K1199" i="1"/>
  <c r="K1201" i="1"/>
  <c r="J1177" i="1"/>
  <c r="J1179" i="1"/>
  <c r="J1181" i="1"/>
  <c r="J1183" i="1"/>
  <c r="J1187" i="1"/>
  <c r="J1189" i="1"/>
  <c r="J1191" i="1"/>
  <c r="J1193" i="1"/>
  <c r="J1195" i="1"/>
  <c r="J1197" i="1"/>
  <c r="J1200" i="1"/>
  <c r="K1177" i="1"/>
  <c r="K1179" i="1"/>
  <c r="K1181" i="1"/>
  <c r="K1183" i="1"/>
  <c r="K1187" i="1"/>
  <c r="K1189" i="1"/>
  <c r="K1191" i="1"/>
  <c r="K1193" i="1"/>
  <c r="K1195" i="1"/>
  <c r="K1197" i="1"/>
  <c r="K1200" i="1"/>
  <c r="J1168" i="1"/>
  <c r="J1170" i="1"/>
  <c r="J1172" i="1"/>
  <c r="K1168" i="1"/>
  <c r="K1170" i="1"/>
  <c r="K1172" i="1"/>
  <c r="J1169" i="1"/>
  <c r="J1171" i="1"/>
  <c r="J1173" i="1"/>
  <c r="K1169" i="1"/>
  <c r="K1171" i="1"/>
  <c r="K1173" i="1"/>
  <c r="J1159" i="1"/>
  <c r="J1161" i="1"/>
  <c r="J1163" i="1"/>
  <c r="J1165" i="1"/>
  <c r="J1167" i="1"/>
  <c r="K1162" i="1"/>
  <c r="K1164" i="1"/>
  <c r="K1166" i="1"/>
  <c r="J1162" i="1"/>
  <c r="J1164" i="1"/>
  <c r="J1166" i="1"/>
  <c r="K1159" i="1"/>
  <c r="K1161" i="1"/>
  <c r="K1163" i="1"/>
  <c r="K1165" i="1"/>
  <c r="K1167" i="1"/>
  <c r="J1156" i="1"/>
  <c r="K1157" i="1"/>
  <c r="J1157" i="1"/>
  <c r="K1156" i="1"/>
  <c r="K1158" i="1"/>
  <c r="J1158" i="1"/>
  <c r="J1143" i="1"/>
  <c r="J1145" i="1"/>
  <c r="J1147" i="1"/>
  <c r="J1149" i="1"/>
  <c r="J1153" i="1"/>
  <c r="J1155" i="1"/>
  <c r="K1143" i="1"/>
  <c r="K1145" i="1"/>
  <c r="K1147" i="1"/>
  <c r="K1149" i="1"/>
  <c r="K1153" i="1"/>
  <c r="K1155" i="1"/>
  <c r="J1144" i="1"/>
  <c r="J1146" i="1"/>
  <c r="J1148" i="1"/>
  <c r="J1150" i="1"/>
  <c r="J1152" i="1"/>
  <c r="J1154" i="1"/>
  <c r="K1144" i="1"/>
  <c r="K1146" i="1"/>
  <c r="K1148" i="1"/>
  <c r="K1150" i="1"/>
  <c r="K1152" i="1"/>
  <c r="K1154" i="1"/>
  <c r="J1105" i="1"/>
  <c r="J1086" i="1"/>
  <c r="J1069" i="1"/>
  <c r="J1130" i="1"/>
  <c r="J1132" i="1"/>
  <c r="J1134" i="1"/>
  <c r="J1136" i="1"/>
  <c r="J1138" i="1"/>
  <c r="J1140" i="1"/>
  <c r="J1142" i="1"/>
  <c r="K1131" i="1"/>
  <c r="K1133" i="1"/>
  <c r="K1135" i="1"/>
  <c r="K1137" i="1"/>
  <c r="K1139" i="1"/>
  <c r="K1141" i="1"/>
  <c r="J1131" i="1"/>
  <c r="J1133" i="1"/>
  <c r="J1135" i="1"/>
  <c r="J1137" i="1"/>
  <c r="J1139" i="1"/>
  <c r="J1141" i="1"/>
  <c r="K1130" i="1"/>
  <c r="K1132" i="1"/>
  <c r="K1134" i="1"/>
  <c r="K1136" i="1"/>
  <c r="K1138" i="1"/>
  <c r="K1140" i="1"/>
  <c r="K1142" i="1"/>
  <c r="J969" i="1"/>
  <c r="J968" i="1"/>
  <c r="J1063" i="1"/>
  <c r="J1065" i="1"/>
  <c r="J1067" i="1"/>
  <c r="J1071" i="1"/>
  <c r="J1073" i="1"/>
  <c r="J1075" i="1"/>
  <c r="J1077" i="1"/>
  <c r="J1079" i="1"/>
  <c r="J1081" i="1"/>
  <c r="J1083" i="1"/>
  <c r="J1087" i="1"/>
  <c r="J1089" i="1"/>
  <c r="J1091" i="1"/>
  <c r="J1093" i="1"/>
  <c r="J1095" i="1"/>
  <c r="J1097" i="1"/>
  <c r="J1099" i="1"/>
  <c r="J1101" i="1"/>
  <c r="J1103" i="1"/>
  <c r="J1107" i="1"/>
  <c r="J1109" i="1"/>
  <c r="J1111" i="1"/>
  <c r="J1113" i="1"/>
  <c r="J1115" i="1"/>
  <c r="J1117" i="1"/>
  <c r="J1119" i="1"/>
  <c r="J1121" i="1"/>
  <c r="J1123" i="1"/>
  <c r="J1125" i="1"/>
  <c r="J1127" i="1"/>
  <c r="K1064" i="1"/>
  <c r="K1066" i="1"/>
  <c r="K1068" i="1"/>
  <c r="K1070" i="1"/>
  <c r="K1072" i="1"/>
  <c r="K1074" i="1"/>
  <c r="K1076" i="1"/>
  <c r="K1078" i="1"/>
  <c r="K1080" i="1"/>
  <c r="K1082" i="1"/>
  <c r="K1084" i="1"/>
  <c r="K1086" i="1"/>
  <c r="K1088" i="1"/>
  <c r="K1090" i="1"/>
  <c r="K1092" i="1"/>
  <c r="K1094" i="1"/>
  <c r="K1096" i="1"/>
  <c r="K1098" i="1"/>
  <c r="K1100" i="1"/>
  <c r="K1102" i="1"/>
  <c r="K1104" i="1"/>
  <c r="K1106" i="1"/>
  <c r="K1108" i="1"/>
  <c r="K1110" i="1"/>
  <c r="K1112" i="1"/>
  <c r="K1114" i="1"/>
  <c r="K1116" i="1"/>
  <c r="K1118" i="1"/>
  <c r="K1120" i="1"/>
  <c r="K1122" i="1"/>
  <c r="K1124" i="1"/>
  <c r="K1126" i="1"/>
  <c r="K1128" i="1"/>
  <c r="J1064" i="1"/>
  <c r="J1066" i="1"/>
  <c r="J1068" i="1"/>
  <c r="J1070" i="1"/>
  <c r="J1072" i="1"/>
  <c r="J1074" i="1"/>
  <c r="J1076" i="1"/>
  <c r="J1078" i="1"/>
  <c r="J1080" i="1"/>
  <c r="J1082" i="1"/>
  <c r="J1084" i="1"/>
  <c r="J1088" i="1"/>
  <c r="J1090" i="1"/>
  <c r="J1092" i="1"/>
  <c r="J1094" i="1"/>
  <c r="J1096" i="1"/>
  <c r="J1098" i="1"/>
  <c r="J1100" i="1"/>
  <c r="J1104" i="1"/>
  <c r="J1108" i="1"/>
  <c r="J1112" i="1"/>
  <c r="J1116" i="1"/>
  <c r="J1120" i="1"/>
  <c r="J1124" i="1"/>
  <c r="J1128" i="1"/>
  <c r="K1065" i="1"/>
  <c r="K1073" i="1"/>
  <c r="K1077" i="1"/>
  <c r="K1081" i="1"/>
  <c r="K1089" i="1"/>
  <c r="K1093" i="1"/>
  <c r="K1097" i="1"/>
  <c r="K1101" i="1"/>
  <c r="K1105" i="1"/>
  <c r="K1109" i="1"/>
  <c r="K1113" i="1"/>
  <c r="K1117" i="1"/>
  <c r="K1121" i="1"/>
  <c r="K1125" i="1"/>
  <c r="J1102" i="1"/>
  <c r="J1106" i="1"/>
  <c r="J1110" i="1"/>
  <c r="J1114" i="1"/>
  <c r="J1118" i="1"/>
  <c r="J1122" i="1"/>
  <c r="J1126" i="1"/>
  <c r="K1063" i="1"/>
  <c r="K1067" i="1"/>
  <c r="K1071" i="1"/>
  <c r="K1075" i="1"/>
  <c r="K1079" i="1"/>
  <c r="K1083" i="1"/>
  <c r="K1087" i="1"/>
  <c r="K1091" i="1"/>
  <c r="K1095" i="1"/>
  <c r="K1099" i="1"/>
  <c r="K1103" i="1"/>
  <c r="K1107" i="1"/>
  <c r="K1111" i="1"/>
  <c r="K1115" i="1"/>
  <c r="K1119" i="1"/>
  <c r="K1123" i="1"/>
  <c r="K1127" i="1"/>
  <c r="J1059" i="1"/>
  <c r="J1061" i="1"/>
  <c r="K1059" i="1"/>
  <c r="K1061" i="1"/>
  <c r="J1060" i="1"/>
  <c r="J1062" i="1"/>
  <c r="K1060" i="1"/>
  <c r="K1062" i="1"/>
  <c r="J908" i="1"/>
  <c r="J910" i="1"/>
  <c r="J912" i="1"/>
  <c r="J914" i="1"/>
  <c r="J916" i="1"/>
  <c r="J918" i="1"/>
  <c r="J920" i="1"/>
  <c r="J922" i="1"/>
  <c r="J924" i="1"/>
  <c r="J926" i="1"/>
  <c r="J928" i="1"/>
  <c r="J930" i="1"/>
  <c r="J932" i="1"/>
  <c r="J934" i="1"/>
  <c r="J936" i="1"/>
  <c r="J938" i="1"/>
  <c r="J940" i="1"/>
  <c r="J942" i="1"/>
  <c r="J944" i="1"/>
  <c r="J946" i="1"/>
  <c r="J948" i="1"/>
  <c r="J950" i="1"/>
  <c r="J954" i="1"/>
  <c r="J960" i="1"/>
  <c r="J962" i="1"/>
  <c r="J964" i="1"/>
  <c r="J966" i="1"/>
  <c r="J970" i="1"/>
  <c r="J972" i="1"/>
  <c r="J974" i="1"/>
  <c r="J976" i="1"/>
  <c r="J978" i="1"/>
  <c r="J980" i="1"/>
  <c r="J982" i="1"/>
  <c r="J984" i="1"/>
  <c r="J986" i="1"/>
  <c r="J988" i="1"/>
  <c r="J990" i="1"/>
  <c r="J992" i="1"/>
  <c r="J994" i="1"/>
  <c r="J996" i="1"/>
  <c r="J998" i="1"/>
  <c r="J1000" i="1"/>
  <c r="J1002" i="1"/>
  <c r="J1004" i="1"/>
  <c r="J1006" i="1"/>
  <c r="J1008" i="1"/>
  <c r="J1010" i="1"/>
  <c r="J1012" i="1"/>
  <c r="J1014" i="1"/>
  <c r="J1016" i="1"/>
  <c r="J1018" i="1"/>
  <c r="J1020" i="1"/>
  <c r="J1022" i="1"/>
  <c r="J1024" i="1"/>
  <c r="J1026" i="1"/>
  <c r="J1028" i="1"/>
  <c r="J1030" i="1"/>
  <c r="J1032" i="1"/>
  <c r="J1034" i="1"/>
  <c r="J1036" i="1"/>
  <c r="J1038" i="1"/>
  <c r="J1040" i="1"/>
  <c r="J1042" i="1"/>
  <c r="J1044" i="1"/>
  <c r="J909" i="1"/>
  <c r="J913" i="1"/>
  <c r="J917" i="1"/>
  <c r="J921" i="1"/>
  <c r="J925" i="1"/>
  <c r="J929" i="1"/>
  <c r="J933" i="1"/>
  <c r="J937" i="1"/>
  <c r="J941" i="1"/>
  <c r="J949" i="1"/>
  <c r="J953" i="1"/>
  <c r="J961" i="1"/>
  <c r="J965" i="1"/>
  <c r="J973" i="1"/>
  <c r="J977" i="1"/>
  <c r="J981" i="1"/>
  <c r="J985" i="1"/>
  <c r="J989" i="1"/>
  <c r="J993" i="1"/>
  <c r="J997" i="1"/>
  <c r="J1001" i="1"/>
  <c r="J1005" i="1"/>
  <c r="J1009" i="1"/>
  <c r="J1013" i="1"/>
  <c r="J1017" i="1"/>
  <c r="J1021" i="1"/>
  <c r="J1025" i="1"/>
  <c r="J1029" i="1"/>
  <c r="J1033" i="1"/>
  <c r="J1037" i="1"/>
  <c r="J1041" i="1"/>
  <c r="J1045" i="1"/>
  <c r="J1047" i="1"/>
  <c r="J1049" i="1"/>
  <c r="J1051" i="1"/>
  <c r="J1053" i="1"/>
  <c r="J1055" i="1"/>
  <c r="J1057" i="1"/>
  <c r="J911" i="1"/>
  <c r="J915" i="1"/>
  <c r="J919" i="1"/>
  <c r="J923" i="1"/>
  <c r="J927" i="1"/>
  <c r="J931" i="1"/>
  <c r="J935" i="1"/>
  <c r="J939" i="1"/>
  <c r="J943" i="1"/>
  <c r="J947" i="1"/>
  <c r="J951" i="1"/>
  <c r="J955" i="1"/>
  <c r="J963" i="1"/>
  <c r="J967" i="1"/>
  <c r="J971" i="1"/>
  <c r="J975" i="1"/>
  <c r="J979" i="1"/>
  <c r="J983" i="1"/>
  <c r="J987" i="1"/>
  <c r="J991" i="1"/>
  <c r="J995" i="1"/>
  <c r="J999" i="1"/>
  <c r="J1003" i="1"/>
  <c r="J1007" i="1"/>
  <c r="J1011" i="1"/>
  <c r="J1015" i="1"/>
  <c r="J1019" i="1"/>
  <c r="J1023" i="1"/>
  <c r="J1027" i="1"/>
  <c r="J1031" i="1"/>
  <c r="J1035" i="1"/>
  <c r="J1039" i="1"/>
  <c r="J1043" i="1"/>
  <c r="J1046" i="1"/>
  <c r="J1048" i="1"/>
  <c r="J1050" i="1"/>
  <c r="J1052" i="1"/>
  <c r="J1054" i="1"/>
  <c r="J1056" i="1"/>
  <c r="J1058" i="1"/>
  <c r="K909" i="1"/>
  <c r="K911" i="1"/>
  <c r="K913" i="1"/>
  <c r="K915" i="1"/>
  <c r="K917" i="1"/>
  <c r="K919" i="1"/>
  <c r="K921" i="1"/>
  <c r="K923" i="1"/>
  <c r="K925" i="1"/>
  <c r="K927" i="1"/>
  <c r="K929" i="1"/>
  <c r="K931" i="1"/>
  <c r="K933" i="1"/>
  <c r="K935" i="1"/>
  <c r="K937" i="1"/>
  <c r="K939" i="1"/>
  <c r="K941" i="1"/>
  <c r="K943" i="1"/>
  <c r="K945" i="1"/>
  <c r="K947" i="1"/>
  <c r="K949" i="1"/>
  <c r="K951" i="1"/>
  <c r="K953" i="1"/>
  <c r="K955" i="1"/>
  <c r="K957" i="1"/>
  <c r="K959" i="1"/>
  <c r="K961" i="1"/>
  <c r="K963" i="1"/>
  <c r="K965" i="1"/>
  <c r="K967" i="1"/>
  <c r="K969" i="1"/>
  <c r="K971" i="1"/>
  <c r="K973" i="1"/>
  <c r="K975" i="1"/>
  <c r="K977" i="1"/>
  <c r="K979" i="1"/>
  <c r="K981" i="1"/>
  <c r="K983" i="1"/>
  <c r="K985" i="1"/>
  <c r="K987" i="1"/>
  <c r="K989" i="1"/>
  <c r="K991" i="1"/>
  <c r="K993" i="1"/>
  <c r="K995" i="1"/>
  <c r="K997" i="1"/>
  <c r="K999" i="1"/>
  <c r="K1001" i="1"/>
  <c r="K1003" i="1"/>
  <c r="K1005" i="1"/>
  <c r="K1007" i="1"/>
  <c r="K1009" i="1"/>
  <c r="K1011" i="1"/>
  <c r="K1013" i="1"/>
  <c r="K1015" i="1"/>
  <c r="K1017" i="1"/>
  <c r="K1019" i="1"/>
  <c r="K1021" i="1"/>
  <c r="K1023" i="1"/>
  <c r="K1025" i="1"/>
  <c r="K1027" i="1"/>
  <c r="K1029" i="1"/>
  <c r="K1031" i="1"/>
  <c r="K1033" i="1"/>
  <c r="K1035" i="1"/>
  <c r="K1037" i="1"/>
  <c r="K1039" i="1"/>
  <c r="K1041" i="1"/>
  <c r="K1043" i="1"/>
  <c r="K1045" i="1"/>
  <c r="K908" i="1"/>
  <c r="K912" i="1"/>
  <c r="K916" i="1"/>
  <c r="K920" i="1"/>
  <c r="K924" i="1"/>
  <c r="K928" i="1"/>
  <c r="K932" i="1"/>
  <c r="K936" i="1"/>
  <c r="K940" i="1"/>
  <c r="K944" i="1"/>
  <c r="K948" i="1"/>
  <c r="K960" i="1"/>
  <c r="K964" i="1"/>
  <c r="K968" i="1"/>
  <c r="K972" i="1"/>
  <c r="K976" i="1"/>
  <c r="K980" i="1"/>
  <c r="K984" i="1"/>
  <c r="K988" i="1"/>
  <c r="K992" i="1"/>
  <c r="K996" i="1"/>
  <c r="K1000" i="1"/>
  <c r="K1004" i="1"/>
  <c r="K1008" i="1"/>
  <c r="K1012" i="1"/>
  <c r="K1016" i="1"/>
  <c r="K1020" i="1"/>
  <c r="K1024" i="1"/>
  <c r="K1028" i="1"/>
  <c r="K1032" i="1"/>
  <c r="K1036" i="1"/>
  <c r="K1040" i="1"/>
  <c r="K1044" i="1"/>
  <c r="K1047" i="1"/>
  <c r="K1049" i="1"/>
  <c r="K1051" i="1"/>
  <c r="K1053" i="1"/>
  <c r="K1055" i="1"/>
  <c r="K1057" i="1"/>
  <c r="K910" i="1"/>
  <c r="K914" i="1"/>
  <c r="K918" i="1"/>
  <c r="K922" i="1"/>
  <c r="K926" i="1"/>
  <c r="K930" i="1"/>
  <c r="K934" i="1"/>
  <c r="K938" i="1"/>
  <c r="K942" i="1"/>
  <c r="K946" i="1"/>
  <c r="K950" i="1"/>
  <c r="K954" i="1"/>
  <c r="K962" i="1"/>
  <c r="K966" i="1"/>
  <c r="K970" i="1"/>
  <c r="K974" i="1"/>
  <c r="K978" i="1"/>
  <c r="K982" i="1"/>
  <c r="K986" i="1"/>
  <c r="K990" i="1"/>
  <c r="K994" i="1"/>
  <c r="K998" i="1"/>
  <c r="K1002" i="1"/>
  <c r="K1006" i="1"/>
  <c r="K1010" i="1"/>
  <c r="K1014" i="1"/>
  <c r="K1018" i="1"/>
  <c r="K1026" i="1"/>
  <c r="K1034" i="1"/>
  <c r="K1042" i="1"/>
  <c r="K1048" i="1"/>
  <c r="K1052" i="1"/>
  <c r="K1056" i="1"/>
  <c r="K1022" i="1"/>
  <c r="K1030" i="1"/>
  <c r="K1038" i="1"/>
  <c r="K1046" i="1"/>
  <c r="K1050" i="1"/>
  <c r="K1054" i="1"/>
  <c r="K1058" i="1"/>
  <c r="AC21" i="3"/>
  <c r="X21" i="3"/>
  <c r="H21" i="3"/>
  <c r="H20" i="3"/>
  <c r="C6" i="3"/>
  <c r="D6" i="3" s="1"/>
  <c r="E6" i="3" s="1"/>
  <c r="F6" i="3" s="1"/>
  <c r="G6" i="3" s="1"/>
  <c r="H6" i="3" s="1"/>
  <c r="I6" i="3" s="1"/>
  <c r="C17" i="3"/>
  <c r="C13" i="3"/>
  <c r="D13" i="3" s="1"/>
  <c r="E13" i="3" s="1"/>
  <c r="F13" i="3" s="1"/>
  <c r="G13" i="3" s="1"/>
  <c r="H13" i="3" s="1"/>
  <c r="I13" i="3" s="1"/>
  <c r="J13" i="3" s="1"/>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I13" i="3" s="1"/>
  <c r="AJ13" i="3" s="1"/>
  <c r="AK13" i="3" s="1"/>
  <c r="AL13" i="3" s="1"/>
  <c r="AM13" i="3" s="1"/>
  <c r="AN13" i="3" s="1"/>
  <c r="AO13" i="3" s="1"/>
  <c r="AP13" i="3" s="1"/>
  <c r="AQ13" i="3" s="1"/>
  <c r="AR13" i="3" s="1"/>
  <c r="C9" i="3"/>
  <c r="C16" i="3"/>
  <c r="D16" i="3" s="1"/>
  <c r="E16" i="3" s="1"/>
  <c r="F16" i="3" s="1"/>
  <c r="G16" i="3" s="1"/>
  <c r="H16" i="3" s="1"/>
  <c r="I16" i="3" s="1"/>
  <c r="C12" i="3"/>
  <c r="D12" i="3" s="1"/>
  <c r="E12" i="3" s="1"/>
  <c r="F12" i="3" s="1"/>
  <c r="G12" i="3" s="1"/>
  <c r="H12" i="3" s="1"/>
  <c r="I12" i="3" s="1"/>
  <c r="J12" i="3" s="1"/>
  <c r="K12" i="3" s="1"/>
  <c r="L12" i="3" s="1"/>
  <c r="M12" i="3" s="1"/>
  <c r="N12" i="3" s="1"/>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C8" i="3"/>
  <c r="C10" i="3"/>
  <c r="C15" i="3"/>
  <c r="C11" i="3"/>
  <c r="D11" i="3" s="1"/>
  <c r="E11" i="3" s="1"/>
  <c r="F11" i="3" s="1"/>
  <c r="G11" i="3" s="1"/>
  <c r="H11" i="3" s="1"/>
  <c r="I11" i="3" s="1"/>
  <c r="C7" i="3"/>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C14" i="3"/>
  <c r="N20" i="3" l="1"/>
  <c r="I249" i="7"/>
  <c r="I217" i="7"/>
  <c r="I255" i="7"/>
  <c r="I223" i="7"/>
  <c r="I252" i="7"/>
  <c r="I236" i="7"/>
  <c r="I220" i="7"/>
  <c r="I215" i="7"/>
  <c r="I208" i="7"/>
  <c r="I196" i="7"/>
  <c r="I262" i="7"/>
  <c r="I263" i="7"/>
  <c r="I289" i="7"/>
  <c r="I325" i="7"/>
  <c r="I304" i="7"/>
  <c r="I386" i="7"/>
  <c r="I378" i="7"/>
  <c r="I354" i="7"/>
  <c r="I342" i="7"/>
  <c r="I389" i="7"/>
  <c r="I381" i="7"/>
  <c r="I357" i="7"/>
  <c r="I349" i="7"/>
  <c r="I339" i="7"/>
  <c r="I333" i="7"/>
  <c r="I332" i="7"/>
  <c r="I188" i="7"/>
  <c r="I36" i="7"/>
  <c r="I89" i="7"/>
  <c r="I192" i="7"/>
  <c r="I257" i="7"/>
  <c r="I233" i="7"/>
  <c r="I201" i="7"/>
  <c r="I239" i="7"/>
  <c r="I203" i="7"/>
  <c r="I244" i="7"/>
  <c r="I228" i="7"/>
  <c r="I216" i="7"/>
  <c r="I199" i="7"/>
  <c r="I270" i="7"/>
  <c r="I271" i="7"/>
  <c r="I284" i="7"/>
  <c r="I276" i="7"/>
  <c r="I285" i="7"/>
  <c r="I286" i="7"/>
  <c r="I287" i="7"/>
  <c r="I297" i="7"/>
  <c r="I292" i="7"/>
  <c r="I303" i="7"/>
  <c r="I330" i="7"/>
  <c r="I317" i="7"/>
  <c r="I305" i="7"/>
  <c r="I306" i="7"/>
  <c r="I331" i="7"/>
  <c r="I324" i="7"/>
  <c r="I320" i="7"/>
  <c r="I315" i="7"/>
  <c r="I316" i="7"/>
  <c r="I310" i="7"/>
  <c r="I404" i="7"/>
  <c r="I400" i="7"/>
  <c r="I396" i="7"/>
  <c r="I382" i="7"/>
  <c r="I370" i="7"/>
  <c r="I366" i="7"/>
  <c r="I362" i="7"/>
  <c r="I350" i="7"/>
  <c r="I407" i="7"/>
  <c r="I403" i="7"/>
  <c r="I399" i="7"/>
  <c r="I385" i="7"/>
  <c r="I373" i="7"/>
  <c r="I369" i="7"/>
  <c r="I365" i="7"/>
  <c r="I353" i="7"/>
  <c r="I343" i="7"/>
  <c r="I180" i="7"/>
  <c r="I168" i="7"/>
  <c r="I152" i="7"/>
  <c r="I182" i="7"/>
  <c r="I172" i="7"/>
  <c r="I156" i="7"/>
  <c r="I184" i="7"/>
  <c r="I176" i="7"/>
  <c r="I160" i="7"/>
  <c r="I186" i="7"/>
  <c r="I178" i="7"/>
  <c r="I164" i="7"/>
  <c r="I148" i="7"/>
  <c r="I140" i="7"/>
  <c r="I132" i="7"/>
  <c r="I124" i="7"/>
  <c r="I116" i="7"/>
  <c r="I108" i="7"/>
  <c r="I100" i="7"/>
  <c r="I92" i="7"/>
  <c r="I80" i="7"/>
  <c r="I72" i="7"/>
  <c r="I64" i="7"/>
  <c r="I56" i="7"/>
  <c r="I48" i="7"/>
  <c r="I40" i="7"/>
  <c r="I28" i="7"/>
  <c r="I20" i="7"/>
  <c r="I12" i="7"/>
  <c r="I187" i="7"/>
  <c r="I183" i="7"/>
  <c r="I179" i="7"/>
  <c r="I174" i="7"/>
  <c r="I166" i="7"/>
  <c r="I158" i="7"/>
  <c r="I150" i="7"/>
  <c r="I142" i="7"/>
  <c r="I134" i="7"/>
  <c r="I126" i="7"/>
  <c r="I118" i="7"/>
  <c r="I110" i="7"/>
  <c r="I102" i="7"/>
  <c r="I94" i="7"/>
  <c r="I78" i="7"/>
  <c r="I70" i="7"/>
  <c r="I62" i="7"/>
  <c r="I54" i="7"/>
  <c r="I46" i="7"/>
  <c r="I38" i="7"/>
  <c r="I30" i="7"/>
  <c r="I22" i="7"/>
  <c r="I14" i="7"/>
  <c r="I175" i="7"/>
  <c r="I171" i="7"/>
  <c r="I167" i="7"/>
  <c r="I163" i="7"/>
  <c r="I159" i="7"/>
  <c r="I155" i="7"/>
  <c r="I151" i="7"/>
  <c r="I147" i="7"/>
  <c r="I143" i="7"/>
  <c r="I139" i="7"/>
  <c r="I135" i="7"/>
  <c r="I131" i="7"/>
  <c r="I127" i="7"/>
  <c r="I123" i="7"/>
  <c r="I119" i="7"/>
  <c r="I115" i="7"/>
  <c r="I111" i="7"/>
  <c r="I107" i="7"/>
  <c r="I103" i="7"/>
  <c r="I99" i="7"/>
  <c r="I95" i="7"/>
  <c r="I91" i="7"/>
  <c r="I86" i="7"/>
  <c r="I87" i="7"/>
  <c r="I82" i="7"/>
  <c r="I83" i="7"/>
  <c r="I79" i="7"/>
  <c r="I75" i="7"/>
  <c r="I71" i="7"/>
  <c r="I67" i="7"/>
  <c r="I63" i="7"/>
  <c r="I59" i="7"/>
  <c r="I55" i="7"/>
  <c r="I51" i="7"/>
  <c r="I47" i="7"/>
  <c r="I43" i="7"/>
  <c r="I39" i="7"/>
  <c r="I32" i="7"/>
  <c r="I33" i="7"/>
  <c r="I29" i="7"/>
  <c r="I25" i="7"/>
  <c r="I21" i="7"/>
  <c r="I17" i="7"/>
  <c r="I13" i="7"/>
  <c r="I9" i="7"/>
  <c r="I6" i="7"/>
  <c r="I190" i="7"/>
  <c r="I189" i="7"/>
  <c r="I253" i="7"/>
  <c r="I245" i="7"/>
  <c r="I237" i="7"/>
  <c r="I229" i="7"/>
  <c r="I221" i="7"/>
  <c r="I213" i="7"/>
  <c r="I205" i="7"/>
  <c r="I197" i="7"/>
  <c r="I251" i="7"/>
  <c r="I243" i="7"/>
  <c r="I235" i="7"/>
  <c r="I227" i="7"/>
  <c r="I219" i="7"/>
  <c r="I207" i="7"/>
  <c r="I195" i="7"/>
  <c r="I258" i="7"/>
  <c r="I254" i="7"/>
  <c r="I250" i="7"/>
  <c r="I246" i="7"/>
  <c r="I242" i="7"/>
  <c r="I238" i="7"/>
  <c r="I234" i="7"/>
  <c r="I230" i="7"/>
  <c r="I226" i="7"/>
  <c r="I222" i="7"/>
  <c r="I218" i="7"/>
  <c r="I214" i="7"/>
  <c r="I210" i="7"/>
  <c r="I206" i="7"/>
  <c r="I202" i="7"/>
  <c r="I198" i="7"/>
  <c r="I194" i="7"/>
  <c r="I272" i="7"/>
  <c r="I268" i="7"/>
  <c r="I264" i="7"/>
  <c r="I260" i="7"/>
  <c r="I259" i="7"/>
  <c r="I269" i="7"/>
  <c r="I265" i="7"/>
  <c r="I261" i="7"/>
  <c r="I281" i="7"/>
  <c r="I282" i="7"/>
  <c r="I278" i="7"/>
  <c r="I274" i="7"/>
  <c r="I283" i="7"/>
  <c r="I277" i="7"/>
  <c r="I273" i="7"/>
  <c r="I288" i="7"/>
  <c r="I295" i="7"/>
  <c r="I291" i="7"/>
  <c r="I290" i="7"/>
  <c r="I294" i="7"/>
  <c r="I301" i="7"/>
  <c r="I300" i="7"/>
  <c r="I327" i="7"/>
  <c r="I323" i="7"/>
  <c r="I319" i="7"/>
  <c r="I313" i="7"/>
  <c r="I309" i="7"/>
  <c r="I329" i="7"/>
  <c r="I326" i="7"/>
  <c r="I322" i="7"/>
  <c r="I318" i="7"/>
  <c r="I312" i="7"/>
  <c r="I308" i="7"/>
  <c r="I406" i="7"/>
  <c r="I402" i="7"/>
  <c r="I398" i="7"/>
  <c r="I392" i="7"/>
  <c r="I388" i="7"/>
  <c r="I384" i="7"/>
  <c r="I380" i="7"/>
  <c r="I376" i="7"/>
  <c r="I372" i="7"/>
  <c r="I368" i="7"/>
  <c r="I364" i="7"/>
  <c r="I360" i="7"/>
  <c r="I356" i="7"/>
  <c r="I352" i="7"/>
  <c r="I348" i="7"/>
  <c r="I340" i="7"/>
  <c r="I334" i="7"/>
  <c r="I409" i="7"/>
  <c r="I405" i="7"/>
  <c r="I401" i="7"/>
  <c r="I397" i="7"/>
  <c r="I391" i="7"/>
  <c r="I387" i="7"/>
  <c r="I383" i="7"/>
  <c r="I379" i="7"/>
  <c r="I375" i="7"/>
  <c r="I371" i="7"/>
  <c r="I367" i="7"/>
  <c r="I363" i="7"/>
  <c r="I359" i="7"/>
  <c r="I355" i="7"/>
  <c r="I351" i="7"/>
  <c r="I347" i="7"/>
  <c r="I346" i="7"/>
  <c r="I341" i="7"/>
  <c r="I335" i="7"/>
  <c r="I337" i="7"/>
  <c r="I336" i="7"/>
  <c r="I345" i="7"/>
  <c r="I344" i="7"/>
  <c r="I394" i="7"/>
  <c r="I395" i="7"/>
  <c r="I144" i="7"/>
  <c r="I136" i="7"/>
  <c r="I128" i="7"/>
  <c r="I120" i="7"/>
  <c r="I112" i="7"/>
  <c r="I104" i="7"/>
  <c r="I96" i="7"/>
  <c r="I84" i="7"/>
  <c r="I76" i="7"/>
  <c r="I68" i="7"/>
  <c r="I60" i="7"/>
  <c r="I52" i="7"/>
  <c r="I44" i="7"/>
  <c r="I35" i="7"/>
  <c r="I24" i="7"/>
  <c r="I16" i="7"/>
  <c r="I8" i="7"/>
  <c r="I185" i="7"/>
  <c r="I181" i="7"/>
  <c r="I177" i="7"/>
  <c r="I170" i="7"/>
  <c r="I162" i="7"/>
  <c r="I154" i="7"/>
  <c r="I146" i="7"/>
  <c r="I138" i="7"/>
  <c r="I130" i="7"/>
  <c r="I122" i="7"/>
  <c r="I114" i="7"/>
  <c r="I106" i="7"/>
  <c r="I98" i="7"/>
  <c r="I90" i="7"/>
  <c r="I74" i="7"/>
  <c r="I66" i="7"/>
  <c r="I58" i="7"/>
  <c r="I50" i="7"/>
  <c r="I42" i="7"/>
  <c r="I34" i="7"/>
  <c r="I26" i="7"/>
  <c r="I18" i="7"/>
  <c r="I10" i="7"/>
  <c r="I173" i="7"/>
  <c r="I169" i="7"/>
  <c r="I165" i="7"/>
  <c r="I161" i="7"/>
  <c r="I157" i="7"/>
  <c r="I153" i="7"/>
  <c r="I149" i="7"/>
  <c r="I145" i="7"/>
  <c r="I141" i="7"/>
  <c r="I137" i="7"/>
  <c r="I133" i="7"/>
  <c r="I129" i="7"/>
  <c r="I125" i="7"/>
  <c r="I121" i="7"/>
  <c r="I117" i="7"/>
  <c r="I113" i="7"/>
  <c r="I109" i="7"/>
  <c r="I105" i="7"/>
  <c r="I101" i="7"/>
  <c r="I97" i="7"/>
  <c r="I93" i="7"/>
  <c r="I88" i="7"/>
  <c r="I85" i="7"/>
  <c r="I81" i="7"/>
  <c r="I77" i="7"/>
  <c r="I73" i="7"/>
  <c r="I69" i="7"/>
  <c r="I65" i="7"/>
  <c r="I61" i="7"/>
  <c r="I57" i="7"/>
  <c r="I53" i="7"/>
  <c r="I49" i="7"/>
  <c r="I45" i="7"/>
  <c r="I41" i="7"/>
  <c r="I37" i="7"/>
  <c r="I31" i="7"/>
  <c r="I27" i="7"/>
  <c r="I23" i="7"/>
  <c r="I19" i="7"/>
  <c r="I15" i="7"/>
  <c r="I11" i="7"/>
  <c r="I7" i="7"/>
  <c r="I191" i="7"/>
  <c r="I241" i="7"/>
  <c r="I225" i="7"/>
  <c r="I209" i="7"/>
  <c r="I193" i="7"/>
  <c r="I247" i="7"/>
  <c r="I231" i="7"/>
  <c r="I211" i="7"/>
  <c r="I256" i="7"/>
  <c r="I248" i="7"/>
  <c r="I240" i="7"/>
  <c r="I232" i="7"/>
  <c r="I224" i="7"/>
  <c r="I212" i="7"/>
  <c r="I204" i="7"/>
  <c r="I200" i="7"/>
  <c r="I266" i="7"/>
  <c r="I267" i="7"/>
  <c r="I280" i="7"/>
  <c r="I279" i="7"/>
  <c r="I275" i="7"/>
  <c r="I293" i="7"/>
  <c r="I296" i="7"/>
  <c r="I299" i="7"/>
  <c r="I302" i="7"/>
  <c r="I298" i="7"/>
  <c r="I321" i="7"/>
  <c r="I311" i="7"/>
  <c r="I307" i="7"/>
  <c r="I328" i="7"/>
  <c r="I314" i="7"/>
  <c r="I408" i="7"/>
  <c r="I390" i="7"/>
  <c r="I374" i="7"/>
  <c r="I358" i="7"/>
  <c r="I338" i="7"/>
  <c r="I393" i="7"/>
  <c r="I377" i="7"/>
  <c r="I361" i="7"/>
  <c r="N21" i="3"/>
  <c r="C21" i="3"/>
  <c r="S21" i="3"/>
  <c r="AH21" i="3"/>
  <c r="X20" i="3"/>
  <c r="AH20" i="3"/>
  <c r="AC20" i="3"/>
  <c r="AC22" i="3" s="1"/>
  <c r="S20" i="3"/>
  <c r="H22" i="3"/>
  <c r="X22" i="3"/>
  <c r="J11" i="3"/>
  <c r="K11" i="3" s="1"/>
  <c r="L11" i="3" s="1"/>
  <c r="M11" i="3" s="1"/>
  <c r="N11" i="3" s="1"/>
  <c r="O11" i="3" s="1"/>
  <c r="P11" i="3" s="1"/>
  <c r="Q11" i="3" s="1"/>
  <c r="R11" i="3" s="1"/>
  <c r="S11" i="3" s="1"/>
  <c r="T11" i="3" s="1"/>
  <c r="U11" i="3" s="1"/>
  <c r="V11" i="3" s="1"/>
  <c r="W11" i="3" s="1"/>
  <c r="X11" i="3" s="1"/>
  <c r="Y11" i="3" s="1"/>
  <c r="Z11" i="3" s="1"/>
  <c r="AA11" i="3" s="1"/>
  <c r="AB11" i="3" s="1"/>
  <c r="AC11" i="3" s="1"/>
  <c r="AD11" i="3" s="1"/>
  <c r="AE11" i="3" s="1"/>
  <c r="AF11" i="3" s="1"/>
  <c r="AG11" i="3" s="1"/>
  <c r="AH11" i="3" s="1"/>
  <c r="AI11" i="3" s="1"/>
  <c r="AJ11" i="3" s="1"/>
  <c r="AK11" i="3" s="1"/>
  <c r="AL11" i="3" s="1"/>
  <c r="AM11" i="3" s="1"/>
  <c r="AN11" i="3" s="1"/>
  <c r="AO11" i="3" s="1"/>
  <c r="AP11" i="3" s="1"/>
  <c r="AQ11" i="3" s="1"/>
  <c r="AR11" i="3" s="1"/>
  <c r="J6" i="3"/>
  <c r="J16" i="3"/>
  <c r="K16" i="3" s="1"/>
  <c r="L16" i="3" s="1"/>
  <c r="M16" i="3" s="1"/>
  <c r="N16" i="3" s="1"/>
  <c r="O16" i="3" s="1"/>
  <c r="P16" i="3" s="1"/>
  <c r="Q16" i="3" s="1"/>
  <c r="R16" i="3" s="1"/>
  <c r="S16" i="3" s="1"/>
  <c r="T16" i="3" s="1"/>
  <c r="U16" i="3" s="1"/>
  <c r="V16" i="3" s="1"/>
  <c r="W16" i="3" s="1"/>
  <c r="X16" i="3" s="1"/>
  <c r="Y16" i="3" s="1"/>
  <c r="Z16" i="3" s="1"/>
  <c r="AA16" i="3" s="1"/>
  <c r="AB16" i="3" s="1"/>
  <c r="AC16" i="3" s="1"/>
  <c r="AD16" i="3" s="1"/>
  <c r="AE16" i="3" s="1"/>
  <c r="AF16" i="3" s="1"/>
  <c r="AG16" i="3" s="1"/>
  <c r="AH16" i="3" s="1"/>
  <c r="AI16" i="3" s="1"/>
  <c r="AJ16" i="3" s="1"/>
  <c r="AK16" i="3" s="1"/>
  <c r="AL16" i="3" s="1"/>
  <c r="AM16" i="3" s="1"/>
  <c r="AN16" i="3" s="1"/>
  <c r="AO16" i="3" s="1"/>
  <c r="AP16" i="3" s="1"/>
  <c r="AQ16" i="3" s="1"/>
  <c r="AR16" i="3" s="1"/>
  <c r="D14" i="3"/>
  <c r="E14" i="3" s="1"/>
  <c r="F14" i="3" s="1"/>
  <c r="G14" i="3" s="1"/>
  <c r="H14" i="3" s="1"/>
  <c r="I14" i="3" s="1"/>
  <c r="J14" i="3" s="1"/>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K14" i="3" s="1"/>
  <c r="AL14" i="3" s="1"/>
  <c r="AM14" i="3" s="1"/>
  <c r="AN14" i="3" s="1"/>
  <c r="AO14" i="3" s="1"/>
  <c r="AP14" i="3" s="1"/>
  <c r="AQ14" i="3" s="1"/>
  <c r="AR14" i="3" s="1"/>
  <c r="D8" i="3"/>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D17" i="3"/>
  <c r="E17" i="3" s="1"/>
  <c r="F17" i="3" s="1"/>
  <c r="G17" i="3" s="1"/>
  <c r="H17" i="3" s="1"/>
  <c r="I17" i="3" s="1"/>
  <c r="J17" i="3" s="1"/>
  <c r="K17" i="3" s="1"/>
  <c r="L17" i="3" s="1"/>
  <c r="M17" i="3" s="1"/>
  <c r="N17" i="3" s="1"/>
  <c r="O17" i="3" s="1"/>
  <c r="P17" i="3" s="1"/>
  <c r="Q17" i="3" s="1"/>
  <c r="R17" i="3" s="1"/>
  <c r="S17" i="3" s="1"/>
  <c r="T17" i="3" s="1"/>
  <c r="U17" i="3" s="1"/>
  <c r="V17" i="3" s="1"/>
  <c r="W17" i="3" s="1"/>
  <c r="X17" i="3" s="1"/>
  <c r="Y17" i="3" s="1"/>
  <c r="Z17" i="3" s="1"/>
  <c r="AA17" i="3" s="1"/>
  <c r="AB17" i="3" s="1"/>
  <c r="AC17" i="3" s="1"/>
  <c r="AD17" i="3" s="1"/>
  <c r="AE17" i="3" s="1"/>
  <c r="AF17" i="3" s="1"/>
  <c r="AG17" i="3" s="1"/>
  <c r="AH17" i="3" s="1"/>
  <c r="AI17" i="3" s="1"/>
  <c r="AJ17" i="3" s="1"/>
  <c r="AK17" i="3" s="1"/>
  <c r="AL17" i="3" s="1"/>
  <c r="AM17" i="3" s="1"/>
  <c r="AN17" i="3" s="1"/>
  <c r="AO17" i="3" s="1"/>
  <c r="AP17" i="3" s="1"/>
  <c r="AQ17" i="3" s="1"/>
  <c r="AR17" i="3" s="1"/>
  <c r="D10" i="3"/>
  <c r="E10" i="3" s="1"/>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AF10" i="3" s="1"/>
  <c r="AG10" i="3" s="1"/>
  <c r="AH10" i="3" s="1"/>
  <c r="AI10" i="3" s="1"/>
  <c r="AJ10" i="3" s="1"/>
  <c r="AK10" i="3" s="1"/>
  <c r="AL10" i="3" s="1"/>
  <c r="AM10" i="3" s="1"/>
  <c r="AN10" i="3" s="1"/>
  <c r="AO10" i="3" s="1"/>
  <c r="AP10" i="3" s="1"/>
  <c r="AQ10" i="3" s="1"/>
  <c r="AR10" i="3" s="1"/>
  <c r="D15" i="3"/>
  <c r="E15" i="3" s="1"/>
  <c r="F15" i="3" s="1"/>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D9" i="3"/>
  <c r="E9" i="3" s="1"/>
  <c r="F9" i="3" s="1"/>
  <c r="G9" i="3" s="1"/>
  <c r="H9" i="3" s="1"/>
  <c r="I9" i="3" s="1"/>
  <c r="J9" i="3" s="1"/>
  <c r="K9" i="3" s="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S22" i="3" l="1"/>
  <c r="AH22" i="3"/>
  <c r="N22" i="3"/>
  <c r="K6" i="3"/>
  <c r="L6" i="3" s="1"/>
  <c r="M6" i="3" s="1"/>
  <c r="N6" i="3" s="1"/>
  <c r="O6" i="3" s="1"/>
  <c r="P6" i="3" s="1"/>
  <c r="Q6" i="3" s="1"/>
  <c r="R6" i="3" s="1"/>
  <c r="S6" i="3" s="1"/>
  <c r="T6" i="3" s="1"/>
  <c r="U6" i="3" s="1"/>
  <c r="V6" i="3" s="1"/>
  <c r="W6" i="3" s="1"/>
  <c r="X6" i="3" s="1"/>
  <c r="Y6" i="3" s="1"/>
  <c r="Z6" i="3" s="1"/>
  <c r="AA6" i="3" s="1"/>
  <c r="AB6" i="3" s="1"/>
  <c r="AC6" i="3" s="1"/>
  <c r="AD6" i="3" s="1"/>
  <c r="AE6" i="3" s="1"/>
  <c r="AF6" i="3" s="1"/>
  <c r="AG6" i="3" s="1"/>
  <c r="AH6" i="3" s="1"/>
  <c r="AI6" i="3" s="1"/>
  <c r="AJ6" i="3" s="1"/>
  <c r="AK6" i="3" s="1"/>
  <c r="AL6" i="3" s="1"/>
  <c r="AM6" i="3" s="1"/>
  <c r="AN6" i="3" s="1"/>
  <c r="AO6" i="3" s="1"/>
  <c r="AP6" i="3" s="1"/>
  <c r="AQ6" i="3" s="1"/>
  <c r="AR6" i="3" s="1"/>
  <c r="C20" i="3"/>
  <c r="C22" i="3" l="1"/>
</calcChain>
</file>

<file path=xl/sharedStrings.xml><?xml version="1.0" encoding="utf-8"?>
<sst xmlns="http://schemas.openxmlformats.org/spreadsheetml/2006/main" count="12000" uniqueCount="2085">
  <si>
    <t>Employee Name</t>
  </si>
  <si>
    <t>Other</t>
  </si>
  <si>
    <t>Start Date</t>
  </si>
  <si>
    <t>End Date</t>
  </si>
  <si>
    <t>Days on Leave</t>
  </si>
  <si>
    <t>Working Days</t>
  </si>
  <si>
    <t>Company Holidays</t>
  </si>
  <si>
    <t>Days</t>
  </si>
  <si>
    <t>Description</t>
  </si>
  <si>
    <t>New Year's Day</t>
  </si>
  <si>
    <t>Christmas</t>
  </si>
  <si>
    <t>Independence Day</t>
  </si>
  <si>
    <t>EMPLOYEE ATTENDANCE RECORD</t>
  </si>
  <si>
    <t>Vacation</t>
  </si>
  <si>
    <t>Type of Leave</t>
  </si>
  <si>
    <t>KEY STATISTICS</t>
  </si>
  <si>
    <t>Select an Employee:</t>
  </si>
  <si>
    <t>Enter Year:</t>
  </si>
  <si>
    <t>Leave Types</t>
  </si>
  <si>
    <t>Weekday/Month</t>
  </si>
  <si>
    <t>January</t>
  </si>
  <si>
    <t>February</t>
  </si>
  <si>
    <t>March</t>
  </si>
  <si>
    <t>SUN</t>
  </si>
  <si>
    <t>MON</t>
  </si>
  <si>
    <t>TUE</t>
  </si>
  <si>
    <t>WED</t>
  </si>
  <si>
    <t>THU</t>
  </si>
  <si>
    <t>FRI</t>
  </si>
  <si>
    <t>SAT</t>
  </si>
  <si>
    <t>April</t>
  </si>
  <si>
    <t>May</t>
  </si>
  <si>
    <t>June</t>
  </si>
  <si>
    <t>July</t>
  </si>
  <si>
    <t>August</t>
  </si>
  <si>
    <t>September</t>
  </si>
  <si>
    <t>October</t>
  </si>
  <si>
    <t>November</t>
  </si>
  <si>
    <t>December</t>
  </si>
  <si>
    <t xml:space="preserve">SUN   </t>
  </si>
  <si>
    <t xml:space="preserve">TUE   </t>
  </si>
  <si>
    <t xml:space="preserve">MON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</si>
  <si>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</si>
  <si>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</si>
  <si>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</si>
  <si>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</si>
  <si>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</si>
  <si>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</si>
  <si>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</si>
  <si>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</si>
  <si>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</si>
  <si>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</si>
  <si>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</si>
  <si>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</si>
  <si>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</si>
  <si>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</si>
  <si>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</si>
  <si>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</si>
  <si>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</si>
  <si>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</si>
  <si>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</si>
  <si>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</si>
  <si>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</si>
  <si>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</si>
  <si>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</si>
  <si>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</si>
  <si>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</si>
  <si>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</si>
  <si>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</si>
  <si>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</si>
  <si>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</si>
  <si>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THU  2</t>
  </si>
  <si>
    <t xml:space="preserve">FRI  </t>
  </si>
  <si>
    <t xml:space="preserve">SAT  </t>
  </si>
  <si>
    <t># of Sick Days</t>
  </si>
  <si>
    <t>List of Leave Types</t>
  </si>
  <si>
    <t>Maternity</t>
  </si>
  <si>
    <t>Paternity</t>
  </si>
  <si>
    <t>Christmas Eve</t>
  </si>
  <si>
    <t>Specification</t>
  </si>
  <si>
    <t>CTRL  No</t>
  </si>
  <si>
    <t>SL</t>
  </si>
  <si>
    <t>VL</t>
  </si>
  <si>
    <t>IGNO</t>
  </si>
  <si>
    <t>M</t>
  </si>
  <si>
    <t>OFFICE</t>
  </si>
  <si>
    <t>MALABANAN</t>
  </si>
  <si>
    <t>ALMA</t>
  </si>
  <si>
    <t>A</t>
  </si>
  <si>
    <t>HRMO</t>
  </si>
  <si>
    <t>ALL SOULS DAY</t>
  </si>
  <si>
    <t>Date File</t>
  </si>
  <si>
    <t>Date Encoded</t>
  </si>
  <si>
    <t>HRMO MANAGER</t>
  </si>
  <si>
    <t>MARUNDAN</t>
  </si>
  <si>
    <t>MARIA FLOR</t>
  </si>
  <si>
    <t>NURSE I</t>
  </si>
  <si>
    <t>ONT</t>
  </si>
  <si>
    <t>BAYHON</t>
  </si>
  <si>
    <t>VIOLETA</t>
  </si>
  <si>
    <t>DIMAPILIS</t>
  </si>
  <si>
    <t>ANTHONY</t>
  </si>
  <si>
    <t>RCC-I</t>
  </si>
  <si>
    <t>CTO</t>
  </si>
  <si>
    <t>DIMAPILIS ANTHONY A.</t>
  </si>
  <si>
    <t>SPECIAL PRIVILEGE</t>
  </si>
  <si>
    <t>JONNA</t>
  </si>
  <si>
    <t>T</t>
  </si>
  <si>
    <t>ADMIN AIDE VI</t>
  </si>
  <si>
    <t>ADMIN OFFICE</t>
  </si>
  <si>
    <t>DIMAPILIS JONNA T.</t>
  </si>
  <si>
    <t>MARUNDAN MARIA FLOR M.</t>
  </si>
  <si>
    <t xml:space="preserve">BAYHON VIOLETA  </t>
  </si>
  <si>
    <t>PAITON</t>
  </si>
  <si>
    <t>MARY ANN</t>
  </si>
  <si>
    <t>CHARACTER OFFICE</t>
  </si>
  <si>
    <t>PAITON MARY ANN M.</t>
  </si>
  <si>
    <t>LANTING</t>
  </si>
  <si>
    <t>AILEEN</t>
  </si>
  <si>
    <t>D</t>
  </si>
  <si>
    <t>ADMIN AIDE IV</t>
  </si>
  <si>
    <t>LANTING AILEEN D.</t>
  </si>
  <si>
    <t>ENRIQUEZ</t>
  </si>
  <si>
    <t>EDGAR</t>
  </si>
  <si>
    <t>P</t>
  </si>
  <si>
    <t>ADMIN AIDE III</t>
  </si>
  <si>
    <t>MO</t>
  </si>
  <si>
    <t>ENRIQUEZ EDGAR P.</t>
  </si>
  <si>
    <t>HERNANDEZ</t>
  </si>
  <si>
    <t>ROBERTO</t>
  </si>
  <si>
    <t>FPTMNHS</t>
  </si>
  <si>
    <t>HERNANDEZ ROBERTO M.</t>
  </si>
  <si>
    <t>MARINDUQUE</t>
  </si>
  <si>
    <t>GERRY</t>
  </si>
  <si>
    <t>C</t>
  </si>
  <si>
    <t>CHO</t>
  </si>
  <si>
    <t>MARINDUQUE GERRY C.</t>
  </si>
  <si>
    <t>SUÑIGA</t>
  </si>
  <si>
    <t>CARLOS</t>
  </si>
  <si>
    <t>J</t>
  </si>
  <si>
    <t>PO IV</t>
  </si>
  <si>
    <t>CPDO</t>
  </si>
  <si>
    <t>SUÑIGA CARLOS J.</t>
  </si>
  <si>
    <t>MANALO</t>
  </si>
  <si>
    <t>CELSA</t>
  </si>
  <si>
    <t>B</t>
  </si>
  <si>
    <t>SOCIOLOGIST II</t>
  </si>
  <si>
    <t>MANALO CELSA B.</t>
  </si>
  <si>
    <t>MARTINEZ</t>
  </si>
  <si>
    <t>EMER</t>
  </si>
  <si>
    <t>V</t>
  </si>
  <si>
    <t>BPLO ASSIST</t>
  </si>
  <si>
    <t>BPLO</t>
  </si>
  <si>
    <t>MARTINEZ EMER V.</t>
  </si>
  <si>
    <t>ROMILLA</t>
  </si>
  <si>
    <t>EDITH</t>
  </si>
  <si>
    <t>PIO</t>
  </si>
  <si>
    <t>ROMILLA EDITH D.</t>
  </si>
  <si>
    <t>BIRTHDAY LEAVE</t>
  </si>
  <si>
    <t>ALCAZAR</t>
  </si>
  <si>
    <t>ZENAIDA</t>
  </si>
  <si>
    <t>S</t>
  </si>
  <si>
    <t>MIDWIFE I</t>
  </si>
  <si>
    <t>ALCAZAR ZENAIDA S.</t>
  </si>
  <si>
    <t>DE GUZMAN</t>
  </si>
  <si>
    <t>RONALD ANDREW</t>
  </si>
  <si>
    <t>G</t>
  </si>
  <si>
    <t>DE GUZMAN RONALD ANDREW G.</t>
  </si>
  <si>
    <t>DIMARANAN</t>
  </si>
  <si>
    <t>RODORA</t>
  </si>
  <si>
    <t>ADMIN ASST I</t>
  </si>
  <si>
    <t>DIMARANAN RODORA G.</t>
  </si>
  <si>
    <t>GUTIERREZ</t>
  </si>
  <si>
    <t>LYDIA</t>
  </si>
  <si>
    <t>ADMIN OFFICER V</t>
  </si>
  <si>
    <t>GUTIERREZ LYDIA C.</t>
  </si>
  <si>
    <t>PANGANIBAN</t>
  </si>
  <si>
    <t>CRISTETA</t>
  </si>
  <si>
    <t>DOE</t>
  </si>
  <si>
    <t>PANGANIBAN CRISTETA M.</t>
  </si>
  <si>
    <t>ALFREDO</t>
  </si>
  <si>
    <t>BUDGET OFFICER IV</t>
  </si>
  <si>
    <t>CBO</t>
  </si>
  <si>
    <t>DIMAPILIS ALFREDO C.</t>
  </si>
  <si>
    <t>MONTENEGRO</t>
  </si>
  <si>
    <t>MARISSA</t>
  </si>
  <si>
    <t>MONTENEGRO MARISSA P.</t>
  </si>
  <si>
    <t>BAYBAY</t>
  </si>
  <si>
    <t>MA. ROSA</t>
  </si>
  <si>
    <t>BAYBAY MA. ROSA A.</t>
  </si>
  <si>
    <t>PASCUA</t>
  </si>
  <si>
    <t>LORENA</t>
  </si>
  <si>
    <t>MED TECH I</t>
  </si>
  <si>
    <t>JAVIER</t>
  </si>
  <si>
    <t>CARMELITA</t>
  </si>
  <si>
    <t>JAVIER CARMELITA M.</t>
  </si>
  <si>
    <t>ROBINO</t>
  </si>
  <si>
    <t>OFELIA</t>
  </si>
  <si>
    <t>ADMIN AIDE I</t>
  </si>
  <si>
    <t>PICNIC GROVE</t>
  </si>
  <si>
    <t>ROBINO OFELIA M.</t>
  </si>
  <si>
    <t>AINEE JOY</t>
  </si>
  <si>
    <t>STAFF NURSE</t>
  </si>
  <si>
    <t>ALCAZAR AINEE JOY C.</t>
  </si>
  <si>
    <t>SANTERA</t>
  </si>
  <si>
    <t>MARICRIS</t>
  </si>
  <si>
    <t>SANTERA MARICRIS S.</t>
  </si>
  <si>
    <t>BAYLA</t>
  </si>
  <si>
    <t>EVANGELINE</t>
  </si>
  <si>
    <t>GSO</t>
  </si>
  <si>
    <t>BAYLA EVANGELINE C.</t>
  </si>
  <si>
    <t>ELIZABETH</t>
  </si>
  <si>
    <t>DAYCARE WORKER I</t>
  </si>
  <si>
    <t>CSWDO</t>
  </si>
  <si>
    <t>DIMAPILIS ELIZABETH D.</t>
  </si>
  <si>
    <t>PARENTAL OBLIGATION</t>
  </si>
  <si>
    <t>PEÑERO</t>
  </si>
  <si>
    <t>LILIBETH</t>
  </si>
  <si>
    <t>PEÑERO LILIBETH B.</t>
  </si>
  <si>
    <t>GATPANDAN</t>
  </si>
  <si>
    <t>DOLORES</t>
  </si>
  <si>
    <t>GATPANDAN DOLORES J.</t>
  </si>
  <si>
    <t>AMBION</t>
  </si>
  <si>
    <t>DORINDA</t>
  </si>
  <si>
    <t>SOCIAL WORKER 1</t>
  </si>
  <si>
    <t>AMBION DORINDA A.</t>
  </si>
  <si>
    <t>ANNIVERSARY</t>
  </si>
  <si>
    <t>PARRA</t>
  </si>
  <si>
    <t>MARCIANA</t>
  </si>
  <si>
    <t>L</t>
  </si>
  <si>
    <t>PARRA MARCIANA L.</t>
  </si>
  <si>
    <t>ROSALINDA</t>
  </si>
  <si>
    <t>ERIDAO</t>
  </si>
  <si>
    <t>ERIDAO ROSALINDA P.</t>
  </si>
  <si>
    <t>HADAP</t>
  </si>
  <si>
    <t>JONALYN</t>
  </si>
  <si>
    <t>LUNA</t>
  </si>
  <si>
    <t>CACAO</t>
  </si>
  <si>
    <t>ANDREA</t>
  </si>
  <si>
    <t>F</t>
  </si>
  <si>
    <t>CACAO ANDREA F.</t>
  </si>
  <si>
    <t>CORTEZ</t>
  </si>
  <si>
    <t>FIDELA</t>
  </si>
  <si>
    <t>TCCH/TICC</t>
  </si>
  <si>
    <t>CORTEZ FIDELA B.</t>
  </si>
  <si>
    <t>PERIDO</t>
  </si>
  <si>
    <t>MARITES</t>
  </si>
  <si>
    <t>HOUSEHOLD ATTENDANT II</t>
  </si>
  <si>
    <t>PERIDO MARITES V.</t>
  </si>
  <si>
    <t>DE SAGUN</t>
  </si>
  <si>
    <t>VICTOR</t>
  </si>
  <si>
    <t>DE SAGUN VICTOR V.</t>
  </si>
  <si>
    <t>EDWIN</t>
  </si>
  <si>
    <t>BORJA</t>
  </si>
  <si>
    <t>BORJA EDWIN G.</t>
  </si>
  <si>
    <t>NAVARRO</t>
  </si>
  <si>
    <t>RITA</t>
  </si>
  <si>
    <t>NAVARRO RITA A.</t>
  </si>
  <si>
    <t>AMBONAN</t>
  </si>
  <si>
    <t>AVELINA</t>
  </si>
  <si>
    <t>AMBONAN AVELINA A.</t>
  </si>
  <si>
    <t>MA. TRINIDAD</t>
  </si>
  <si>
    <t>NUTRITION OFFICE</t>
  </si>
  <si>
    <t>DIMAPILIS MA. TRINIDAD S.</t>
  </si>
  <si>
    <t>LUCIANO</t>
  </si>
  <si>
    <t>ADELAIDA</t>
  </si>
  <si>
    <t>COMM AFFAIRS ASST II</t>
  </si>
  <si>
    <t>LUCIANO ADELAIDA C.</t>
  </si>
  <si>
    <t>COSME</t>
  </si>
  <si>
    <t>MA VICTORIA</t>
  </si>
  <si>
    <t>COSME MA VICTORIA M.</t>
  </si>
  <si>
    <t>Days Leave</t>
  </si>
  <si>
    <t>PRISCO</t>
  </si>
  <si>
    <t>CEO</t>
  </si>
  <si>
    <t>ENGINEER I</t>
  </si>
  <si>
    <t>AMBION PRISCO G.</t>
  </si>
  <si>
    <t>SOLO PARENT</t>
  </si>
  <si>
    <t>BAURILE</t>
  </si>
  <si>
    <t>LOURDES</t>
  </si>
  <si>
    <t>Q</t>
  </si>
  <si>
    <t>BAURILE LOURDES Q.</t>
  </si>
  <si>
    <t>HILARIO</t>
  </si>
  <si>
    <t xml:space="preserve">JAVIER HILARIO  </t>
  </si>
  <si>
    <t>TOLENTINO</t>
  </si>
  <si>
    <t>FE</t>
  </si>
  <si>
    <t>TOLENTINO FE M.</t>
  </si>
  <si>
    <t>ANGCAYA</t>
  </si>
  <si>
    <t>IRENEO</t>
  </si>
  <si>
    <t>EEO/ CITY MARKET</t>
  </si>
  <si>
    <t>ANGCAYA IRENEO A.</t>
  </si>
  <si>
    <t>DOCTORA</t>
  </si>
  <si>
    <t>CENRO</t>
  </si>
  <si>
    <t xml:space="preserve">DOCTORA ZENAIDA  </t>
  </si>
  <si>
    <t>DIGO</t>
  </si>
  <si>
    <t>MANUEL</t>
  </si>
  <si>
    <t>DISEPEDA</t>
  </si>
  <si>
    <t>ROMELITO</t>
  </si>
  <si>
    <t>TRAFFIC AIDE</t>
  </si>
  <si>
    <t>TOPS (ADMIN CSU)</t>
  </si>
  <si>
    <t xml:space="preserve">DISEPEDA ROMELITO  </t>
  </si>
  <si>
    <t>OTHER</t>
  </si>
  <si>
    <t>MOURNING LEAVE</t>
  </si>
  <si>
    <t>DENNIS</t>
  </si>
  <si>
    <t>CIVIL SECURITY I</t>
  </si>
  <si>
    <t>DIMAPILIS DENNIS C.</t>
  </si>
  <si>
    <t>HELEN</t>
  </si>
  <si>
    <t>MONTENEGRO HELEN L.</t>
  </si>
  <si>
    <t>FORCE LEAVE</t>
  </si>
  <si>
    <t>SUMAONG</t>
  </si>
  <si>
    <t>DANILO</t>
  </si>
  <si>
    <t>ADMIN AIDE</t>
  </si>
  <si>
    <t>ADMIN OFFICE - HALL OF JUSTICE</t>
  </si>
  <si>
    <t xml:space="preserve">SUMAONG DANILO  </t>
  </si>
  <si>
    <t>PARAS</t>
  </si>
  <si>
    <t>TEOFILA</t>
  </si>
  <si>
    <t>ADMIN ASST II</t>
  </si>
  <si>
    <t>PARAS TEOFILA A.</t>
  </si>
  <si>
    <t>SUMAGUI</t>
  </si>
  <si>
    <t>SUMAGUI MARISSA D.</t>
  </si>
  <si>
    <t>MADRAZO</t>
  </si>
  <si>
    <t>ALLAN PAUL</t>
  </si>
  <si>
    <t>ZONING INSPECTOR II</t>
  </si>
  <si>
    <t>MADRAZO ALLAN PAUL A.</t>
  </si>
  <si>
    <t>MENDOZA</t>
  </si>
  <si>
    <t>PRESCILA</t>
  </si>
  <si>
    <t>ADMIN OFFICER IV</t>
  </si>
  <si>
    <t>MENDOZA PRESCILA S.</t>
  </si>
  <si>
    <t>NOVICIO</t>
  </si>
  <si>
    <t>PERLITA</t>
  </si>
  <si>
    <t>LEGAL</t>
  </si>
  <si>
    <t>NOVICIO PERLITA G.</t>
  </si>
  <si>
    <t>MARQUEZ</t>
  </si>
  <si>
    <t>LOLITA</t>
  </si>
  <si>
    <t>R</t>
  </si>
  <si>
    <t>INTERNAL</t>
  </si>
  <si>
    <t>MARQUEZ LOLITA R.</t>
  </si>
  <si>
    <t>ARRIES</t>
  </si>
  <si>
    <t>N</t>
  </si>
  <si>
    <t>COMELEC</t>
  </si>
  <si>
    <t>MENDOZA ARRIES N.</t>
  </si>
  <si>
    <t>DE VILLA</t>
  </si>
  <si>
    <t>DE VILLA OFELIA G.</t>
  </si>
  <si>
    <t>MA. PAZ</t>
  </si>
  <si>
    <t>LICENSE OFFICER III</t>
  </si>
  <si>
    <t>BAYBAY MA. PAZ R.</t>
  </si>
  <si>
    <t>BAYOT</t>
  </si>
  <si>
    <t>ELAINE</t>
  </si>
  <si>
    <t>BAYOT ELAINE B.</t>
  </si>
  <si>
    <t>VILLANUEVA</t>
  </si>
  <si>
    <t>PABLO</t>
  </si>
  <si>
    <t>VILLANUEVA PABLO B.</t>
  </si>
  <si>
    <t>LINDA</t>
  </si>
  <si>
    <t>RCC I</t>
  </si>
  <si>
    <t>CCR</t>
  </si>
  <si>
    <t>BAYBAY LINDA G.</t>
  </si>
  <si>
    <t>LIMBOC</t>
  </si>
  <si>
    <t>FLORDELIZA</t>
  </si>
  <si>
    <t>LAB INS I</t>
  </si>
  <si>
    <t>LIMBOC FLORDELIZA J.</t>
  </si>
  <si>
    <t>ANNE RENELYN</t>
  </si>
  <si>
    <t>VMO</t>
  </si>
  <si>
    <t>MARINDUQUE ANNE RENELYN P.</t>
  </si>
  <si>
    <t>DE OCAMPO</t>
  </si>
  <si>
    <t>MA. ELENA</t>
  </si>
  <si>
    <t>SP</t>
  </si>
  <si>
    <t>DE OCAMPO MA. ELENA D.</t>
  </si>
  <si>
    <t>GARCIA</t>
  </si>
  <si>
    <t>HAIZEL</t>
  </si>
  <si>
    <t>ADMIN ASST.IV</t>
  </si>
  <si>
    <t>CCT</t>
  </si>
  <si>
    <t>GARCIA HAIZEL M.</t>
  </si>
  <si>
    <t>NENITA</t>
  </si>
  <si>
    <t>LIBRARY</t>
  </si>
  <si>
    <t>OLEGARIO</t>
  </si>
  <si>
    <t>OLEGARIO NENITA A.</t>
  </si>
  <si>
    <t>CHACON</t>
  </si>
  <si>
    <t>ELISA</t>
  </si>
  <si>
    <t>CASHIER I</t>
  </si>
  <si>
    <t>CHACON ELISA G.</t>
  </si>
  <si>
    <t>VELUZ</t>
  </si>
  <si>
    <t>DORMILUNA</t>
  </si>
  <si>
    <t>E</t>
  </si>
  <si>
    <t>LIBRARIAN</t>
  </si>
  <si>
    <t>VELUZ DORMILUNA E.</t>
  </si>
  <si>
    <t>DONATO</t>
  </si>
  <si>
    <t>HERNANDEZ DONATO Q.</t>
  </si>
  <si>
    <t>ESTIGOY</t>
  </si>
  <si>
    <t>BEVERLY ANNE</t>
  </si>
  <si>
    <t>ESTIGOY BEVERLY ANNE P.</t>
  </si>
  <si>
    <t>DELFINO</t>
  </si>
  <si>
    <t>NINA</t>
  </si>
  <si>
    <t>DELFINO NINA C.</t>
  </si>
  <si>
    <t>ANABEL</t>
  </si>
  <si>
    <t>TICKET CHECKER</t>
  </si>
  <si>
    <t>BAYOT ANABEL D.</t>
  </si>
  <si>
    <t>MABUTI</t>
  </si>
  <si>
    <t>ANA MARIE</t>
  </si>
  <si>
    <t>MABUTI ANA MARIE C.</t>
  </si>
  <si>
    <t>ANISIA</t>
  </si>
  <si>
    <t>BAYOT ANISIA P.</t>
  </si>
  <si>
    <t>AMORA</t>
  </si>
  <si>
    <t>AMORA ELISA S.</t>
  </si>
  <si>
    <t xml:space="preserve"> </t>
  </si>
  <si>
    <t>ARIEL</t>
  </si>
  <si>
    <t>RCC III</t>
  </si>
  <si>
    <t>DIMAPILIS ARIEL M.</t>
  </si>
  <si>
    <t>REPILLO</t>
  </si>
  <si>
    <t>AMMY LOU</t>
  </si>
  <si>
    <t>REPILLO AMMY LOU M.</t>
  </si>
  <si>
    <t>JOSEPHINE</t>
  </si>
  <si>
    <t>DIMAPILIS JOSEPHINE P.</t>
  </si>
  <si>
    <t>PURISIMA CORAZON</t>
  </si>
  <si>
    <t>VIDALLO</t>
  </si>
  <si>
    <t>WINNIE</t>
  </si>
  <si>
    <t>VIDALLO WINNIE R.</t>
  </si>
  <si>
    <t>ESCAMILLAS</t>
  </si>
  <si>
    <t>EVELYN</t>
  </si>
  <si>
    <t>LTOO III</t>
  </si>
  <si>
    <t>ESCAMILLAS EVELYN M.</t>
  </si>
  <si>
    <t>DE GRANO</t>
  </si>
  <si>
    <t>MA. ERLINDA</t>
  </si>
  <si>
    <t>DE GRANO MA. ERLINDA F.</t>
  </si>
  <si>
    <t>SALONGA</t>
  </si>
  <si>
    <t>ALEGA</t>
  </si>
  <si>
    <t>ESTELITA</t>
  </si>
  <si>
    <t>ALEGA ESTELITA M.</t>
  </si>
  <si>
    <t xml:space="preserve">DIGO MANUEL  </t>
  </si>
  <si>
    <t>BAAS</t>
  </si>
  <si>
    <t>TERESITA</t>
  </si>
  <si>
    <t>ADMIN OFFICER II</t>
  </si>
  <si>
    <t>BAAS TERESITA C.</t>
  </si>
  <si>
    <t>IGNO CRISTINA M.</t>
  </si>
  <si>
    <t>CRISTINA</t>
  </si>
  <si>
    <t>FERMA</t>
  </si>
  <si>
    <t>ARCELI</t>
  </si>
  <si>
    <t>Row Labels</t>
  </si>
  <si>
    <t>Grand Total</t>
  </si>
  <si>
    <t>Count of Employee</t>
  </si>
  <si>
    <t>FERMA ARCELI C.</t>
  </si>
  <si>
    <t>TERMINAL</t>
  </si>
  <si>
    <t>OLARTE</t>
  </si>
  <si>
    <t>GREATCHEL</t>
  </si>
  <si>
    <t>ACCOUNTING</t>
  </si>
  <si>
    <t>OLARTE GREATCHEL B.</t>
  </si>
  <si>
    <t>MALIGAYA</t>
  </si>
  <si>
    <t>NELITA</t>
  </si>
  <si>
    <t>MALIGAYA NELITA M.</t>
  </si>
  <si>
    <t>BISCOCHO</t>
  </si>
  <si>
    <t>JULIETA</t>
  </si>
  <si>
    <t>BISCOCHO JULIETA G.</t>
  </si>
  <si>
    <t>DEL MUNDO</t>
  </si>
  <si>
    <t>ESTER</t>
  </si>
  <si>
    <t>DEL MUNDO ESTER B.</t>
  </si>
  <si>
    <t>HERMOGENES</t>
  </si>
  <si>
    <t>BLGNG- INSPECTOR</t>
  </si>
  <si>
    <t>DEL MUNDO HERMOGENES C.</t>
  </si>
  <si>
    <t>DE CASTRO</t>
  </si>
  <si>
    <t>JUANITA</t>
  </si>
  <si>
    <t>DRAFTSMAN II</t>
  </si>
  <si>
    <t>DE CASTRO JUANITA M.</t>
  </si>
  <si>
    <t>PAYAD</t>
  </si>
  <si>
    <t xml:space="preserve">MARICEL </t>
  </si>
  <si>
    <t>PAYAD MARICEL  Q.</t>
  </si>
  <si>
    <t>TORRES</t>
  </si>
  <si>
    <t>SONIA</t>
  </si>
  <si>
    <t>LAOO I</t>
  </si>
  <si>
    <t>ASSESSORS OFFICE</t>
  </si>
  <si>
    <t>TORRES SONIA M.</t>
  </si>
  <si>
    <t>ADMIN OFFICER I</t>
  </si>
  <si>
    <t>MARINDUQUE MARISSA M.</t>
  </si>
  <si>
    <t>GEORGE</t>
  </si>
  <si>
    <t>BAYHON GEORGE G.</t>
  </si>
  <si>
    <t>RUMER</t>
  </si>
  <si>
    <t>BAYOT RUMER M.</t>
  </si>
  <si>
    <t>MENDOZA LOURDES G.</t>
  </si>
  <si>
    <t>AUDITOR</t>
  </si>
  <si>
    <t>AUDITOR AILEEN D.</t>
  </si>
  <si>
    <t>FLAVIER</t>
  </si>
  <si>
    <t>ADORACION</t>
  </si>
  <si>
    <t>ADMIN ASST V</t>
  </si>
  <si>
    <t xml:space="preserve">FLAVIER ADORACION  </t>
  </si>
  <si>
    <t>COTONER</t>
  </si>
  <si>
    <t>NELIA</t>
  </si>
  <si>
    <t>COOPERATIVE OFFICER</t>
  </si>
  <si>
    <t>COOPERATIVE OFFICE</t>
  </si>
  <si>
    <t>COTONER NELIA C.</t>
  </si>
  <si>
    <t>MOLOD</t>
  </si>
  <si>
    <t>EMMA</t>
  </si>
  <si>
    <t>DL</t>
  </si>
  <si>
    <t>TRAINNING SPECIALIST I</t>
  </si>
  <si>
    <t>THRDC</t>
  </si>
  <si>
    <t>DE OCAMPO MARISSA B.</t>
  </si>
  <si>
    <t>SEDUCON</t>
  </si>
  <si>
    <t>LUCIO</t>
  </si>
  <si>
    <t>SEDUCON LUCIO F.</t>
  </si>
  <si>
    <t>OLIVAR</t>
  </si>
  <si>
    <t>MARINA</t>
  </si>
  <si>
    <t>OLIVAR MARINA B.</t>
  </si>
  <si>
    <t>CRUZADA</t>
  </si>
  <si>
    <t>MAGDALENA</t>
  </si>
  <si>
    <t>CRUZADA MAGDALENA A.</t>
  </si>
  <si>
    <t>MACASPAC</t>
  </si>
  <si>
    <t>ELVIRA</t>
  </si>
  <si>
    <t>PROJECT EVAL OFFICER I</t>
  </si>
  <si>
    <t>MACASPAC ELVIRA V.</t>
  </si>
  <si>
    <t>MALUBAY</t>
  </si>
  <si>
    <t>MELINDA</t>
  </si>
  <si>
    <t>MALUBAY MELINDA D.</t>
  </si>
  <si>
    <t>NORA</t>
  </si>
  <si>
    <t>MENDOZA NORA A.</t>
  </si>
  <si>
    <t>EDITHA</t>
  </si>
  <si>
    <t>ACCOUNTING CLERK II</t>
  </si>
  <si>
    <t>MANALO EDITHA V.</t>
  </si>
  <si>
    <t>ANACAY</t>
  </si>
  <si>
    <t>LEVIE</t>
  </si>
  <si>
    <t>ADMIN A</t>
  </si>
  <si>
    <t>ANACAY LEVIE B.</t>
  </si>
  <si>
    <t>ROCILLO</t>
  </si>
  <si>
    <t>CECILLA</t>
  </si>
  <si>
    <t>ENMACIO</t>
  </si>
  <si>
    <t>LEILA</t>
  </si>
  <si>
    <t>ADMINISTRATIVE OFFICER IV</t>
  </si>
  <si>
    <t>ROCILLO CECILLA A.</t>
  </si>
  <si>
    <t>ENMACIO LEILA A.</t>
  </si>
  <si>
    <t>ROSALLE</t>
  </si>
  <si>
    <t>DEL MUNDO ROSALLE A.</t>
  </si>
  <si>
    <t>MALABANAN ALMA A.</t>
  </si>
  <si>
    <t>VILMA</t>
  </si>
  <si>
    <t>DIMAPILIS VILMA T.</t>
  </si>
  <si>
    <t>PERPETUA</t>
  </si>
  <si>
    <t>TIPID IMPOK</t>
  </si>
  <si>
    <t>DIMARANAN PERPETUA F.</t>
  </si>
  <si>
    <t>MYRNA</t>
  </si>
  <si>
    <t>DE VILLA MYRNA D.</t>
  </si>
  <si>
    <t>ORTIZ</t>
  </si>
  <si>
    <t>TRINIDAD</t>
  </si>
  <si>
    <t>DOGELIO</t>
  </si>
  <si>
    <t>BUGARIN</t>
  </si>
  <si>
    <t>MA. ANA</t>
  </si>
  <si>
    <t>HH-ATTENDANT II</t>
  </si>
  <si>
    <t>LCR</t>
  </si>
  <si>
    <t>BUGARIN MA. ANA M.</t>
  </si>
  <si>
    <t>CITY GOVERNMENT OF TAGAYTAY</t>
  </si>
  <si>
    <t>RUFINA</t>
  </si>
  <si>
    <t>ANGCAYA RUFINA P.</t>
  </si>
  <si>
    <t>CAROLINA</t>
  </si>
  <si>
    <t>TOLENTINO CAROLINA E.</t>
  </si>
  <si>
    <t>LABARDA</t>
  </si>
  <si>
    <t>GINA</t>
  </si>
  <si>
    <t>ANICETA</t>
  </si>
  <si>
    <t>ANACAY ANICETA P.</t>
  </si>
  <si>
    <t>JUANITO</t>
  </si>
  <si>
    <t>MARLON</t>
  </si>
  <si>
    <t>ANGCAYA MARLON J.</t>
  </si>
  <si>
    <t>PALADAN</t>
  </si>
  <si>
    <t>VICENTE</t>
  </si>
  <si>
    <t xml:space="preserve">PALADAN VICENTE  </t>
  </si>
  <si>
    <t>MARASIGAN</t>
  </si>
  <si>
    <t>DANIEL</t>
  </si>
  <si>
    <t xml:space="preserve">MARASIGAN DANIEL  </t>
  </si>
  <si>
    <t>RODRIGUEZ</t>
  </si>
  <si>
    <t>GREGORIO</t>
  </si>
  <si>
    <t xml:space="preserve">RODRIGUEZ GREGORIO  </t>
  </si>
  <si>
    <t>MERCADO</t>
  </si>
  <si>
    <t>NAZARIO</t>
  </si>
  <si>
    <t xml:space="preserve">MERCADO NAZARIO  </t>
  </si>
  <si>
    <t>IGNACIO</t>
  </si>
  <si>
    <t xml:space="preserve">RODRIGUEZ IGNACIO  </t>
  </si>
  <si>
    <t>ALEXANDER</t>
  </si>
  <si>
    <t xml:space="preserve">PAYAD ALEXANDER  </t>
  </si>
  <si>
    <t>MACAPUNO</t>
  </si>
  <si>
    <t>FELIX</t>
  </si>
  <si>
    <t xml:space="preserve">MACAPUNO FELIX  </t>
  </si>
  <si>
    <t>BANICO</t>
  </si>
  <si>
    <t>PILAR</t>
  </si>
  <si>
    <t>BANICO PILAR B.</t>
  </si>
  <si>
    <t>MARIA VICTORIA</t>
  </si>
  <si>
    <t>FERMA MARIA VICTORIA D.</t>
  </si>
  <si>
    <t>PETIL</t>
  </si>
  <si>
    <t>GLENDA</t>
  </si>
  <si>
    <t>HOUSEKEEPING SERVICE HEADMAN</t>
  </si>
  <si>
    <t>PETIL GLENDA D.</t>
  </si>
  <si>
    <t>PEREY</t>
  </si>
  <si>
    <t>AIRENE</t>
  </si>
  <si>
    <t>O</t>
  </si>
  <si>
    <t>HOUSEHOLD ATTENDANT I</t>
  </si>
  <si>
    <t>PEREY AIRENE O.</t>
  </si>
  <si>
    <t>CASTILLO</t>
  </si>
  <si>
    <t>FACULTY</t>
  </si>
  <si>
    <t>CASTILLO FLORDELIZA T.</t>
  </si>
  <si>
    <t>MENDOZA JUANITO N.</t>
  </si>
  <si>
    <t>CORNELIO</t>
  </si>
  <si>
    <t>JOSE VICTOR</t>
  </si>
  <si>
    <t>MAHOGANY MARKET</t>
  </si>
  <si>
    <t>MACASPAC JOSE VICTOR P.</t>
  </si>
  <si>
    <t>ESTRANGCO</t>
  </si>
  <si>
    <t>MERCY</t>
  </si>
  <si>
    <t>U</t>
  </si>
  <si>
    <t>ESTRANGCO MERCY U.</t>
  </si>
  <si>
    <t>MARIO</t>
  </si>
  <si>
    <t>HERNANDEZ MARIO A.</t>
  </si>
  <si>
    <t>REYNALDO</t>
  </si>
  <si>
    <t>DIMARANAN REYNALDO R.</t>
  </si>
  <si>
    <t>FRANCIS</t>
  </si>
  <si>
    <t>ANGCAYA FRANCIS A.</t>
  </si>
  <si>
    <t>GABEJA</t>
  </si>
  <si>
    <t>MHAR</t>
  </si>
  <si>
    <t>ADMIN AIDE III- CLERK I</t>
  </si>
  <si>
    <t>GABEJA MHAR G.</t>
  </si>
  <si>
    <t>MAESTRECAMPO</t>
  </si>
  <si>
    <t>ATE</t>
  </si>
  <si>
    <t>NECY</t>
  </si>
  <si>
    <t>BORJA NECY M.</t>
  </si>
  <si>
    <t>TAÑEDO</t>
  </si>
  <si>
    <t>MARIA EVELYN</t>
  </si>
  <si>
    <t>TAÑEDO MARIA EVELYN C.</t>
  </si>
  <si>
    <t>PEÑAFIEL</t>
  </si>
  <si>
    <t>MELISSA</t>
  </si>
  <si>
    <t>PEÑAFIEL MELISSA Q.</t>
  </si>
  <si>
    <t>AMBAT</t>
  </si>
  <si>
    <t>MARILOU</t>
  </si>
  <si>
    <t>AMBAT MARILOU M.</t>
  </si>
  <si>
    <t>HERNANDO</t>
  </si>
  <si>
    <t>MERIC</t>
  </si>
  <si>
    <t>HERNANDO MERIC B.</t>
  </si>
  <si>
    <t>ESPIRITU</t>
  </si>
  <si>
    <t>RONALD</t>
  </si>
  <si>
    <t>ESPIRITU RONALD M.</t>
  </si>
  <si>
    <t>VICTORIA</t>
  </si>
  <si>
    <t>PARRA VICTORIA S.</t>
  </si>
  <si>
    <t>LEPARDO</t>
  </si>
  <si>
    <t>ROWENA</t>
  </si>
  <si>
    <t>ADMIN STAFF</t>
  </si>
  <si>
    <t>LEPARDO ROWENA R.</t>
  </si>
  <si>
    <t>LIBRARIAN STAFF</t>
  </si>
  <si>
    <t>GATPANDAN NENITA M.</t>
  </si>
  <si>
    <t>PATERNO</t>
  </si>
  <si>
    <t>PAULINO</t>
  </si>
  <si>
    <t>PATERNO PAULINO P.</t>
  </si>
  <si>
    <t>BUNGCASAN</t>
  </si>
  <si>
    <t>REGINALDO JR.</t>
  </si>
  <si>
    <t>BUNGCASAN REGINALDO JR. B.</t>
  </si>
  <si>
    <t>LAGUARDIA</t>
  </si>
  <si>
    <t>JOSELITO</t>
  </si>
  <si>
    <t>OIC</t>
  </si>
  <si>
    <t>AGRICULTURE OFFICE</t>
  </si>
  <si>
    <t>LAGUARDIA JOSELITO R.</t>
  </si>
  <si>
    <t>DOMESTIC EMERGENCY</t>
  </si>
  <si>
    <t>ALCANTARA</t>
  </si>
  <si>
    <t>RIZALINA</t>
  </si>
  <si>
    <t>INTEGRATED CENTRAL TERMINAL</t>
  </si>
  <si>
    <t>ALCANTARA RIZALINA B.</t>
  </si>
  <si>
    <t>MARCOS NOEL</t>
  </si>
  <si>
    <t>TAX MAPPER II</t>
  </si>
  <si>
    <t>CORTEZ MARCOS NOEL A.</t>
  </si>
  <si>
    <t>CARAAN</t>
  </si>
  <si>
    <t>ANNABELLE</t>
  </si>
  <si>
    <t>TAX MAPPING AIDE</t>
  </si>
  <si>
    <t>CARAAN ANNABELLE F.</t>
  </si>
  <si>
    <t>ASSESSMENT CLERK III</t>
  </si>
  <si>
    <t>ANGCAYA OFELIA G.</t>
  </si>
  <si>
    <t>UNTALAN</t>
  </si>
  <si>
    <t>DIVINA</t>
  </si>
  <si>
    <t>UNTALAN DIVINA R.</t>
  </si>
  <si>
    <t>PINALES</t>
  </si>
  <si>
    <t>GLORIA</t>
  </si>
  <si>
    <t>TAX MAPPER III</t>
  </si>
  <si>
    <t>PINALES GLORIA P.</t>
  </si>
  <si>
    <t>ALEGRE</t>
  </si>
  <si>
    <t>VIVENCIO</t>
  </si>
  <si>
    <t>AGRICULTURAL TECHNOLOGIST</t>
  </si>
  <si>
    <t>ALEGRE VIVENCIO A.</t>
  </si>
  <si>
    <t>PANALIGAN</t>
  </si>
  <si>
    <t>GIL</t>
  </si>
  <si>
    <t>LONTOC</t>
  </si>
  <si>
    <t>ELIADA</t>
  </si>
  <si>
    <t>MANALO ELIADA F.</t>
  </si>
  <si>
    <t>REYES</t>
  </si>
  <si>
    <t>ELSA</t>
  </si>
  <si>
    <t>TUMAGAY</t>
  </si>
  <si>
    <t>ANARNA</t>
  </si>
  <si>
    <t>ANARNA CRISTINA F.</t>
  </si>
  <si>
    <t>VILLAVIRAY</t>
  </si>
  <si>
    <t>MA. CANDELARIA</t>
  </si>
  <si>
    <t>NURSE III</t>
  </si>
  <si>
    <t>VILLAVIRAY MA. CANDELARIA D.</t>
  </si>
  <si>
    <t>GOMEZ</t>
  </si>
  <si>
    <t>ENGINEER ASSTS</t>
  </si>
  <si>
    <t>GOMEZ EMMA M.</t>
  </si>
  <si>
    <t>MAR CLYDE</t>
  </si>
  <si>
    <t>NURSE</t>
  </si>
  <si>
    <t>VILLAVIRAY MAR CLYDE D.</t>
  </si>
  <si>
    <t>MIRANDO</t>
  </si>
  <si>
    <t>MIRANDO EDITH B.</t>
  </si>
  <si>
    <t>MIRANDA</t>
  </si>
  <si>
    <t>MIRANDA ROBERTO D.</t>
  </si>
  <si>
    <t>TERMINAL LEAVE</t>
  </si>
  <si>
    <t>CALANOG</t>
  </si>
  <si>
    <t>CALANOG ALMA P.</t>
  </si>
  <si>
    <t>UTILITY WORKER I</t>
  </si>
  <si>
    <t>ANGCAYA JUANITO A.</t>
  </si>
  <si>
    <t>PERENA</t>
  </si>
  <si>
    <t>RUBILINDA</t>
  </si>
  <si>
    <t>RODELIO</t>
  </si>
  <si>
    <t>MONTENEGRO RODELIO A.</t>
  </si>
  <si>
    <t>DOGNIDON</t>
  </si>
  <si>
    <t>MARLYN</t>
  </si>
  <si>
    <t>SOLANOY</t>
  </si>
  <si>
    <t>KARENE</t>
  </si>
  <si>
    <t>HAPITA</t>
  </si>
  <si>
    <t>MELANIE</t>
  </si>
  <si>
    <t>BELEN</t>
  </si>
  <si>
    <t>ADMINI ASST I</t>
  </si>
  <si>
    <t>HAPITA MELANIE A.</t>
  </si>
  <si>
    <t xml:space="preserve">SOLANOY KARENE  </t>
  </si>
  <si>
    <t>DOGNIDON MARLYN P.</t>
  </si>
  <si>
    <t>MARTINEZ BELEN B.</t>
  </si>
  <si>
    <t>PENALES</t>
  </si>
  <si>
    <t>GUILLERMA</t>
  </si>
  <si>
    <t>PENALES GUILLERMA B.</t>
  </si>
  <si>
    <t>ELISEO</t>
  </si>
  <si>
    <t>REGISTRATION OFFICER IV</t>
  </si>
  <si>
    <t>JAVIER ELISEO B.</t>
  </si>
  <si>
    <t>MATIENZO</t>
  </si>
  <si>
    <t>NORMITA</t>
  </si>
  <si>
    <t>MATIENZO NORMITA S.</t>
  </si>
  <si>
    <t>MARIA</t>
  </si>
  <si>
    <t>FERMA MARIA I.</t>
  </si>
  <si>
    <t>VERGARA</t>
  </si>
  <si>
    <t>VERGARA TERESITA J.</t>
  </si>
  <si>
    <t>HENRY</t>
  </si>
  <si>
    <t>MONTENEGRO HENRY S.</t>
  </si>
  <si>
    <t>MC# 6</t>
  </si>
  <si>
    <t>REOSA</t>
  </si>
  <si>
    <t>CECILIA</t>
  </si>
  <si>
    <t>REOSA CECILIA A.</t>
  </si>
  <si>
    <t>LAMBERTO</t>
  </si>
  <si>
    <t>AMBION LAMBERTO A.</t>
  </si>
  <si>
    <t>NORALYN</t>
  </si>
  <si>
    <t>ADMIN ASST. I</t>
  </si>
  <si>
    <t>REYES NORALYN B.</t>
  </si>
  <si>
    <t>ANACIETA</t>
  </si>
  <si>
    <t>VERGARA ANACIETA M.</t>
  </si>
  <si>
    <t>PRIVILEGE</t>
  </si>
  <si>
    <t>PEÑAFLORIDA</t>
  </si>
  <si>
    <t>LORYN</t>
  </si>
  <si>
    <t>PEÑAFLORIDA LORYN B.</t>
  </si>
  <si>
    <t>PDAO</t>
  </si>
  <si>
    <t>ABENA</t>
  </si>
  <si>
    <t>WINNIE ROSE</t>
  </si>
  <si>
    <t>ABENA WINNIE ROSE M.</t>
  </si>
  <si>
    <t>ROZUL</t>
  </si>
  <si>
    <t>FLORENCIA</t>
  </si>
  <si>
    <t>SOCIAL WELFARE AIDE</t>
  </si>
  <si>
    <t>ROZUL FLORENCIA M.</t>
  </si>
  <si>
    <t>BRIGIDA</t>
  </si>
  <si>
    <t>MERCED</t>
  </si>
  <si>
    <t>BAYOT MERCED M.</t>
  </si>
  <si>
    <t>SEÑA</t>
  </si>
  <si>
    <t>MARILYN</t>
  </si>
  <si>
    <t>SEÑA MARILYN B.</t>
  </si>
  <si>
    <t>ANNIVERSARY LEAVE</t>
  </si>
  <si>
    <t>TAXMAPPER III</t>
  </si>
  <si>
    <t>PENALES GLORIA P.</t>
  </si>
  <si>
    <t>JORGE</t>
  </si>
  <si>
    <t>JORGE CAROLINA M.</t>
  </si>
  <si>
    <t>GUAÑEZO</t>
  </si>
  <si>
    <t>MA. GINA</t>
  </si>
  <si>
    <t>GUAÑEZO MA. GINA P.</t>
  </si>
  <si>
    <t>EMERGENCY LEAVE</t>
  </si>
  <si>
    <t>EVANGELISTA</t>
  </si>
  <si>
    <t>NORENA</t>
  </si>
  <si>
    <t>ADMIN OFFICER III</t>
  </si>
  <si>
    <t>EVANGELISTA NORENA S.</t>
  </si>
  <si>
    <t>LIUSA</t>
  </si>
  <si>
    <t>DE GRANO LIUSA R.</t>
  </si>
  <si>
    <t>AMELITA</t>
  </si>
  <si>
    <t>HADAP JONALYN L.</t>
  </si>
  <si>
    <t>PASCUA LORENA D.</t>
  </si>
  <si>
    <t>SANGALANG</t>
  </si>
  <si>
    <t>IVY</t>
  </si>
  <si>
    <t>MOLOD EMMA D.</t>
  </si>
  <si>
    <t>ORTIZ TRINIDAD D.</t>
  </si>
  <si>
    <t>LABARDA GINA L.</t>
  </si>
  <si>
    <t>MAESTRECAMPO LORENA A.</t>
  </si>
  <si>
    <t>PANALIGAN GIL L.</t>
  </si>
  <si>
    <t>REYES ELSA T.</t>
  </si>
  <si>
    <t>FERMA AMELITA V.</t>
  </si>
  <si>
    <t>DINGALASAN</t>
  </si>
  <si>
    <t>1126/2019</t>
  </si>
  <si>
    <t>VARGAS</t>
  </si>
  <si>
    <t>FERNANDEZ</t>
  </si>
  <si>
    <t>CREUS</t>
  </si>
  <si>
    <t>MALIMBAN</t>
  </si>
  <si>
    <t>NERIFE</t>
  </si>
  <si>
    <t>HERMOSORA</t>
  </si>
  <si>
    <t>CORTEZ NERIFE H.</t>
  </si>
  <si>
    <t>JOEL</t>
  </si>
  <si>
    <t xml:space="preserve">RODRIGUEZ JOEL  </t>
  </si>
  <si>
    <t>ROMEO</t>
  </si>
  <si>
    <t xml:space="preserve">FERMA ROMEO  </t>
  </si>
  <si>
    <t>MONTENEGRO EDWIN D.</t>
  </si>
  <si>
    <t>SUSA</t>
  </si>
  <si>
    <t>NANETE</t>
  </si>
  <si>
    <t>ADMINISTRATIVE OFFICER V</t>
  </si>
  <si>
    <t>SUSA NANETE B.</t>
  </si>
  <si>
    <t>ELESTERIO</t>
  </si>
  <si>
    <t>BAUTISTA</t>
  </si>
  <si>
    <t>ROSAS</t>
  </si>
  <si>
    <t>TALAIN</t>
  </si>
  <si>
    <t>DINAH</t>
  </si>
  <si>
    <t>INSTRUCTOR I</t>
  </si>
  <si>
    <t>TORRES DINAH G.</t>
  </si>
  <si>
    <t>MOJICA</t>
  </si>
  <si>
    <t>GABRIEL</t>
  </si>
  <si>
    <t>LEGASPI</t>
  </si>
  <si>
    <t>LEGASPI DOLORES B.</t>
  </si>
  <si>
    <t>ALVAREZ</t>
  </si>
  <si>
    <t>GRACITA</t>
  </si>
  <si>
    <t>STA ANA</t>
  </si>
  <si>
    <t>NURSE II</t>
  </si>
  <si>
    <t>ALVAREZ GRACITA S.</t>
  </si>
  <si>
    <t>BAYAS</t>
  </si>
  <si>
    <t>ALFEREZ</t>
  </si>
  <si>
    <t>RAMOS</t>
  </si>
  <si>
    <t>MIDWIFE II</t>
  </si>
  <si>
    <t>ALFEREZ JOSEPHINE R.</t>
  </si>
  <si>
    <t>EGASAN</t>
  </si>
  <si>
    <t>DELIA</t>
  </si>
  <si>
    <t>EGASAN DELIA J.</t>
  </si>
  <si>
    <t>MALIGAYO</t>
  </si>
  <si>
    <t>YOLANDA</t>
  </si>
  <si>
    <t>DENTIST III</t>
  </si>
  <si>
    <t>MALIGAYO YOLANDA D.</t>
  </si>
  <si>
    <t>CRIZALDO</t>
  </si>
  <si>
    <t>THELMA</t>
  </si>
  <si>
    <t>CRIZALDO THELMA U.</t>
  </si>
  <si>
    <t>BURAZON</t>
  </si>
  <si>
    <t>CARIDAD</t>
  </si>
  <si>
    <t>LTOO II</t>
  </si>
  <si>
    <t>BURAZON CARIDAD A.</t>
  </si>
  <si>
    <t>DIMAPILIS ELVIRA S.</t>
  </si>
  <si>
    <t>MARY ANNE</t>
  </si>
  <si>
    <t>PEREÑA</t>
  </si>
  <si>
    <t>GUAÑEZO MARY ANNE P.</t>
  </si>
  <si>
    <t>OCAMPO</t>
  </si>
  <si>
    <t>ORLANDO</t>
  </si>
  <si>
    <t>OCAMPO ORLANDO R.</t>
  </si>
  <si>
    <t>AURE</t>
  </si>
  <si>
    <t>CALAMITY LEAVE</t>
  </si>
  <si>
    <t>GENNILYN</t>
  </si>
  <si>
    <t xml:space="preserve">PEREY GENNILYN  </t>
  </si>
  <si>
    <t>HERNANDEZ CORNELIO A.</t>
  </si>
  <si>
    <t>CARAAN FELIX M.</t>
  </si>
  <si>
    <t>CAPUNO</t>
  </si>
  <si>
    <t>RCCI</t>
  </si>
  <si>
    <t>PERENA RUBILINDA C.</t>
  </si>
  <si>
    <t>PARKING AIDE IV</t>
  </si>
  <si>
    <t>MENDOZA ROMEO B.</t>
  </si>
  <si>
    <t>2 SL</t>
  </si>
  <si>
    <t>JUMARANG</t>
  </si>
  <si>
    <t>1 VL</t>
  </si>
  <si>
    <t>1 SL</t>
  </si>
  <si>
    <t>ERNA</t>
  </si>
  <si>
    <t>BOFILL</t>
  </si>
  <si>
    <t>BOFILL ERNA P.</t>
  </si>
  <si>
    <t>GONZALES</t>
  </si>
  <si>
    <t>BAYBAY LOLITA B.</t>
  </si>
  <si>
    <t>JOHN</t>
  </si>
  <si>
    <t>VILLARENTE</t>
  </si>
  <si>
    <t>ANGCAYA JOHN V.</t>
  </si>
  <si>
    <t>VIDAMO</t>
  </si>
  <si>
    <t>GREGORIA</t>
  </si>
  <si>
    <t>DIMARANAN GREGORIA C.</t>
  </si>
  <si>
    <t>DELA GRACIA</t>
  </si>
  <si>
    <t>MA. CECILIA</t>
  </si>
  <si>
    <t>PEJI</t>
  </si>
  <si>
    <t>ADMIN ASST III</t>
  </si>
  <si>
    <t>DELA GRACIA MA. CECILIA P.</t>
  </si>
  <si>
    <t>MARIA LOIDA</t>
  </si>
  <si>
    <t>ADMIN AIDE II</t>
  </si>
  <si>
    <t>MIRANDA MARIA LOIDA M.</t>
  </si>
  <si>
    <t>MAGUINAO</t>
  </si>
  <si>
    <t>GILBERT</t>
  </si>
  <si>
    <t xml:space="preserve">MAGUINAO GILBERT  </t>
  </si>
  <si>
    <t>PERIDO EDWIN A.</t>
  </si>
  <si>
    <t>ANA</t>
  </si>
  <si>
    <t>BAY</t>
  </si>
  <si>
    <t>ANGCAYA ANA B.</t>
  </si>
  <si>
    <t>TAMPIS</t>
  </si>
  <si>
    <t>SEC GUARD I</t>
  </si>
  <si>
    <t>OTM</t>
  </si>
  <si>
    <t>REYES JUANITO P.</t>
  </si>
  <si>
    <t>AQUINO</t>
  </si>
  <si>
    <t>PACITA ROSARIO</t>
  </si>
  <si>
    <t>Z</t>
  </si>
  <si>
    <t>OIC GSO</t>
  </si>
  <si>
    <t>AQUINO PACITA ROSARIO Z.</t>
  </si>
  <si>
    <t>5 VL</t>
  </si>
  <si>
    <t>COLETO</t>
  </si>
  <si>
    <t>HANY ROY</t>
  </si>
  <si>
    <t>NURSEI</t>
  </si>
  <si>
    <t>AIME</t>
  </si>
  <si>
    <t>PHARMACIST</t>
  </si>
  <si>
    <t>JUMARANG AIME A.</t>
  </si>
  <si>
    <t>AMPARO</t>
  </si>
  <si>
    <t>JOY</t>
  </si>
  <si>
    <t>AMPARO JOY J.</t>
  </si>
  <si>
    <t>OIC PIO</t>
  </si>
  <si>
    <t>PARRA VIOLETA C.</t>
  </si>
  <si>
    <t>MC# 2</t>
  </si>
  <si>
    <t>DRIVER I</t>
  </si>
  <si>
    <t>CALDERON</t>
  </si>
  <si>
    <t>DELA PEÑA ALFREDO C.</t>
  </si>
  <si>
    <t>ARCULLO</t>
  </si>
  <si>
    <t>ARCULLO MELISSA A.</t>
  </si>
  <si>
    <t>ERNESTO</t>
  </si>
  <si>
    <t>MARINDUQUE ERNESTO P.</t>
  </si>
  <si>
    <t>MYLENE</t>
  </si>
  <si>
    <t>MAILEG</t>
  </si>
  <si>
    <t>JAVIER MYLENE M.</t>
  </si>
  <si>
    <t>LOYOLA</t>
  </si>
  <si>
    <t>JANE</t>
  </si>
  <si>
    <t>ALMENDRAZ</t>
  </si>
  <si>
    <t>PLANNING OFFICER I</t>
  </si>
  <si>
    <t>LOYOLA JANE A.</t>
  </si>
  <si>
    <t>LAROZA</t>
  </si>
  <si>
    <t>KIM VINCENT</t>
  </si>
  <si>
    <t>LAROZA KIM VINCENT L.</t>
  </si>
  <si>
    <t>HERNADEZ</t>
  </si>
  <si>
    <t xml:space="preserve">HERNADEZ VICTOR  </t>
  </si>
  <si>
    <t>CYNTHIA</t>
  </si>
  <si>
    <t>BURSING ATTENDANT I</t>
  </si>
  <si>
    <t xml:space="preserve">MANALO CYNTHIA  </t>
  </si>
  <si>
    <t>BERNALDEZ</t>
  </si>
  <si>
    <t>MARLONE</t>
  </si>
  <si>
    <t>BERNALDEZ MARLONE P.</t>
  </si>
  <si>
    <t>EMELO</t>
  </si>
  <si>
    <t>MARXIANE</t>
  </si>
  <si>
    <t>EMELO MARXIANE T.</t>
  </si>
  <si>
    <t>JAVIER EMMA R.</t>
  </si>
  <si>
    <t>MONTEALEGRE</t>
  </si>
  <si>
    <t>CHARLIE JR.</t>
  </si>
  <si>
    <t>MONTEALEGRE CHARLIE JR. O.</t>
  </si>
  <si>
    <t>GALANG</t>
  </si>
  <si>
    <t>JULIET</t>
  </si>
  <si>
    <t>BAEL</t>
  </si>
  <si>
    <t>LISA II</t>
  </si>
  <si>
    <t>GALANG JULIET B.</t>
  </si>
  <si>
    <t>EMPLOYEE NAME</t>
  </si>
  <si>
    <t># SICK LEAVE</t>
  </si>
  <si>
    <t>#VACATION</t>
  </si>
  <si>
    <t>#MATERNITY</t>
  </si>
  <si>
    <t>#PATERNITY</t>
  </si>
  <si>
    <t>#OTHERS</t>
  </si>
  <si>
    <t>NO</t>
  </si>
  <si>
    <t>SALONGA LUCY M.</t>
  </si>
  <si>
    <t>LUCY</t>
  </si>
  <si>
    <t>RHEALYN</t>
  </si>
  <si>
    <t>LAOO II</t>
  </si>
  <si>
    <t>OCAMPO RHEALYN B.</t>
  </si>
  <si>
    <t>TULIAO</t>
  </si>
  <si>
    <t>TULIAO FLORDELIZA M.</t>
  </si>
  <si>
    <t>SALAZAR</t>
  </si>
  <si>
    <t>TIBAYAN</t>
  </si>
  <si>
    <t>REGISTRATION OFFICER I</t>
  </si>
  <si>
    <t>JOSEPH NHOEL</t>
  </si>
  <si>
    <t>DE CASTRO JOSEPH NHOEL T.</t>
  </si>
  <si>
    <t>ESMERALDA</t>
  </si>
  <si>
    <t>ILAO</t>
  </si>
  <si>
    <t>ENTER YEAR:</t>
  </si>
  <si>
    <t>TOTAL DAYS LEAVE</t>
  </si>
  <si>
    <t>2/12/20202</t>
  </si>
  <si>
    <t>ANACAY ABNER M.</t>
  </si>
  <si>
    <t>ABNER</t>
  </si>
  <si>
    <t>M.</t>
  </si>
  <si>
    <t>MANGUINAO</t>
  </si>
  <si>
    <t xml:space="preserve">ADMIN AIDE I </t>
  </si>
  <si>
    <t>MANGUINAO GILBERT</t>
  </si>
  <si>
    <t>AGUIDO RAFAEL V.</t>
  </si>
  <si>
    <t>AGUIDO</t>
  </si>
  <si>
    <t>RAFAEL</t>
  </si>
  <si>
    <t>TRAFFIC AIDE I</t>
  </si>
  <si>
    <t>SUMAONG DANILO</t>
  </si>
  <si>
    <t>MARCELO</t>
  </si>
  <si>
    <t>AYCARDO JOEL M.</t>
  </si>
  <si>
    <t>AYCARDO</t>
  </si>
  <si>
    <t>CSU</t>
  </si>
  <si>
    <t>MARCIAL RUSTICO B.</t>
  </si>
  <si>
    <t>MARCIAL</t>
  </si>
  <si>
    <t>RUSTICO</t>
  </si>
  <si>
    <t xml:space="preserve">SARDINOLA </t>
  </si>
  <si>
    <t>GINABLETH</t>
  </si>
  <si>
    <t>SARDINOLA GINABLETH J.</t>
  </si>
  <si>
    <t>BAYHON LUISITO G.</t>
  </si>
  <si>
    <t>BATINO</t>
  </si>
  <si>
    <t>FELISA</t>
  </si>
  <si>
    <t>SANITARY INSPECTOR</t>
  </si>
  <si>
    <t>BATINO FELISA C.</t>
  </si>
  <si>
    <t xml:space="preserve">COSTANTE </t>
  </si>
  <si>
    <t>SYLVIA</t>
  </si>
  <si>
    <t>COSTANTE SYLVIA C</t>
  </si>
  <si>
    <t>DE LUNA</t>
  </si>
  <si>
    <t xml:space="preserve">DE LUNA ERNESTO </t>
  </si>
  <si>
    <t>OLINO PRECIOSA A.</t>
  </si>
  <si>
    <t>OLINO</t>
  </si>
  <si>
    <t>PRECIOSA</t>
  </si>
  <si>
    <t>A.</t>
  </si>
  <si>
    <t>GRADUATION LEAVE</t>
  </si>
  <si>
    <t>LUISITO</t>
  </si>
  <si>
    <t xml:space="preserve">BAYBAY MARCELO  </t>
  </si>
  <si>
    <t>YEAR</t>
  </si>
  <si>
    <t>DELA PEÑA</t>
  </si>
  <si>
    <t>LEONARD ERIC</t>
  </si>
  <si>
    <t>DRAFTSMAN I1</t>
  </si>
  <si>
    <t>OLEGARIO LEONARD ERIC B.</t>
  </si>
  <si>
    <t>SEC 21 EO 292- SPECIAL PRIVILEGE</t>
  </si>
  <si>
    <t>SEC 25 EO 292- FORCE LEAVE</t>
  </si>
  <si>
    <t>MAWAK</t>
  </si>
  <si>
    <t>MIA PAULEEN</t>
  </si>
  <si>
    <t>BALBA</t>
  </si>
  <si>
    <t>MAWAK MIA PAULEEN B.</t>
  </si>
  <si>
    <t>AMON</t>
  </si>
  <si>
    <t>AMON RHEALYN O.</t>
  </si>
  <si>
    <t>PELIMBERGO</t>
  </si>
  <si>
    <t>MICHELLE</t>
  </si>
  <si>
    <t>ABITONA</t>
  </si>
  <si>
    <t>PELIMBERGO MICHELLE A.</t>
  </si>
  <si>
    <t>DELA CRUZ</t>
  </si>
  <si>
    <t>LANDTAX</t>
  </si>
  <si>
    <t>DELA CRUZ EVANGELINE P.</t>
  </si>
  <si>
    <t>INOCENCIA</t>
  </si>
  <si>
    <t>MARASIGAN INOCENCIA P.</t>
  </si>
  <si>
    <t>DUNGO</t>
  </si>
  <si>
    <t>DUNGO PURISIMA CORAZON E.</t>
  </si>
  <si>
    <t>WITHOUTPAY</t>
  </si>
  <si>
    <t>WithoutPay</t>
  </si>
  <si>
    <t>OSTONAL</t>
  </si>
  <si>
    <t>OSTONAL IVY S.</t>
  </si>
  <si>
    <t>PAJENAGO</t>
  </si>
  <si>
    <t>MAIDEN</t>
  </si>
  <si>
    <t>ARCENA</t>
  </si>
  <si>
    <t>CASUAL NURSE I</t>
  </si>
  <si>
    <t>PAJENAGO MAIDEN A.</t>
  </si>
  <si>
    <t>RA 11210 - MATERNITY LEAVE</t>
  </si>
  <si>
    <t>DARYL BAMBI</t>
  </si>
  <si>
    <t>BONINA</t>
  </si>
  <si>
    <t>PEÑANO DARYL BAMBI B.</t>
  </si>
  <si>
    <t>RA 8972 SOLO PARENT</t>
  </si>
  <si>
    <t xml:space="preserve">LUNA </t>
  </si>
  <si>
    <t>FERNANDO</t>
  </si>
  <si>
    <t xml:space="preserve">LUNA  FERNANDO  </t>
  </si>
  <si>
    <t>AUSTRIA KIM E.</t>
  </si>
  <si>
    <t>AUSTRIA</t>
  </si>
  <si>
    <t>RADIOLOGIC TECHNOLOGIST</t>
  </si>
  <si>
    <t>KIM</t>
  </si>
  <si>
    <t>MARYJANE</t>
  </si>
  <si>
    <t>EMELO MARYJANE T.</t>
  </si>
  <si>
    <t>RUEL</t>
  </si>
  <si>
    <t xml:space="preserve">RODRIGUEZ RUEL  </t>
  </si>
  <si>
    <t>DOLOT</t>
  </si>
  <si>
    <t>JESUS JR.</t>
  </si>
  <si>
    <t>DOLOT JESUS JR. D.</t>
  </si>
  <si>
    <t>SIM</t>
  </si>
  <si>
    <t>JO RITZELLE</t>
  </si>
  <si>
    <t>SIM JO RITZELLE C.</t>
  </si>
  <si>
    <t>ATIENZA</t>
  </si>
  <si>
    <t>JULIE ANN</t>
  </si>
  <si>
    <t>ANCIANO</t>
  </si>
  <si>
    <t>ATIENZA JULIE ANN A.</t>
  </si>
  <si>
    <t>TAMAYO</t>
  </si>
  <si>
    <t>MARIA ELLAINE III</t>
  </si>
  <si>
    <t>TAMAYO MARIA ELLAINE III B.</t>
  </si>
  <si>
    <t>DE OCAMPO ALMA A.</t>
  </si>
  <si>
    <t>PILILLA</t>
  </si>
  <si>
    <t>COA</t>
  </si>
  <si>
    <t>AYCARDO PILILLA V.</t>
  </si>
  <si>
    <t>Office</t>
  </si>
  <si>
    <t>DA</t>
  </si>
  <si>
    <t>DEPED</t>
  </si>
  <si>
    <t>Office:</t>
  </si>
  <si>
    <t>ZALDIVIA</t>
  </si>
  <si>
    <t>MIRIAM</t>
  </si>
  <si>
    <t>ZALDIVIA MIRIAM F.</t>
  </si>
  <si>
    <t>SEPINO</t>
  </si>
  <si>
    <t>SEPINO BRIGIDA M.</t>
  </si>
  <si>
    <t>CONSTANTE</t>
  </si>
  <si>
    <t>FLORAVILLA</t>
  </si>
  <si>
    <t>ROMASANTA</t>
  </si>
  <si>
    <t>CONSTANTE FLORAVILLA R.</t>
  </si>
  <si>
    <t>MILAGROS</t>
  </si>
  <si>
    <t>FERNANDEZ MILAGROS C.</t>
  </si>
  <si>
    <t>TEOFISTA</t>
  </si>
  <si>
    <t>OLEGARIO TEOFISTA B.</t>
  </si>
  <si>
    <t>GINALYN</t>
  </si>
  <si>
    <t>DADOR</t>
  </si>
  <si>
    <t>MARASIGAN GINALYN D.</t>
  </si>
  <si>
    <t>VIDA</t>
  </si>
  <si>
    <t>CHARMAINE</t>
  </si>
  <si>
    <t>RAMO</t>
  </si>
  <si>
    <t>VIDA CHARMAINE R.</t>
  </si>
  <si>
    <t>LERIO</t>
  </si>
  <si>
    <t>ROSEMARIE</t>
  </si>
  <si>
    <t>CITY ACCOUNTANT</t>
  </si>
  <si>
    <t>LERIO ROSEMARIE V.</t>
  </si>
  <si>
    <t>DAÑO ALMA R.</t>
  </si>
  <si>
    <t>AURORA</t>
  </si>
  <si>
    <t>SR. ADMIN ASST I</t>
  </si>
  <si>
    <t>MARINDUQUE AURORA A.</t>
  </si>
  <si>
    <t>JOSEFA</t>
  </si>
  <si>
    <t>FERMA JOSEFA O.</t>
  </si>
  <si>
    <t>PARASDAS</t>
  </si>
  <si>
    <t>PARASDAS OFELIA C.</t>
  </si>
  <si>
    <t>SEC 68 EO 292 STUDY LEAVE</t>
  </si>
  <si>
    <t>ORSAL</t>
  </si>
  <si>
    <t>MARK LESTER</t>
  </si>
  <si>
    <t>ORSAL MARK LESTER B.</t>
  </si>
  <si>
    <t>NATIONAL HEROES DAY</t>
  </si>
  <si>
    <t>HSKB</t>
  </si>
  <si>
    <t>VILLANUEVA MARIO A.</t>
  </si>
  <si>
    <t>QUILAO</t>
  </si>
  <si>
    <t>EDGARDO</t>
  </si>
  <si>
    <t>PAYAD EDGARDO F.</t>
  </si>
  <si>
    <t>6/9/2022</t>
  </si>
  <si>
    <t>6/17/2022</t>
  </si>
  <si>
    <t>6/18/2022</t>
  </si>
  <si>
    <t>6/10/2022</t>
  </si>
  <si>
    <t>6/16/2022</t>
  </si>
  <si>
    <t>6/7/2022</t>
  </si>
  <si>
    <t>6/13/2022</t>
  </si>
  <si>
    <t>6/20/2022</t>
  </si>
  <si>
    <t>6/6/2022</t>
  </si>
  <si>
    <t>5/19/2022</t>
  </si>
  <si>
    <t>6/30/2022</t>
  </si>
  <si>
    <t>7/9/2022</t>
  </si>
  <si>
    <t>7/1/2022</t>
  </si>
  <si>
    <t>7/5/2022</t>
  </si>
  <si>
    <t>7/4/2022</t>
  </si>
  <si>
    <t>7/11/2022</t>
  </si>
  <si>
    <t>6/22/2022</t>
  </si>
  <si>
    <t>7/6/2022</t>
  </si>
  <si>
    <t>BAYANI MACY A.</t>
  </si>
  <si>
    <t>BAYANI</t>
  </si>
  <si>
    <t>MACY</t>
  </si>
  <si>
    <t>FELLO</t>
  </si>
  <si>
    <t>VIRGILIO</t>
  </si>
  <si>
    <t>FELLO VIRGILIO O.</t>
  </si>
  <si>
    <t>5/16/2022</t>
  </si>
  <si>
    <t>5/26/2022</t>
  </si>
  <si>
    <t>5/31/2022</t>
  </si>
  <si>
    <t>6/14/2022</t>
  </si>
  <si>
    <t>5/30/2022</t>
  </si>
  <si>
    <t>6/15/2022</t>
  </si>
  <si>
    <t>7/15/2022</t>
  </si>
  <si>
    <t>6/24/2022</t>
  </si>
  <si>
    <t>5/20/2022</t>
  </si>
  <si>
    <t>6/27/2022</t>
  </si>
  <si>
    <t>6/29/2022</t>
  </si>
  <si>
    <t>6/26/2022</t>
  </si>
  <si>
    <t>7/26/2022</t>
  </si>
  <si>
    <t>6/1/2022</t>
  </si>
  <si>
    <t>6/3/2022</t>
  </si>
  <si>
    <t>7/18/2022</t>
  </si>
  <si>
    <t>7/20/2022</t>
  </si>
  <si>
    <t/>
  </si>
  <si>
    <t>R.A 8552</t>
  </si>
  <si>
    <t>741</t>
  </si>
  <si>
    <t>7/7/2022</t>
  </si>
  <si>
    <t>7/8/2022</t>
  </si>
  <si>
    <t>6/28/2022</t>
  </si>
  <si>
    <t>7/2/2022</t>
  </si>
  <si>
    <t>AMORA ELISA ! S.</t>
  </si>
  <si>
    <t>7/22/2022</t>
  </si>
  <si>
    <t>6/8/2022</t>
  </si>
  <si>
    <t>8/1/2022</t>
  </si>
  <si>
    <t>7/29/2022</t>
  </si>
  <si>
    <t>7/12/2022</t>
  </si>
  <si>
    <t>6/21/2022</t>
  </si>
  <si>
    <t>6/23/2022</t>
  </si>
  <si>
    <t>CATHERINE</t>
  </si>
  <si>
    <t>VERGARA CATHERINE R.</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</si>
  <si>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</si>
  <si>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</si>
  <si>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</si>
  <si>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</si>
  <si>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</si>
  <si>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</si>
  <si>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</si>
  <si>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</si>
  <si>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</si>
  <si>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</si>
  <si>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</si>
  <si>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</si>
  <si>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</si>
  <si>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</si>
  <si>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</si>
  <si>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</si>
  <si>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</si>
  <si>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</si>
  <si>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</si>
  <si>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</si>
  <si>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</si>
  <si>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</si>
  <si>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</si>
  <si>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</si>
  <si>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MANALO CYNTHIA D.</t>
  </si>
  <si>
    <t>HERNANDO MERLE B.</t>
  </si>
  <si>
    <t>LERIO ROSEMARIE v.</t>
  </si>
  <si>
    <t>7/17/2022</t>
  </si>
  <si>
    <t>7/16/2022</t>
  </si>
  <si>
    <t>7/21/2022</t>
  </si>
  <si>
    <t>D.</t>
  </si>
  <si>
    <t>MERLE</t>
  </si>
  <si>
    <t>OIC-BUDGET OFFICER</t>
  </si>
  <si>
    <t>BUDGET</t>
  </si>
  <si>
    <t>766</t>
  </si>
  <si>
    <t>767</t>
  </si>
  <si>
    <t>768</t>
  </si>
  <si>
    <t>769</t>
  </si>
  <si>
    <t>770</t>
  </si>
  <si>
    <t>771</t>
  </si>
  <si>
    <t>772</t>
  </si>
  <si>
    <t>773</t>
  </si>
  <si>
    <t>774</t>
  </si>
  <si>
    <t>775</t>
  </si>
  <si>
    <t>776</t>
  </si>
  <si>
    <t>777</t>
  </si>
  <si>
    <t>778</t>
  </si>
  <si>
    <t>779</t>
  </si>
  <si>
    <t>780</t>
  </si>
  <si>
    <t>781</t>
  </si>
  <si>
    <t>782</t>
  </si>
  <si>
    <t>783</t>
  </si>
  <si>
    <t>784</t>
  </si>
  <si>
    <t>785</t>
  </si>
  <si>
    <t>786</t>
  </si>
  <si>
    <t>5/17/2022</t>
  </si>
  <si>
    <t>6/11/2022</t>
  </si>
  <si>
    <t>BAYBAY JOLINA S.</t>
  </si>
  <si>
    <t>PATAWE ELMA M.</t>
  </si>
  <si>
    <t>DOMINGO RACHEL L.</t>
  </si>
  <si>
    <t>PATRICIO</t>
  </si>
  <si>
    <t>APRIL</t>
  </si>
  <si>
    <t>PATRICIO APRIL V.</t>
  </si>
  <si>
    <t>JOLINA</t>
  </si>
  <si>
    <t>PATAWE</t>
  </si>
  <si>
    <t>ELMA</t>
  </si>
  <si>
    <t>DSWDO</t>
  </si>
  <si>
    <t>DOMINGO</t>
  </si>
  <si>
    <t>RACHEL</t>
  </si>
  <si>
    <t>5/18/2022</t>
  </si>
  <si>
    <t>5/23/2022</t>
  </si>
  <si>
    <t>5/27/2022</t>
  </si>
  <si>
    <t>QUARANTINE</t>
  </si>
  <si>
    <t>1/10/2022</t>
  </si>
  <si>
    <t>2/1/2022</t>
  </si>
  <si>
    <t>LEAVE</t>
  </si>
  <si>
    <t>787</t>
  </si>
  <si>
    <t>788</t>
  </si>
  <si>
    <t>789</t>
  </si>
  <si>
    <t>790</t>
  </si>
  <si>
    <t>791</t>
  </si>
  <si>
    <t>792</t>
  </si>
  <si>
    <t>793</t>
  </si>
  <si>
    <t>794</t>
  </si>
  <si>
    <t>795</t>
  </si>
  <si>
    <t>796</t>
  </si>
  <si>
    <t>797</t>
  </si>
  <si>
    <t>798</t>
  </si>
  <si>
    <t>799</t>
  </si>
  <si>
    <t>800</t>
  </si>
  <si>
    <t>801</t>
  </si>
  <si>
    <t>802</t>
  </si>
  <si>
    <t>803</t>
  </si>
  <si>
    <t>804</t>
  </si>
  <si>
    <t>2/11/2022</t>
  </si>
  <si>
    <t>ALCAZAR AINEE JOY c.</t>
  </si>
  <si>
    <t>2021</t>
  </si>
  <si>
    <t>SANARES</t>
  </si>
  <si>
    <t>DAN</t>
  </si>
  <si>
    <t>SANARES DAN T.</t>
  </si>
  <si>
    <t>FELICIDARIO</t>
  </si>
  <si>
    <t>PAMELA</t>
  </si>
  <si>
    <t>CRUZAT</t>
  </si>
  <si>
    <t>FELICIDARIO PAMELA C.</t>
  </si>
  <si>
    <t>HAYAG</t>
  </si>
  <si>
    <t>JERMAINE JOI</t>
  </si>
  <si>
    <t>HAYAG JERMAINE JOI D.</t>
  </si>
  <si>
    <t>VILLAPANDO</t>
  </si>
  <si>
    <t>JENITA</t>
  </si>
  <si>
    <t>RCC II</t>
  </si>
  <si>
    <t>VILLAPANDO JENITA M.</t>
  </si>
  <si>
    <t>REYMOND</t>
  </si>
  <si>
    <t>AMBATA</t>
  </si>
  <si>
    <t>AMBION REYMOND A.</t>
  </si>
  <si>
    <t>PEÑARANDA</t>
  </si>
  <si>
    <t>MARIA KEREN</t>
  </si>
  <si>
    <t>MOA/LSB</t>
  </si>
  <si>
    <t>PEÑARANDA MARIA KEREN N.</t>
  </si>
  <si>
    <t>AGUSTIN</t>
  </si>
  <si>
    <t>MARIA LUISA</t>
  </si>
  <si>
    <t>AGUSTIN MARIA LUISA F.</t>
  </si>
  <si>
    <t>SARDINOLA  GINABLETH J.</t>
  </si>
  <si>
    <t>HOUSE KEEPING ASST</t>
  </si>
  <si>
    <t>JANICE</t>
  </si>
  <si>
    <t>BAUTISTA JANICE M.</t>
  </si>
  <si>
    <t>DIAZ</t>
  </si>
  <si>
    <t>LEGISLATIVE STAFF</t>
  </si>
  <si>
    <t>SP/VMO</t>
  </si>
  <si>
    <t>CASUAL</t>
  </si>
  <si>
    <t>MAURICIO</t>
  </si>
  <si>
    <t>MARIZIEL</t>
  </si>
  <si>
    <t>CANDELARIA</t>
  </si>
  <si>
    <t>MARKET SUPERVISOR I</t>
  </si>
  <si>
    <t>CANDELARIA DANILO M.</t>
  </si>
  <si>
    <t>NICOLE MAY</t>
  </si>
  <si>
    <t>MIRANDA NICOLE MAY B.</t>
  </si>
  <si>
    <t>TOPACIO</t>
  </si>
  <si>
    <t>ABEGAIL</t>
  </si>
  <si>
    <t>TOPACIO ABEGAIL P.</t>
  </si>
  <si>
    <t>STUDY LEAVE</t>
  </si>
  <si>
    <t>TCNHS</t>
  </si>
  <si>
    <t>ACERON</t>
  </si>
  <si>
    <t>ANGELU</t>
  </si>
  <si>
    <t>VALDEZ</t>
  </si>
  <si>
    <t>ACERON ANGELU V.</t>
  </si>
  <si>
    <t>BEVERLY</t>
  </si>
  <si>
    <t>PERIDO BEVERLY T.</t>
  </si>
  <si>
    <t>RONNEL</t>
  </si>
  <si>
    <t>DELA TORRE</t>
  </si>
  <si>
    <t>DOGELIO RONNEL D.</t>
  </si>
  <si>
    <t>DAÑO</t>
  </si>
  <si>
    <t>PEÑANO</t>
  </si>
  <si>
    <t>Lastname</t>
  </si>
  <si>
    <t>Firstname</t>
  </si>
  <si>
    <t>Middlename</t>
  </si>
  <si>
    <t>Position</t>
  </si>
  <si>
    <t>CASAQUITE</t>
  </si>
  <si>
    <t>REMOLLENO</t>
  </si>
  <si>
    <t>UBALDO</t>
  </si>
  <si>
    <t>REMOLLENO MICHELLE U.</t>
  </si>
  <si>
    <t>CAPUPUS</t>
  </si>
  <si>
    <t>LIZA FE</t>
  </si>
  <si>
    <t>FAJARDO</t>
  </si>
  <si>
    <t>CITY HEALTH OFFICER II</t>
  </si>
  <si>
    <t>CAPUPUS LIZA FE F.</t>
  </si>
  <si>
    <t>CONTRERAS</t>
  </si>
  <si>
    <t>DE LOS SANTOS</t>
  </si>
  <si>
    <t>COLETO HANY ROY D.</t>
  </si>
  <si>
    <t>MAGCUYAO</t>
  </si>
  <si>
    <t>NELSON</t>
  </si>
  <si>
    <t>DENTIST II</t>
  </si>
  <si>
    <t>NELSON CATHERINE L.</t>
  </si>
  <si>
    <t>DSDRVBGFA</t>
  </si>
  <si>
    <t>aa</t>
  </si>
  <si>
    <t>a</t>
  </si>
  <si>
    <t>ACC    Bgsag Bsasd</t>
  </si>
  <si>
    <t>RECEIVED BY:</t>
  </si>
  <si>
    <t>ALCALA</t>
  </si>
  <si>
    <t>ALCALA DANIEL P.</t>
  </si>
  <si>
    <t>LELISA</t>
  </si>
  <si>
    <t>MENDOZA LELISA L.</t>
  </si>
  <si>
    <t>BENILDA</t>
  </si>
  <si>
    <t>SESMA</t>
  </si>
  <si>
    <t>HERNANDO BENILDA S.</t>
  </si>
  <si>
    <t>REYVI</t>
  </si>
  <si>
    <t>ERANZO</t>
  </si>
  <si>
    <t>EXEC ASST TO VICE MAYOR</t>
  </si>
  <si>
    <t>QUILAO REYVI E.</t>
  </si>
  <si>
    <t>CARMONA</t>
  </si>
  <si>
    <t>REMY</t>
  </si>
  <si>
    <t>CARMONA REMY M.</t>
  </si>
  <si>
    <t>LORNA</t>
  </si>
  <si>
    <t>PARRA LORNA A.</t>
  </si>
  <si>
    <t>AALA</t>
  </si>
  <si>
    <t>MELODY</t>
  </si>
  <si>
    <t>ABALLA</t>
  </si>
  <si>
    <t>JAMAICA</t>
  </si>
  <si>
    <t>ABELA</t>
  </si>
  <si>
    <t>IMELDA</t>
  </si>
  <si>
    <t>ABLANEDA</t>
  </si>
  <si>
    <t>ARMANDO</t>
  </si>
  <si>
    <t>ACUB</t>
  </si>
  <si>
    <t>MA. MARILYN</t>
  </si>
  <si>
    <t>ALBARRACIN</t>
  </si>
  <si>
    <t>ROLAND</t>
  </si>
  <si>
    <t>ALERA</t>
  </si>
  <si>
    <t>JEFFREY</t>
  </si>
  <si>
    <t>BENSON</t>
  </si>
  <si>
    <t>ALMAREZ</t>
  </si>
  <si>
    <t>MELENCIO</t>
  </si>
  <si>
    <t>JAIME</t>
  </si>
  <si>
    <t>LEONILLO</t>
  </si>
  <si>
    <t>HERSHEY</t>
  </si>
  <si>
    <t>MARIETA</t>
  </si>
  <si>
    <t>AMBROCIO</t>
  </si>
  <si>
    <t>AMULONG</t>
  </si>
  <si>
    <t>GERONIMO</t>
  </si>
  <si>
    <t>MANIMTIM</t>
  </si>
  <si>
    <t>RICHARD</t>
  </si>
  <si>
    <t>BERNAL</t>
  </si>
  <si>
    <t>ANDAL</t>
  </si>
  <si>
    <t>ALEX</t>
  </si>
  <si>
    <t>IRENE</t>
  </si>
  <si>
    <t>JENNY ROSE</t>
  </si>
  <si>
    <t>ANGELES</t>
  </si>
  <si>
    <t>ANNABEL</t>
  </si>
  <si>
    <t>ANTIENZA</t>
  </si>
  <si>
    <t>VENUS</t>
  </si>
  <si>
    <t>ASIDO</t>
  </si>
  <si>
    <t>LEONILA</t>
  </si>
  <si>
    <t>ATANGAN</t>
  </si>
  <si>
    <t>JUDITH</t>
  </si>
  <si>
    <t>BALBUENA</t>
  </si>
  <si>
    <t>KRISNA MIGUELA</t>
  </si>
  <si>
    <t>BAROA</t>
  </si>
  <si>
    <t>JONA</t>
  </si>
  <si>
    <t>BATHAN</t>
  </si>
  <si>
    <t>CLARO</t>
  </si>
  <si>
    <t>CASTILLON</t>
  </si>
  <si>
    <t>AMIE</t>
  </si>
  <si>
    <t>ARNOLD</t>
  </si>
  <si>
    <t>BULLON</t>
  </si>
  <si>
    <t>BELOSTRINO</t>
  </si>
  <si>
    <t>BERGADO</t>
  </si>
  <si>
    <t>BITUIN</t>
  </si>
  <si>
    <t>LUCKY NIKKO</t>
  </si>
  <si>
    <t>BRIZUELA</t>
  </si>
  <si>
    <t>LENIE</t>
  </si>
  <si>
    <t>ESTABILLO</t>
  </si>
  <si>
    <t>BRON</t>
  </si>
  <si>
    <t>FLORENCIO</t>
  </si>
  <si>
    <t>BUTALON</t>
  </si>
  <si>
    <t>DIANNE</t>
  </si>
  <si>
    <t>CABANLIT</t>
  </si>
  <si>
    <t>ZOSIMA</t>
  </si>
  <si>
    <t>CABANTING</t>
  </si>
  <si>
    <t>AIRA</t>
  </si>
  <si>
    <t>CAGUICLA</t>
  </si>
  <si>
    <t>JO HAENA</t>
  </si>
  <si>
    <t>CAGUITLA</t>
  </si>
  <si>
    <t>GEMINIANO</t>
  </si>
  <si>
    <t>CAJAS</t>
  </si>
  <si>
    <t>MINA</t>
  </si>
  <si>
    <t>H</t>
  </si>
  <si>
    <t>OLIVER</t>
  </si>
  <si>
    <t>CARLITO</t>
  </si>
  <si>
    <t>ELENA</t>
  </si>
  <si>
    <t>ROBENSON</t>
  </si>
  <si>
    <t>CESICAR</t>
  </si>
  <si>
    <t>JOCHELLE JOAN</t>
  </si>
  <si>
    <t>SOROTE</t>
  </si>
  <si>
    <t>CHANGCO</t>
  </si>
  <si>
    <t>KATHLEEN CARLA</t>
  </si>
  <si>
    <t>FELICIANO</t>
  </si>
  <si>
    <t>ASHLEY</t>
  </si>
  <si>
    <t>ALEJANDRO</t>
  </si>
  <si>
    <t>ALLAN</t>
  </si>
  <si>
    <t>SARAH JANE</t>
  </si>
  <si>
    <t>CORTADO</t>
  </si>
  <si>
    <t>COSA</t>
  </si>
  <si>
    <t>PAOLA GRACE</t>
  </si>
  <si>
    <t>COSINO</t>
  </si>
  <si>
    <t>RIMWELL</t>
  </si>
  <si>
    <t>CORAZON</t>
  </si>
  <si>
    <t>COSTANTE</t>
  </si>
  <si>
    <t>HERBERT</t>
  </si>
  <si>
    <t>CROOX</t>
  </si>
  <si>
    <t>VALERIE</t>
  </si>
  <si>
    <t>ROMERA</t>
  </si>
  <si>
    <t>CUENO</t>
  </si>
  <si>
    <t>FLOR</t>
  </si>
  <si>
    <t>DATU</t>
  </si>
  <si>
    <t>SHIRLEY</t>
  </si>
  <si>
    <t>GAZMAN</t>
  </si>
  <si>
    <t>DAVID</t>
  </si>
  <si>
    <t>DE ASIS</t>
  </si>
  <si>
    <t>JANETTE</t>
  </si>
  <si>
    <t xml:space="preserve"> CHRISTINE JEAN</t>
  </si>
  <si>
    <t>DE GUIA</t>
  </si>
  <si>
    <t>MARIVIC</t>
  </si>
  <si>
    <t>BISWELAN</t>
  </si>
  <si>
    <t>CLEMENTE</t>
  </si>
  <si>
    <t>DE LARA</t>
  </si>
  <si>
    <t>GRACE</t>
  </si>
  <si>
    <t>LIGSAY</t>
  </si>
  <si>
    <t>DE LEON</t>
  </si>
  <si>
    <t>ANALITA</t>
  </si>
  <si>
    <t>NANCY</t>
  </si>
  <si>
    <t>JONASA</t>
  </si>
  <si>
    <t>CHARITO</t>
  </si>
  <si>
    <t>DEMATERA</t>
  </si>
  <si>
    <t>PEDRO</t>
  </si>
  <si>
    <t>DERLA</t>
  </si>
  <si>
    <t>APOLONIO JR</t>
  </si>
  <si>
    <t>ARTHUR</t>
  </si>
  <si>
    <t>DUGAYO</t>
  </si>
  <si>
    <t>DESINGAŃO</t>
  </si>
  <si>
    <t>PURIFICACION</t>
  </si>
  <si>
    <t>ARCEBUCHE</t>
  </si>
  <si>
    <t>DESIPEDA</t>
  </si>
  <si>
    <t>MACARIA</t>
  </si>
  <si>
    <t>PALOMENO</t>
  </si>
  <si>
    <t>DIGNO</t>
  </si>
  <si>
    <t>MARIE BERNADETTE</t>
  </si>
  <si>
    <t>CALBA</t>
  </si>
  <si>
    <t>DILIDILI</t>
  </si>
  <si>
    <t>AIREEN</t>
  </si>
  <si>
    <t>DIMAANO</t>
  </si>
  <si>
    <t>LEOVIGILDA</t>
  </si>
  <si>
    <t>DIMAILIG</t>
  </si>
  <si>
    <t>ARLYN</t>
  </si>
  <si>
    <t>VINCE BENEDICT</t>
  </si>
  <si>
    <t>RUIZ</t>
  </si>
  <si>
    <t>ANNA</t>
  </si>
  <si>
    <t>PERLADO</t>
  </si>
  <si>
    <t>KHRISSELLE</t>
  </si>
  <si>
    <t>ENDOZO</t>
  </si>
  <si>
    <t>CHRISTIAN</t>
  </si>
  <si>
    <t>JEAN MELODY</t>
  </si>
  <si>
    <t>MARANAN</t>
  </si>
  <si>
    <t>MARY JANE</t>
  </si>
  <si>
    <t>ORTEGA</t>
  </si>
  <si>
    <t>ESMAEL</t>
  </si>
  <si>
    <t>EMRAN</t>
  </si>
  <si>
    <t>ESPINOSA</t>
  </si>
  <si>
    <t>RUBY ANN</t>
  </si>
  <si>
    <t>JUSTINE CARL</t>
  </si>
  <si>
    <t>GEOCADIN</t>
  </si>
  <si>
    <t>ESTALE</t>
  </si>
  <si>
    <t>JOCELYN</t>
  </si>
  <si>
    <t>ESTIEBER</t>
  </si>
  <si>
    <t>ARISTOTLE</t>
  </si>
  <si>
    <t>ESTOLE</t>
  </si>
  <si>
    <t>ERIC</t>
  </si>
  <si>
    <t>NAMUCO</t>
  </si>
  <si>
    <t>ETHEL GRACE</t>
  </si>
  <si>
    <t>NAMULO</t>
  </si>
  <si>
    <t>RAYMOND</t>
  </si>
  <si>
    <t>FLORES</t>
  </si>
  <si>
    <t>EDERLYN</t>
  </si>
  <si>
    <t>MARIA PATRICIA NICOLE</t>
  </si>
  <si>
    <t>CABASI</t>
  </si>
  <si>
    <t>FRONDOZO</t>
  </si>
  <si>
    <t>GALARDE</t>
  </si>
  <si>
    <t>DELFIN</t>
  </si>
  <si>
    <t>JOAN</t>
  </si>
  <si>
    <t>ETHEL</t>
  </si>
  <si>
    <t>MICHAEL</t>
  </si>
  <si>
    <t>ERNI</t>
  </si>
  <si>
    <t>CHRISTI NERISSE</t>
  </si>
  <si>
    <t>OLIVEROS</t>
  </si>
  <si>
    <t>GUEVARRA</t>
  </si>
  <si>
    <t>ROLANDO</t>
  </si>
  <si>
    <t>GUMIRAN</t>
  </si>
  <si>
    <t>HERMINIA</t>
  </si>
  <si>
    <t>APOLONA</t>
  </si>
  <si>
    <t>RENCELLE LALAINE</t>
  </si>
  <si>
    <t>AMBULO</t>
  </si>
  <si>
    <t>RODERICK</t>
  </si>
  <si>
    <t>JABINES</t>
  </si>
  <si>
    <t>MARIA SHELLY</t>
  </si>
  <si>
    <t>LABANANCIA</t>
  </si>
  <si>
    <t>TEDDY BOY</t>
  </si>
  <si>
    <t>NIBAY</t>
  </si>
  <si>
    <t>LANDICHO</t>
  </si>
  <si>
    <t>CHARLENE</t>
  </si>
  <si>
    <t>REAL</t>
  </si>
  <si>
    <t>ROSALINA</t>
  </si>
  <si>
    <t>LARIOSA</t>
  </si>
  <si>
    <t>ALBERT</t>
  </si>
  <si>
    <t>LOGROÑO</t>
  </si>
  <si>
    <t>JONATHAN</t>
  </si>
  <si>
    <t>CASALME</t>
  </si>
  <si>
    <t>LORILLA</t>
  </si>
  <si>
    <t>LOIDA</t>
  </si>
  <si>
    <t>LALAINE</t>
  </si>
  <si>
    <t>NIÑA</t>
  </si>
  <si>
    <t>MALANAN</t>
  </si>
  <si>
    <t>JENNYLYN</t>
  </si>
  <si>
    <t>MAMARIL</t>
  </si>
  <si>
    <t>JOSEFINA</t>
  </si>
  <si>
    <t>MANLANGIT</t>
  </si>
  <si>
    <t>RAMOSO</t>
  </si>
  <si>
    <t>MARAÑON</t>
  </si>
  <si>
    <t>AMY LOU</t>
  </si>
  <si>
    <t>TORNEA</t>
  </si>
  <si>
    <t>AGUINO</t>
  </si>
  <si>
    <t>BIENVENIDO</t>
  </si>
  <si>
    <t>JANINE</t>
  </si>
  <si>
    <t>CURA</t>
  </si>
  <si>
    <t>MARDO</t>
  </si>
  <si>
    <t>MAULLON</t>
  </si>
  <si>
    <t>JAENA</t>
  </si>
  <si>
    <t>MELADO</t>
  </si>
  <si>
    <t>LEONILA JR</t>
  </si>
  <si>
    <t>PASASAAN</t>
  </si>
  <si>
    <t>MARIA ABIGAIL</t>
  </si>
  <si>
    <t>MARICEL</t>
  </si>
  <si>
    <t>CASTRENCE</t>
  </si>
  <si>
    <t>MARVIC</t>
  </si>
  <si>
    <t>MARCHAN</t>
  </si>
  <si>
    <t>PATRICK</t>
  </si>
  <si>
    <t>OSORIO</t>
  </si>
  <si>
    <t>ARLENNIE</t>
  </si>
  <si>
    <t>DONGITO</t>
  </si>
  <si>
    <t>MERCARDO</t>
  </si>
  <si>
    <t>RENGIE</t>
  </si>
  <si>
    <t>MERHAN</t>
  </si>
  <si>
    <t>FRANCISCO</t>
  </si>
  <si>
    <t>MERJILLA</t>
  </si>
  <si>
    <t>JEANETTE</t>
  </si>
  <si>
    <t>MULINGTAPANG</t>
  </si>
  <si>
    <t>OPO</t>
  </si>
  <si>
    <t>NACARIO</t>
  </si>
  <si>
    <t>GLENN</t>
  </si>
  <si>
    <t>NATANAUAN</t>
  </si>
  <si>
    <t>GRACIANO</t>
  </si>
  <si>
    <t>AGUILA</t>
  </si>
  <si>
    <t>ELEONOR</t>
  </si>
  <si>
    <t>ESGUERRA</t>
  </si>
  <si>
    <t>NUESTRO</t>
  </si>
  <si>
    <t>RICA MAY</t>
  </si>
  <si>
    <t>NUÑEZ</t>
  </si>
  <si>
    <t>RUBEN JR</t>
  </si>
  <si>
    <t>JACOB</t>
  </si>
  <si>
    <t>OBINA</t>
  </si>
  <si>
    <t>APOLINARIO</t>
  </si>
  <si>
    <t>BACAL</t>
  </si>
  <si>
    <t>MERLINDA</t>
  </si>
  <si>
    <t>NOVELYN</t>
  </si>
  <si>
    <t>URAM</t>
  </si>
  <si>
    <t>OLAZO</t>
  </si>
  <si>
    <t>LIZA</t>
  </si>
  <si>
    <t>CONEY</t>
  </si>
  <si>
    <t>OTACAN</t>
  </si>
  <si>
    <t>JAY</t>
  </si>
  <si>
    <t>PADILLA</t>
  </si>
  <si>
    <t>ZARAGOZA</t>
  </si>
  <si>
    <t>PAGLINAWAN</t>
  </si>
  <si>
    <t>JESSIE</t>
  </si>
  <si>
    <t>PALOMA</t>
  </si>
  <si>
    <t>ERICKA SHAYNE</t>
  </si>
  <si>
    <t>ERICSON</t>
  </si>
  <si>
    <t>PARAISO</t>
  </si>
  <si>
    <t>MARIA LORENA</t>
  </si>
  <si>
    <t>DELA REA</t>
  </si>
  <si>
    <t>MARIA LOURDERS</t>
  </si>
  <si>
    <t>RONALDO</t>
  </si>
  <si>
    <t>PAZ</t>
  </si>
  <si>
    <t>JOSUE</t>
  </si>
  <si>
    <t>ORIEL</t>
  </si>
  <si>
    <t>NARCISO</t>
  </si>
  <si>
    <t>REGINE</t>
  </si>
  <si>
    <t>BARRIENTOS</t>
  </si>
  <si>
    <t>PEPA</t>
  </si>
  <si>
    <t>PEREA</t>
  </si>
  <si>
    <t>BABEL</t>
  </si>
  <si>
    <t>VERGILIO</t>
  </si>
  <si>
    <t>PRIMO</t>
  </si>
  <si>
    <t>PUNZALAN</t>
  </si>
  <si>
    <t>LUCIANA</t>
  </si>
  <si>
    <t>QUIAMBAO</t>
  </si>
  <si>
    <t>RAMA</t>
  </si>
  <si>
    <t>RAQUEL</t>
  </si>
  <si>
    <t>REGINALDO</t>
  </si>
  <si>
    <t>BEDUA</t>
  </si>
  <si>
    <t>JUNE BYRONN</t>
  </si>
  <si>
    <t>RODENAS</t>
  </si>
  <si>
    <t>ALBERT RAPHAEL</t>
  </si>
  <si>
    <t>ARNEL</t>
  </si>
  <si>
    <t>JERALD</t>
  </si>
  <si>
    <t>MANNY</t>
  </si>
  <si>
    <t>NARCISCO</t>
  </si>
  <si>
    <t>RAYMUNDO</t>
  </si>
  <si>
    <t>REIMART</t>
  </si>
  <si>
    <t>ROLLE</t>
  </si>
  <si>
    <t>CARIZA</t>
  </si>
  <si>
    <t>MICHELLYN</t>
  </si>
  <si>
    <t>GOLFO</t>
  </si>
  <si>
    <t>MARIBEL</t>
  </si>
  <si>
    <t>PAYO</t>
  </si>
  <si>
    <t>ROQUITE</t>
  </si>
  <si>
    <t>MAIRECAR</t>
  </si>
  <si>
    <t>SABULAAN</t>
  </si>
  <si>
    <t>MARIA LEAH</t>
  </si>
  <si>
    <t>SAN JUAN</t>
  </si>
  <si>
    <t>EVA RUTH</t>
  </si>
  <si>
    <t>MAGBITANG</t>
  </si>
  <si>
    <t>SARDIÑOLA</t>
  </si>
  <si>
    <t>REBECCA</t>
  </si>
  <si>
    <t>CUADRA</t>
  </si>
  <si>
    <t>SARMIENTO</t>
  </si>
  <si>
    <t>TERESA</t>
  </si>
  <si>
    <t>ESPINO</t>
  </si>
  <si>
    <t>SEMBRANA</t>
  </si>
  <si>
    <t>JENNIE</t>
  </si>
  <si>
    <t>SABADO</t>
  </si>
  <si>
    <t>LAZARO</t>
  </si>
  <si>
    <t>SIERRA</t>
  </si>
  <si>
    <t>SALVADOR</t>
  </si>
  <si>
    <t>SORIANO</t>
  </si>
  <si>
    <t>DESZERIE ANN</t>
  </si>
  <si>
    <t>FELICITAS</t>
  </si>
  <si>
    <t>POBLETE</t>
  </si>
  <si>
    <t>TAPAY</t>
  </si>
  <si>
    <t>EDWARD</t>
  </si>
  <si>
    <t>EUFEMIA</t>
  </si>
  <si>
    <t>TIMPLE</t>
  </si>
  <si>
    <t>TINAZA</t>
  </si>
  <si>
    <t>JHOANNA MARIE</t>
  </si>
  <si>
    <t>MOISES</t>
  </si>
  <si>
    <t>JACKILYN</t>
  </si>
  <si>
    <t>ACHA</t>
  </si>
  <si>
    <t>MAALA</t>
  </si>
  <si>
    <t>VASQUEZ</t>
  </si>
  <si>
    <t>JAYSON</t>
  </si>
  <si>
    <t>ROXANNE</t>
  </si>
  <si>
    <t>AVERRYLE NICOLE</t>
  </si>
  <si>
    <t>VERCHES</t>
  </si>
  <si>
    <t>DAVE RONILLO</t>
  </si>
  <si>
    <t>ISMAEL</t>
  </si>
  <si>
    <t>RICHELLE</t>
  </si>
  <si>
    <t>VILLARDO</t>
  </si>
  <si>
    <t>REY</t>
  </si>
  <si>
    <t>ZAFRA</t>
  </si>
  <si>
    <t>CHEYSSER</t>
  </si>
  <si>
    <t>ALAGAO</t>
  </si>
  <si>
    <t>REYNANTE</t>
  </si>
  <si>
    <t>TCNHS-ISHS</t>
  </si>
  <si>
    <t>CASUAL RAD TECH</t>
  </si>
  <si>
    <t>JOBCON</t>
  </si>
  <si>
    <t>TICC</t>
  </si>
  <si>
    <t>VMO/SP</t>
  </si>
  <si>
    <t>EEO/CITY MARKET</t>
  </si>
  <si>
    <t>CTO-LICENSE</t>
  </si>
  <si>
    <t>TCIS</t>
  </si>
  <si>
    <t>CASUAL NURSE</t>
  </si>
  <si>
    <t>LSB-TEACHER</t>
  </si>
  <si>
    <t>FIRE DEPARTMENT</t>
  </si>
  <si>
    <t>TICC/TCCH</t>
  </si>
  <si>
    <t>ASSESSOR</t>
  </si>
  <si>
    <t>CASUAL MEDTECH</t>
  </si>
  <si>
    <t>TOPS-CSU</t>
  </si>
  <si>
    <t>COOP</t>
  </si>
  <si>
    <t>CHARACTER</t>
  </si>
  <si>
    <t>SUNGAY ELEM SCH</t>
  </si>
  <si>
    <t>TCSNHS-ISHS</t>
  </si>
  <si>
    <t>MEDTECH</t>
  </si>
  <si>
    <t>ADMIN</t>
  </si>
  <si>
    <t>TCNHS - ISHS</t>
  </si>
  <si>
    <t>HOUSING</t>
  </si>
  <si>
    <t>ASL TEACHER</t>
  </si>
  <si>
    <t>CASUAL MIDWIFE</t>
  </si>
  <si>
    <t>BIR</t>
  </si>
  <si>
    <t>805</t>
  </si>
  <si>
    <t>DOGELIO CHRISTIAN B.</t>
  </si>
  <si>
    <t>806</t>
  </si>
  <si>
    <t>SEC 25 EO 292 FORCE LEAVE</t>
  </si>
  <si>
    <t>2 OTHER</t>
  </si>
  <si>
    <t>807</t>
  </si>
  <si>
    <t>5/24/2022</t>
  </si>
  <si>
    <t>1 OTHER</t>
  </si>
  <si>
    <t>808</t>
  </si>
  <si>
    <t>7/14/2022</t>
  </si>
  <si>
    <t>COSME CORAZON O.</t>
  </si>
  <si>
    <t>809</t>
  </si>
  <si>
    <t>810</t>
  </si>
  <si>
    <t>811</t>
  </si>
  <si>
    <t>812</t>
  </si>
  <si>
    <t>CONTRERAS SARAH JANE P.</t>
  </si>
  <si>
    <t>813</t>
  </si>
  <si>
    <t>COSA PAOLA GRACE P.</t>
  </si>
  <si>
    <t>814</t>
  </si>
  <si>
    <t>816</t>
  </si>
  <si>
    <t>BELOSTRINO JULIETA P.</t>
  </si>
  <si>
    <t>3 SL</t>
  </si>
  <si>
    <t>817</t>
  </si>
  <si>
    <t>818</t>
  </si>
  <si>
    <t>5/10/2022</t>
  </si>
  <si>
    <t>BUTALON DIANNE H.</t>
  </si>
  <si>
    <t>3 VL</t>
  </si>
  <si>
    <t>819</t>
  </si>
  <si>
    <t>ANGELES ANNABEL D.</t>
  </si>
  <si>
    <t>820</t>
  </si>
  <si>
    <t>5/25/2022</t>
  </si>
  <si>
    <t>821</t>
  </si>
  <si>
    <t>4 VL</t>
  </si>
  <si>
    <t>822</t>
  </si>
  <si>
    <t>ABELA IMELDA C.</t>
  </si>
  <si>
    <t>823</t>
  </si>
  <si>
    <t>7/25/2022</t>
  </si>
  <si>
    <t>825</t>
  </si>
  <si>
    <t>826</t>
  </si>
  <si>
    <t>DIMAILIG ARLYN R.</t>
  </si>
  <si>
    <t>DELA CRUZ CHARITO A.</t>
  </si>
  <si>
    <t>DIGO MARIE BERNADETTE C.</t>
  </si>
  <si>
    <t>11 SL</t>
  </si>
  <si>
    <t>16 SL</t>
  </si>
  <si>
    <t>DE ASIS JANETTE D.</t>
  </si>
  <si>
    <t>DE CASTRO  CHRISTINE JEAN D.</t>
  </si>
  <si>
    <t>6 SL</t>
  </si>
  <si>
    <t>DAVID MELANIE D.</t>
  </si>
  <si>
    <t>SPECIAL PRIVILEDGE</t>
  </si>
  <si>
    <t>DIAZ CAROLINA P.</t>
  </si>
  <si>
    <t>DIMAANO LEOVIGILDA A.</t>
  </si>
  <si>
    <t>2 VL</t>
  </si>
  <si>
    <t>DESINGAŃO PURIFICACION A.</t>
  </si>
  <si>
    <t>LUNA LALAINE D.</t>
  </si>
  <si>
    <t>LANDICHO CHARLENE R.</t>
  </si>
  <si>
    <t>GONZALES CHRISTI NERISSE E.</t>
  </si>
  <si>
    <t>GALARDE DELFIN A.</t>
  </si>
  <si>
    <t>GUMIRAN HERMINIA A.</t>
  </si>
  <si>
    <t>JABINES MARIA SHELLY D.</t>
  </si>
  <si>
    <t>SPECIAL PRIVILEDGE - EO 292</t>
  </si>
  <si>
    <t>HERNANDEZ RODERICK M.</t>
  </si>
  <si>
    <t>4 SL</t>
  </si>
  <si>
    <t>GATPANDAN MICHAEL E.</t>
  </si>
  <si>
    <t>MC 06</t>
  </si>
  <si>
    <t xml:space="preserve">GUEVARRA ROLANDO  </t>
  </si>
  <si>
    <t xml:space="preserve">GATPANDAN ETHEL  </t>
  </si>
  <si>
    <t>FLORES MARIA PATRICIA NICOLE C.</t>
  </si>
  <si>
    <t>FERMA ERIC N.</t>
  </si>
  <si>
    <t>ESTALE JOCELYN M.</t>
  </si>
  <si>
    <t>ENRIQUEZ ANABEL O.</t>
  </si>
  <si>
    <t>BATINO CLARO C.</t>
  </si>
  <si>
    <t>0 OTHER</t>
  </si>
  <si>
    <t xml:space="preserve">VILLARDO REY  </t>
  </si>
  <si>
    <t>102 VL</t>
  </si>
  <si>
    <t>DE SAGUN NANCY D.</t>
  </si>
  <si>
    <t>SPECIAL PRIVILAGE</t>
  </si>
  <si>
    <t>TORRES MOISES Q.</t>
  </si>
  <si>
    <t>CONTRERAS ALLAN B.</t>
  </si>
  <si>
    <t>PANALIGAN ERICSON R.</t>
  </si>
  <si>
    <t>55 SL</t>
  </si>
  <si>
    <t>VALDEZ JACKILYN A.</t>
  </si>
  <si>
    <t>66 Maternity</t>
  </si>
  <si>
    <t>AMON ESTELITA S.</t>
  </si>
  <si>
    <t>6 OTHER</t>
  </si>
  <si>
    <t>CONTRERAS ALEJANDRO M.</t>
  </si>
  <si>
    <t>40 VL</t>
  </si>
  <si>
    <t>AMULONG GERONIMO M.</t>
  </si>
  <si>
    <t>DE LEON ANALITA B.</t>
  </si>
  <si>
    <t>CUENO FLOR M.</t>
  </si>
  <si>
    <t>ASIDO LEONILA R.</t>
  </si>
  <si>
    <t>5 SL</t>
  </si>
  <si>
    <t>ATANGAN JUDITH A.</t>
  </si>
  <si>
    <t>3 OTHER</t>
  </si>
  <si>
    <t>ANGCAYA JENNY ROSE S.</t>
  </si>
  <si>
    <t xml:space="preserve">DIGNO DANILO  </t>
  </si>
  <si>
    <t>SEC 21 EO 292 SPECIAL PRIVILEDGE</t>
  </si>
  <si>
    <t>MULINGTAPANG GUILLERMA O.</t>
  </si>
  <si>
    <t>OBINA APOLINARIO B.</t>
  </si>
  <si>
    <t xml:space="preserve">6 </t>
  </si>
  <si>
    <t xml:space="preserve">FLORES RICHARD  </t>
  </si>
  <si>
    <t xml:space="preserve">ALBARRACIN ROLAND  </t>
  </si>
  <si>
    <t xml:space="preserve">2 </t>
  </si>
  <si>
    <t>AMBION MARIETA B.</t>
  </si>
  <si>
    <t xml:space="preserve">OBINA JAIME  </t>
  </si>
  <si>
    <t xml:space="preserve">RODRIGUEZ ARNEL  </t>
  </si>
  <si>
    <t xml:space="preserve">RODRIGUEZ MANNY  </t>
  </si>
  <si>
    <t xml:space="preserve">RODRIGUEZ JERALD  </t>
  </si>
  <si>
    <t xml:space="preserve">RODRIGUEZ RAYMUNDO  </t>
  </si>
  <si>
    <t xml:space="preserve">OTACAN JAY  </t>
  </si>
  <si>
    <t>PUNZALAN LUCIANA A.</t>
  </si>
  <si>
    <t>PALOMA ERICKA SHAYNE E.</t>
  </si>
  <si>
    <t>1 WITHOUTPAY</t>
  </si>
  <si>
    <t>DIMAPILIS ELIZABETH A.</t>
  </si>
  <si>
    <t>OPO CONEY V.</t>
  </si>
  <si>
    <t>OCAMPO NOVELYN U.</t>
  </si>
  <si>
    <t>NIBAY ELEONOR E.</t>
  </si>
  <si>
    <t>NACARIO GLENN B.</t>
  </si>
  <si>
    <t>MENDOZA MARICEL C.</t>
  </si>
  <si>
    <t>ZAFRA REYNANTE B.</t>
  </si>
  <si>
    <t>MELADO LEONILA JR P.</t>
  </si>
  <si>
    <t>CESICAR JOCHELLE JOAN S.</t>
  </si>
  <si>
    <t>MANLANGIT LEONILA R.</t>
  </si>
  <si>
    <t>PANGANIBAN CAROLINA L.</t>
  </si>
  <si>
    <t>ALERIA JEFFREY B.</t>
  </si>
  <si>
    <t>NUÑEZ RUBEN JR J.</t>
  </si>
  <si>
    <t>AMBION HERSHEY D.</t>
  </si>
  <si>
    <t>VERGARA ESTELITA A.</t>
  </si>
  <si>
    <t>9 VL</t>
  </si>
  <si>
    <t>VARGAS ARNOLD A.</t>
  </si>
  <si>
    <t>VARGAS MELINDA M.</t>
  </si>
  <si>
    <t>ROLLE CARIZA P.</t>
  </si>
  <si>
    <t>PAZ JOSUE O.</t>
  </si>
  <si>
    <t>PATERNO MARIA LOURDERS P.</t>
  </si>
  <si>
    <t>PEPA ARIEL N.</t>
  </si>
  <si>
    <t>PARAISO MARIA LORENA D.</t>
  </si>
  <si>
    <t>BRON FLORENCIO L.</t>
  </si>
  <si>
    <t>MARASIGAN BIENVENIDO E.</t>
  </si>
  <si>
    <t>20 SL</t>
  </si>
  <si>
    <t>MAULLON JAENA F.</t>
  </si>
  <si>
    <t>SARDIÑOLA REBECCA C.</t>
  </si>
  <si>
    <t>TIMPLE ALLAN R.</t>
  </si>
  <si>
    <t>TINAZA JHOANNA MARIE D.</t>
  </si>
  <si>
    <t>ROLLE MICHELLYN G.</t>
  </si>
  <si>
    <t>SABULAAN MARIA LEAH M.</t>
  </si>
  <si>
    <t>SUMAGUI FELICITAS M.</t>
  </si>
  <si>
    <t>RODRIGUEZ REIMART L.</t>
  </si>
  <si>
    <t>RODRIGUEZ NARCISCO E.</t>
  </si>
  <si>
    <t>ROMILLA MARIBEL P.</t>
  </si>
  <si>
    <t>70 VL</t>
  </si>
  <si>
    <t>DESIPEDA MACARIA P.</t>
  </si>
  <si>
    <t>DE LARA GRACE L.</t>
  </si>
  <si>
    <t>DEMATERA PEDRO B.</t>
  </si>
  <si>
    <t>DERLA ARTHUR D.</t>
  </si>
  <si>
    <t>SUMAGUI LORENA P.</t>
  </si>
  <si>
    <t>ESTOLE JOCELYN D.</t>
  </si>
  <si>
    <t>AMBAT JAIME L.</t>
  </si>
  <si>
    <t>LANDICHO ROSALINA B.</t>
  </si>
  <si>
    <t>LABANANCIA TEDDY BOY N.</t>
  </si>
  <si>
    <t>ALMAREZ MELENCIO M.</t>
  </si>
  <si>
    <t>MARINDUQUE ROWENA G.</t>
  </si>
  <si>
    <t>MAURICIO MARIZIEL M.</t>
  </si>
  <si>
    <t>ABALLA JAMAICA C.</t>
  </si>
  <si>
    <t>2 WITHOUTPAY</t>
  </si>
  <si>
    <t>COLETO ASHLEY M.</t>
  </si>
  <si>
    <t>MANALO FERNANDO G.</t>
  </si>
  <si>
    <t>MAGUINAO NIÑA F.</t>
  </si>
  <si>
    <t>4 OTHER</t>
  </si>
  <si>
    <t>EMELO MARY JANE T.</t>
  </si>
  <si>
    <t>DILIDILI AIREEN M.</t>
  </si>
  <si>
    <t>VILLANUEVA MARILYN L.</t>
  </si>
  <si>
    <t>LARIOSA ALBERT R.</t>
  </si>
  <si>
    <t>23 WITHOUTPAY</t>
  </si>
  <si>
    <t>LORILLA LOIDA P.</t>
  </si>
  <si>
    <t>16 WITHOUTPAY</t>
  </si>
  <si>
    <t xml:space="preserve">WITHOUTPAY </t>
  </si>
  <si>
    <t>4 WITHOUTPAY</t>
  </si>
  <si>
    <t>5 WITHOUTPAY</t>
  </si>
  <si>
    <t>TIBAYAN EUFEMIA O.</t>
  </si>
  <si>
    <t>DEL MUNDO JONASA B.</t>
  </si>
  <si>
    <t>MERCARDO RENGIE M.</t>
  </si>
  <si>
    <t>MERCADO ARLENNIE D.</t>
  </si>
  <si>
    <t>MARASIGAN CHRISTIAN M.</t>
  </si>
  <si>
    <t>GARCIA JOAN B.</t>
  </si>
  <si>
    <t>PEJI NARCISO V.</t>
  </si>
  <si>
    <t>0 WITHOUTPAY</t>
  </si>
  <si>
    <t>ESTIEBER ARISTOTLE B.</t>
  </si>
  <si>
    <t>VILLANUEVA RICHELLE A.</t>
  </si>
  <si>
    <t>ANGCAYA IRENE V.</t>
  </si>
  <si>
    <t>DISEPEDA MACARIA P.</t>
  </si>
  <si>
    <t>0 SL</t>
  </si>
  <si>
    <t>MERJILLA JEANETTE B.</t>
  </si>
  <si>
    <t>GUTIERREZ RENCELLE LALAINE A.</t>
  </si>
  <si>
    <t>PEJI REGINE B.</t>
  </si>
  <si>
    <t>PAGLINAWAN JESSIE M.</t>
  </si>
  <si>
    <t>NATANAUAN MARY JANE G.</t>
  </si>
  <si>
    <t>GONZALES MARY JANE D.</t>
  </si>
  <si>
    <t>VILLANUEVA DAVE RONILLO V.</t>
  </si>
  <si>
    <t>3 Paternity</t>
  </si>
  <si>
    <t>4 Paternity</t>
  </si>
  <si>
    <t>GONZALES MARIO O.</t>
  </si>
  <si>
    <t>VILLANUEVA ISMAEL D.</t>
  </si>
  <si>
    <t>DERLA APOLONIO JR D.</t>
  </si>
  <si>
    <t>DE GUIA MARIVIC B.</t>
  </si>
  <si>
    <t>CAGUITLA ELSA A.</t>
  </si>
  <si>
    <t>BALBUENA KRISNA MIGUELA S.</t>
  </si>
  <si>
    <t xml:space="preserve">COSINO RIMWELL  </t>
  </si>
  <si>
    <t>MARASIGAN AGUINO D.</t>
  </si>
  <si>
    <t>BRIZUELA LENIE E.</t>
  </si>
  <si>
    <t>DOGELIO JEAN MELODY M.</t>
  </si>
  <si>
    <t>SL WITHOUTPAY</t>
  </si>
  <si>
    <t>MARAÑON AMY LOU T.</t>
  </si>
  <si>
    <t>CAGUITLA GEMINIANO M.</t>
  </si>
  <si>
    <t>SORIANO FRANCISCO O.</t>
  </si>
  <si>
    <t>RODRIGUEZ JOSEPHINE R.</t>
  </si>
  <si>
    <t>0 VL</t>
  </si>
  <si>
    <t>MENDOZA MARVIC M.</t>
  </si>
  <si>
    <t>CAJAS MINA H.</t>
  </si>
  <si>
    <t>OLAZO LIZA E.</t>
  </si>
  <si>
    <t>ML</t>
  </si>
  <si>
    <t>105 WITHOUTPAY</t>
  </si>
  <si>
    <t>SEMBRANA JENNIE S.</t>
  </si>
  <si>
    <t>SL QUARANTIVE LEAVE</t>
  </si>
  <si>
    <t>DIMAPILIS VINCE BENEDICT R.</t>
  </si>
  <si>
    <t>LOGROÑO JONATHAN C.</t>
  </si>
  <si>
    <t>BDAY LEAVE</t>
  </si>
  <si>
    <t>VL WITHOUTPAY</t>
  </si>
  <si>
    <t>ACUB MA. MARILYN L.</t>
  </si>
  <si>
    <t>ALERA JEFFREY B.</t>
  </si>
  <si>
    <t>BAYBAY ARNOLD C.</t>
  </si>
  <si>
    <t>BATHAN ELVIRA R.</t>
  </si>
  <si>
    <t>CARLITO ELENA M.</t>
  </si>
  <si>
    <t>CABANLIT ZOSIMA M.</t>
  </si>
  <si>
    <t>DIMARANAN JOEL M.</t>
  </si>
  <si>
    <t>ENROLLMENT</t>
  </si>
  <si>
    <t>DIMARANAN ANNA P.</t>
  </si>
  <si>
    <t>FERMA ETHEL GRACE N.</t>
  </si>
  <si>
    <t xml:space="preserve">FERMA RAYMOND  </t>
  </si>
  <si>
    <t xml:space="preserve">MERHAN FRANCISCO  </t>
  </si>
  <si>
    <t>NUESTRO RICA MAY G.</t>
  </si>
  <si>
    <t>OCAMPO MERLINDA R.</t>
  </si>
  <si>
    <t xml:space="preserve">PAYAD RONALDO  </t>
  </si>
  <si>
    <t>PAJENAGO FRANCIS B.</t>
  </si>
  <si>
    <t>RAMA RAQUEL J.</t>
  </si>
  <si>
    <t>2 Paternity</t>
  </si>
  <si>
    <t>5 Paternity</t>
  </si>
  <si>
    <t>QUIAMBAO ERICSON B.</t>
  </si>
  <si>
    <t>SESMA LAZARO C.</t>
  </si>
  <si>
    <t>69 SL</t>
  </si>
  <si>
    <t xml:space="preserve">TAPAY EDWARD  </t>
  </si>
  <si>
    <t>MAMARIL JOSEFINA P.</t>
  </si>
  <si>
    <t>MALANAN JENNYLYN R.</t>
  </si>
  <si>
    <t>MENDOZA MARIA ABIGAIL A.</t>
  </si>
  <si>
    <t>BERGADO MARILOU B.</t>
  </si>
  <si>
    <t>-31998 SL</t>
  </si>
  <si>
    <t>CAPUNO OLIVER M.</t>
  </si>
  <si>
    <t>CABANTING AIRA P.</t>
  </si>
  <si>
    <t>DATU SHIRLEY G.</t>
  </si>
  <si>
    <t>15 SL</t>
  </si>
  <si>
    <t>PEREA BABEL G.</t>
  </si>
  <si>
    <t>PADILLA JANE Z.</t>
  </si>
  <si>
    <t>REGINALDO MARISSA C.</t>
  </si>
  <si>
    <t>DIMARANAN KHRISSELLE E.</t>
  </si>
  <si>
    <t>8 WITHOUTPAY</t>
  </si>
  <si>
    <t xml:space="preserve">CASTILLO ROBENSON  </t>
  </si>
  <si>
    <t>CORTADO JOEL B.</t>
  </si>
  <si>
    <t xml:space="preserve">9 </t>
  </si>
  <si>
    <t>CAGUICLA JO HAENA D.</t>
  </si>
  <si>
    <t>BITUIN LUCKY NIKKO G.</t>
  </si>
  <si>
    <t>7 Paternity</t>
  </si>
  <si>
    <t xml:space="preserve">BAY AMIE  </t>
  </si>
  <si>
    <t>BAROA JONA A.</t>
  </si>
  <si>
    <t>ANACAY RICHARD B.</t>
  </si>
  <si>
    <t>ANTIENZA VENUS R.</t>
  </si>
  <si>
    <t>ANDAL ALEX C.</t>
  </si>
  <si>
    <t xml:space="preserve">ABLANEDA ARMANDO  </t>
  </si>
  <si>
    <t>AMBROCIO MELODY B.</t>
  </si>
  <si>
    <t>-9 VL</t>
  </si>
  <si>
    <t>AALA MELODY M.</t>
  </si>
  <si>
    <t>6 VL</t>
  </si>
  <si>
    <t>MENDOZA PATRICK O.</t>
  </si>
  <si>
    <t>12 SL</t>
  </si>
  <si>
    <t>7 VL</t>
  </si>
  <si>
    <t>10 VL</t>
  </si>
  <si>
    <t>COSTANTE HERBERT F.</t>
  </si>
  <si>
    <t>QUARANTINE LEAVE</t>
  </si>
  <si>
    <t>5 OTHER</t>
  </si>
  <si>
    <t>8 SL</t>
  </si>
  <si>
    <t>CROOX VALERIE R.</t>
  </si>
  <si>
    <t>CHANGCO KATHLEEN CARLA F.</t>
  </si>
  <si>
    <t>105 Maternity</t>
  </si>
  <si>
    <t xml:space="preserve">SIERRA SALVADOR  </t>
  </si>
  <si>
    <t>ZAFRA CHEYSSER A.</t>
  </si>
  <si>
    <t>VILLANUEVA AVERRYLE NICOLE V.</t>
  </si>
  <si>
    <t xml:space="preserve">VASQUEZ JAYSON  </t>
  </si>
  <si>
    <t>VIDAMO ROXANNE D.</t>
  </si>
  <si>
    <t>10 SL</t>
  </si>
  <si>
    <t>SUMAGUI DESZERIE ANN A.</t>
  </si>
  <si>
    <t>SARMIENTO TERESA E.</t>
  </si>
  <si>
    <t>SAN JUAN EVA RUTH M.</t>
  </si>
  <si>
    <t xml:space="preserve">ROCILLO JUNE BYRONN  </t>
  </si>
  <si>
    <t xml:space="preserve">RODENAS ALBERT RAPHAEL  </t>
  </si>
  <si>
    <t>ROQUITE MAIRECAR L.</t>
  </si>
  <si>
    <t>PEREÑA VERGILIO R.</t>
  </si>
  <si>
    <t>PRIMO GRACE M.</t>
  </si>
  <si>
    <t>PEREY EDWIN M.</t>
  </si>
  <si>
    <t>21 VL</t>
  </si>
  <si>
    <t>MARASIGAN JANINE C.</t>
  </si>
  <si>
    <t>MARDO MELINDA E.</t>
  </si>
  <si>
    <t>12 VL</t>
  </si>
  <si>
    <t xml:space="preserve">FLORES EDERLYN  </t>
  </si>
  <si>
    <t>FRONDOZO AILEEN D.</t>
  </si>
  <si>
    <t>ESTABILLO JUSTINE CARL G.</t>
  </si>
  <si>
    <t>3 WITHOUTPAY</t>
  </si>
  <si>
    <t>ESPINOSA RUBY ANN V.</t>
  </si>
  <si>
    <t xml:space="preserve">ESMAEL EMRAN  </t>
  </si>
  <si>
    <t xml:space="preserve">DE GUZMAN CLEMENTE  </t>
  </si>
  <si>
    <t>INOCENCIO</t>
  </si>
  <si>
    <t>ANGCAYA INOCENCIO M.</t>
  </si>
  <si>
    <t xml:space="preserve"> "1 "&amp;[@[Type of Leave]]</t>
  </si>
  <si>
    <t>CASTRO</t>
  </si>
  <si>
    <t>VIVIAN</t>
  </si>
  <si>
    <t>CASTRO VIVIAN A.</t>
  </si>
  <si>
    <t>EUGENE</t>
  </si>
  <si>
    <t>DENTAL AIDE</t>
  </si>
  <si>
    <t>CALANOG EUGENE V.</t>
  </si>
  <si>
    <t>JIMENO</t>
  </si>
  <si>
    <t>SHIELA</t>
  </si>
  <si>
    <t>GEGAPE</t>
  </si>
  <si>
    <t>DELA CRUZ SHIELA G.</t>
  </si>
  <si>
    <t>111/16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</si>
</sst>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
    <numFmt numFmtId="165" formatCode="&quot;LAST YEAR &quot;\ General"/>
    <numFmt numFmtId="166" formatCode="0.0"/>
    <numFmt numFmtId="167" formatCode="yyyy"/>
    <numFmt numFmtId="168" formatCode="[$-409]mmmm\ d\,\ yyyy;@"/>
  </numFmts>
  <fonts count="33" x14ac:knownFonts="1">
    <font>
      <sz val="11"/>
      <color theme="1"/>
      <name val="Trebuchet MS"/>
      <family val="2"/>
      <scheme val="minor"/>
    </font>
    <font>
      <sz val="11"/>
      <color theme="1"/>
      <name val="Trebuchet MS"/>
      <family val="2"/>
      <scheme val="minor"/>
    </font>
    <font>
      <sz val="11"/>
      <color theme="0"/>
      <name val="Trebuchet MS"/>
      <family val="2"/>
      <scheme val="minor"/>
    </font>
    <font>
      <sz val="12"/>
      <color theme="0"/>
      <name val="Trebuchet MS"/>
      <family val="2"/>
      <scheme val="minor"/>
    </font>
    <font>
      <sz val="11"/>
      <color theme="3"/>
      <name val="Bookman Old Style"/>
      <family val="1"/>
      <scheme val="major"/>
    </font>
    <font>
      <b/>
      <sz val="23"/>
      <color theme="3"/>
      <name val="Bookman Old Style"/>
      <family val="1"/>
      <scheme val="major"/>
    </font>
    <font>
      <sz val="9"/>
      <color theme="3"/>
      <name val="Bookman Old Style"/>
      <family val="1"/>
      <scheme val="major"/>
    </font>
    <font>
      <b/>
      <sz val="30"/>
      <color theme="0"/>
      <name val="Bookman Old Style"/>
      <family val="1"/>
      <scheme val="major"/>
    </font>
    <font>
      <b/>
      <sz val="30"/>
      <color theme="3"/>
      <name val="Bookman Old Style"/>
      <family val="1"/>
      <scheme val="major"/>
    </font>
    <font>
      <b/>
      <sz val="26"/>
      <color theme="3"/>
      <name val="Bookman Old Style"/>
      <family val="2"/>
      <scheme val="major"/>
    </font>
    <font>
      <sz val="9"/>
      <color theme="1"/>
      <name val="Trebuchet MS"/>
      <family val="2"/>
      <scheme val="minor"/>
    </font>
    <font>
      <sz val="11"/>
      <color theme="3" tint="-0.499984740745262"/>
      <name val="Trebuchet MS"/>
      <family val="2"/>
      <scheme val="minor"/>
    </font>
    <font>
      <b/>
      <sz val="11"/>
      <color theme="9" tint="-0.499984740745262"/>
      <name val="Trebuchet MS"/>
      <family val="2"/>
      <scheme val="minor"/>
    </font>
    <font>
      <sz val="11"/>
      <color theme="1"/>
      <name val="Bookman Old Style"/>
      <family val="1"/>
      <scheme val="major"/>
    </font>
    <font>
      <b/>
      <sz val="30"/>
      <color theme="1"/>
      <name val="Bookman Old Style"/>
      <family val="1"/>
      <scheme val="major"/>
    </font>
    <font>
      <sz val="24"/>
      <color theme="1"/>
      <name val="Trebuchet MS"/>
      <family val="2"/>
      <scheme val="minor"/>
    </font>
    <font>
      <b/>
      <sz val="24"/>
      <color theme="3"/>
      <name val="Bookman Old Style"/>
      <family val="2"/>
      <scheme val="major"/>
    </font>
    <font>
      <b/>
      <sz val="16"/>
      <color theme="1"/>
      <name val="Trebuchet MS"/>
      <family val="2"/>
      <scheme val="minor"/>
    </font>
    <font>
      <sz val="16"/>
      <color theme="1"/>
      <name val="Trebuchet MS"/>
      <family val="2"/>
      <scheme val="minor"/>
    </font>
    <font>
      <sz val="11"/>
      <color theme="3"/>
      <name val="Trebuchet MS"/>
      <family val="2"/>
      <scheme val="minor"/>
    </font>
    <font>
      <b/>
      <sz val="11"/>
      <color theme="3"/>
      <name val="Trebuchet MS"/>
      <family val="2"/>
      <scheme val="minor"/>
    </font>
    <font>
      <b/>
      <sz val="24"/>
      <color theme="1"/>
      <name val="Bookman Old Style"/>
      <family val="1"/>
      <scheme val="major"/>
    </font>
    <font>
      <b/>
      <sz val="20"/>
      <color rgb="FF002060"/>
      <name val="Bookman Old Style"/>
      <family val="1"/>
      <scheme val="major"/>
    </font>
    <font>
      <sz val="10"/>
      <color theme="3"/>
      <name val="Bookman Old Style"/>
      <family val="1"/>
      <scheme val="major"/>
    </font>
    <font>
      <sz val="10"/>
      <color theme="3" tint="-0.499984740745262"/>
      <name val="Trebuchet MS"/>
      <family val="2"/>
      <scheme val="minor"/>
    </font>
    <font>
      <b/>
      <sz val="10"/>
      <color theme="3" tint="-0.499984740745262"/>
      <name val="Trebuchet MS"/>
      <family val="2"/>
      <scheme val="minor"/>
    </font>
    <font>
      <b/>
      <sz val="28"/>
      <color theme="0"/>
      <name val="Bookman Old Style"/>
      <family val="1"/>
      <scheme val="major"/>
    </font>
    <font>
      <sz val="18"/>
      <color theme="1"/>
      <name val="Trebuchet MS"/>
      <family val="2"/>
      <scheme val="minor"/>
    </font>
    <font>
      <sz val="12"/>
      <color theme="1"/>
      <name val="Trebuchet MS"/>
      <family val="2"/>
      <scheme val="minor"/>
    </font>
    <font>
      <b/>
      <sz val="18"/>
      <color theme="1"/>
      <name val="Trebuchet MS"/>
      <family val="2"/>
      <scheme val="minor"/>
    </font>
    <font>
      <sz val="10"/>
      <color theme="1"/>
      <name val="Trebuchet MS"/>
      <family val="2"/>
      <scheme val="minor"/>
    </font>
    <font>
      <sz val="8"/>
      <name val="Trebuchet MS"/>
      <family val="2"/>
      <scheme val="minor"/>
    </font>
    <font>
      <sz val="11"/>
      <color theme="0"/>
      <name val="Bookman Old Style"/>
      <family val="1"/>
      <scheme val="major"/>
    </font>
  </fonts>
  <fills count="11">
    <fill>
      <patternFill patternType="none"/>
    </fill>
    <fill>
      <patternFill patternType="gray125"/>
    </fill>
    <fill>
      <patternFill patternType="solid">
        <fgColor theme="3"/>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8" tint="-0.24994659260841701"/>
        <bgColor indexed="64"/>
      </patternFill>
    </fill>
    <fill>
      <patternFill patternType="solid">
        <fgColor theme="9"/>
      </patternFill>
    </fill>
    <fill>
      <patternFill patternType="solid">
        <fgColor theme="2"/>
        <bgColor indexed="64"/>
      </patternFill>
    </fill>
    <fill>
      <patternFill patternType="solid">
        <fgColor theme="9" tint="-0.249977111117893"/>
        <bgColor indexed="64"/>
      </patternFill>
    </fill>
  </fills>
  <borders count="8">
    <border>
      <left/>
      <right/>
      <top/>
      <bottom/>
      <diagonal/>
    </border>
    <border>
      <left/>
      <right style="thin">
        <color theme="3" tint="0.39994506668294322"/>
      </right>
      <top/>
      <bottom/>
      <diagonal/>
    </border>
    <border>
      <left style="thin">
        <color theme="0"/>
      </left>
      <right style="thin">
        <color theme="0"/>
      </right>
      <top/>
      <bottom/>
      <diagonal/>
    </border>
    <border>
      <left style="thick">
        <color theme="0"/>
      </left>
      <right style="thick">
        <color theme="0"/>
      </right>
      <top style="thick">
        <color theme="0"/>
      </top>
      <bottom style="thick">
        <color theme="0"/>
      </bottom>
      <diagonal/>
    </border>
    <border>
      <left style="thin">
        <color indexed="64"/>
      </left>
      <right style="thin">
        <color indexed="64"/>
      </right>
      <top style="thin">
        <color indexed="64"/>
      </top>
      <bottom style="thin">
        <color indexed="64"/>
      </bottom>
      <diagonal/>
    </border>
    <border>
      <left style="thin">
        <color theme="3" tint="0.39994506668294322"/>
      </left>
      <right style="thin">
        <color theme="3" tint="0.39994506668294322"/>
      </right>
      <top/>
      <bottom/>
      <diagonal/>
    </border>
    <border>
      <left style="thin">
        <color theme="0" tint="-0.24994659260841701"/>
      </left>
      <right style="thin">
        <color theme="3" tint="0.39994506668294322"/>
      </right>
      <top/>
      <bottom/>
      <diagonal/>
    </border>
    <border>
      <left style="thick">
        <color theme="0"/>
      </left>
      <right/>
      <top/>
      <bottom/>
      <diagonal/>
    </border>
  </borders>
  <cellStyleXfs count="24">
    <xf numFmtId="0" fontId="0" fillId="0" borderId="0">
      <alignment vertical="center"/>
    </xf>
    <xf numFmtId="0" fontId="9" fillId="0" borderId="0" applyNumberFormat="0" applyFill="0" applyBorder="0" applyProtection="0">
      <alignment horizontal="left" vertical="center"/>
    </xf>
    <xf numFmtId="0" fontId="2" fillId="2" borderId="2">
      <alignment horizontal="center"/>
    </xf>
    <xf numFmtId="0" fontId="2" fillId="3"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3" fillId="2" borderId="3">
      <alignment horizontal="left" vertical="center" wrapText="1" indent="1"/>
    </xf>
    <xf numFmtId="0" fontId="4" fillId="0" borderId="0">
      <alignment horizontal="left" vertical="center" indent="2"/>
    </xf>
    <xf numFmtId="0" fontId="7" fillId="2" borderId="0">
      <alignment horizontal="center" vertical="center"/>
    </xf>
    <xf numFmtId="0" fontId="4" fillId="0" borderId="1" applyNumberFormat="0" applyFont="0" applyFill="0" applyAlignment="0">
      <alignment horizontal="center" vertical="center"/>
    </xf>
    <xf numFmtId="0" fontId="1" fillId="0" borderId="0">
      <alignment horizontal="left" vertical="center" wrapText="1" indent="1"/>
    </xf>
    <xf numFmtId="0" fontId="13" fillId="0" borderId="0">
      <alignment horizontal="left" vertical="center" indent="1"/>
    </xf>
    <xf numFmtId="1" fontId="1" fillId="0" borderId="0">
      <alignment horizontal="center" vertical="center"/>
    </xf>
    <xf numFmtId="14" fontId="1" fillId="0" borderId="0">
      <alignment horizontal="left" vertical="center" indent="1"/>
    </xf>
    <xf numFmtId="0" fontId="2" fillId="7" borderId="0" applyProtection="0">
      <alignment horizontal="center" vertical="center"/>
    </xf>
    <xf numFmtId="0" fontId="4" fillId="0" borderId="0" applyFill="0" applyProtection="0">
      <alignment horizontal="right" indent="1"/>
    </xf>
    <xf numFmtId="0" fontId="4" fillId="0" borderId="0" applyFill="0" applyProtection="0">
      <alignment horizontal="center" vertical="center"/>
    </xf>
    <xf numFmtId="165" fontId="11" fillId="0" borderId="0" applyFill="0" applyProtection="0">
      <alignment horizontal="center" vertical="center"/>
    </xf>
    <xf numFmtId="0" fontId="12" fillId="0" borderId="0" applyFill="0" applyProtection="0">
      <alignment horizontal="center" vertical="center"/>
    </xf>
    <xf numFmtId="164" fontId="1" fillId="0" borderId="0" applyFont="0" applyFill="0" applyBorder="0">
      <alignment horizontal="center" vertical="center"/>
    </xf>
    <xf numFmtId="0" fontId="2" fillId="7" borderId="0" applyNumberFormat="0" applyBorder="0" applyProtection="0">
      <alignment horizontal="center" vertical="center"/>
    </xf>
    <xf numFmtId="0" fontId="3" fillId="2" borderId="3">
      <alignment horizontal="left" vertical="center" indent="1"/>
    </xf>
    <xf numFmtId="0" fontId="2" fillId="8" borderId="0" applyNumberFormat="0" applyBorder="0" applyAlignment="0" applyProtection="0"/>
  </cellStyleXfs>
  <cellXfs count="83">
    <xf numFmtId="0" fontId="0" fillId="0" borderId="0" xfId="0">
      <alignment vertical="center"/>
    </xf>
    <xf numFmtId="0" fontId="5" fillId="0" borderId="0" xfId="0" applyFont="1">
      <alignment vertical="center"/>
    </xf>
    <xf numFmtId="0" fontId="2" fillId="0" borderId="0" xfId="0" applyFont="1">
      <alignment vertical="center"/>
    </xf>
    <xf numFmtId="0" fontId="10" fillId="0" borderId="0" xfId="0" applyFont="1">
      <alignment vertical="center"/>
    </xf>
    <xf numFmtId="0" fontId="9" fillId="0" borderId="0" xfId="1" applyBorder="1" applyAlignment="1">
      <alignment horizontal="left" vertical="center" wrapText="1" indent="1"/>
    </xf>
    <xf numFmtId="0" fontId="9" fillId="0" borderId="0" xfId="1" applyBorder="1">
      <alignment horizontal="left" vertical="center"/>
    </xf>
    <xf numFmtId="0" fontId="9" fillId="0" borderId="0" xfId="1" applyFill="1" applyBorder="1">
      <alignment horizontal="left" vertical="center"/>
    </xf>
    <xf numFmtId="0" fontId="4" fillId="0" borderId="1" xfId="10">
      <alignment horizontal="center" vertical="center"/>
    </xf>
    <xf numFmtId="0" fontId="1" fillId="0" borderId="0" xfId="11">
      <alignment horizontal="left" vertical="center" wrapText="1" indent="1"/>
    </xf>
    <xf numFmtId="0" fontId="13" fillId="0" borderId="0" xfId="12">
      <alignment horizontal="left" vertical="center" indent="1"/>
    </xf>
    <xf numFmtId="14" fontId="1" fillId="0" borderId="0" xfId="14">
      <alignment horizontal="left" vertical="center" indent="1"/>
    </xf>
    <xf numFmtId="0" fontId="4" fillId="0" borderId="0" xfId="0" applyFont="1" applyAlignment="1">
      <alignment horizontal="right" vertical="center" indent="1"/>
    </xf>
    <xf numFmtId="0" fontId="4" fillId="0" borderId="0" xfId="8">
      <alignment horizontal="left" vertical="center" indent="2"/>
    </xf>
    <xf numFmtId="0" fontId="4" fillId="0" borderId="0" xfId="16">
      <alignment horizontal="right" indent="1"/>
    </xf>
    <xf numFmtId="0" fontId="0" fillId="0" borderId="0" xfId="0" quotePrefix="1">
      <alignment vertical="center"/>
    </xf>
    <xf numFmtId="164" fontId="0" fillId="0" borderId="0" xfId="20" applyFont="1" applyFill="1" applyBorder="1">
      <alignment horizontal="center" vertical="center"/>
    </xf>
    <xf numFmtId="0" fontId="6" fillId="0" borderId="0" xfId="0" applyFont="1" applyAlignment="1">
      <alignment horizontal="left" vertical="center"/>
    </xf>
    <xf numFmtId="0" fontId="9" fillId="0" borderId="0" xfId="1">
      <alignment horizontal="left" vertical="center"/>
    </xf>
    <xf numFmtId="0" fontId="0" fillId="0" borderId="0" xfId="11" applyFont="1">
      <alignment horizontal="left" vertical="center" wrapText="1" indent="1"/>
    </xf>
    <xf numFmtId="0" fontId="1" fillId="0" borderId="0" xfId="11" applyAlignment="1">
      <alignment horizontal="center" vertical="center" wrapText="1"/>
    </xf>
    <xf numFmtId="0" fontId="0" fillId="0" borderId="0" xfId="11" applyFont="1" applyAlignment="1">
      <alignment horizontal="center" vertical="center" wrapText="1"/>
    </xf>
    <xf numFmtId="14" fontId="0" fillId="0" borderId="0" xfId="14" applyFont="1" applyAlignment="1">
      <alignment horizontal="center" vertical="center"/>
    </xf>
    <xf numFmtId="14" fontId="0" fillId="0" borderId="0" xfId="11" applyNumberFormat="1" applyFont="1" applyAlignment="1">
      <alignment horizontal="center" vertical="center" wrapText="1"/>
    </xf>
    <xf numFmtId="1" fontId="1" fillId="0" borderId="0" xfId="13">
      <alignment horizontal="center" vertical="center"/>
    </xf>
    <xf numFmtId="14" fontId="1" fillId="0" borderId="0" xfId="14" applyAlignment="1">
      <alignment horizontal="center" vertical="center"/>
    </xf>
    <xf numFmtId="0" fontId="0" fillId="0" borderId="0" xfId="0" applyAlignment="1">
      <alignment horizontal="center" vertical="center" wrapText="1"/>
    </xf>
    <xf numFmtId="0" fontId="15" fillId="0" borderId="0" xfId="0" applyFont="1">
      <alignment vertical="center"/>
    </xf>
    <xf numFmtId="1" fontId="0" fillId="0" borderId="0" xfId="0" applyNumberFormat="1" applyAlignment="1">
      <alignment horizontal="center" vertical="center"/>
    </xf>
    <xf numFmtId="0" fontId="0" fillId="0" borderId="0" xfId="0" pivotButton="1">
      <alignment vertical="center"/>
    </xf>
    <xf numFmtId="0" fontId="0" fillId="0" borderId="4" xfId="0" applyBorder="1" applyAlignment="1">
      <alignment horizontal="center" vertical="center"/>
    </xf>
    <xf numFmtId="0" fontId="0" fillId="0" borderId="0" xfId="0" applyAlignment="1">
      <alignment horizontal="center" vertical="center"/>
    </xf>
    <xf numFmtId="0" fontId="18" fillId="0" borderId="4" xfId="0" applyFont="1" applyBorder="1" applyAlignment="1">
      <alignment horizontal="left" vertical="center"/>
    </xf>
    <xf numFmtId="0" fontId="17" fillId="0" borderId="4" xfId="0" applyFont="1" applyBorder="1" applyAlignment="1">
      <alignment horizontal="center" vertical="center"/>
    </xf>
    <xf numFmtId="14" fontId="19" fillId="9" borderId="0" xfId="11" applyNumberFormat="1" applyFont="1" applyFill="1" applyAlignment="1">
      <alignment horizontal="center" vertical="center" wrapText="1"/>
    </xf>
    <xf numFmtId="14" fontId="19" fillId="0" borderId="0" xfId="11" applyNumberFormat="1" applyFont="1" applyAlignment="1">
      <alignment horizontal="center" vertical="center" wrapText="1"/>
    </xf>
    <xf numFmtId="0" fontId="16" fillId="0" borderId="0" xfId="1" applyFont="1" applyAlignment="1">
      <alignment vertical="center"/>
    </xf>
    <xf numFmtId="14" fontId="0" fillId="0" borderId="0" xfId="0" applyNumberFormat="1" applyAlignment="1">
      <alignment horizontal="center" vertical="center"/>
    </xf>
    <xf numFmtId="0" fontId="20" fillId="0" borderId="6" xfId="11" applyFont="1" applyBorder="1" applyAlignment="1">
      <alignment horizontal="center" vertical="center" wrapText="1"/>
    </xf>
    <xf numFmtId="14" fontId="19" fillId="0" borderId="5" xfId="11" applyNumberFormat="1" applyFont="1" applyBorder="1" applyAlignment="1">
      <alignment horizontal="center" vertical="center" wrapText="1"/>
    </xf>
    <xf numFmtId="14" fontId="0" fillId="0" borderId="0" xfId="0" applyNumberFormat="1">
      <alignment vertical="center"/>
    </xf>
    <xf numFmtId="14" fontId="13" fillId="0" borderId="0" xfId="12" applyNumberFormat="1">
      <alignment horizontal="left" vertical="center" indent="1"/>
    </xf>
    <xf numFmtId="166" fontId="1" fillId="0" borderId="0" xfId="13" applyNumberFormat="1">
      <alignment horizontal="center" vertical="center"/>
    </xf>
    <xf numFmtId="16" fontId="1" fillId="0" borderId="0" xfId="11" applyNumberFormat="1" applyAlignment="1">
      <alignment horizontal="center" vertical="center" wrapText="1"/>
    </xf>
    <xf numFmtId="16" fontId="0" fillId="0" borderId="0" xfId="11" applyNumberFormat="1" applyFont="1" applyAlignment="1">
      <alignment horizontal="center" vertical="center" wrapText="1"/>
    </xf>
    <xf numFmtId="0" fontId="27" fillId="0" borderId="0" xfId="0" applyFont="1" applyAlignment="1">
      <alignment horizontal="left" vertical="center"/>
    </xf>
    <xf numFmtId="14" fontId="0" fillId="0" borderId="0" xfId="11" applyNumberFormat="1" applyFont="1">
      <alignment horizontal="left" vertical="center" wrapText="1" indent="1"/>
    </xf>
    <xf numFmtId="14" fontId="28" fillId="0" borderId="0" xfId="14" applyFont="1" applyAlignment="1">
      <alignment horizontal="center" vertical="center"/>
    </xf>
    <xf numFmtId="167" fontId="29" fillId="0" borderId="0" xfId="0" applyNumberFormat="1" applyFont="1" applyAlignment="1">
      <alignment horizontal="center" vertical="center" wrapText="1"/>
    </xf>
    <xf numFmtId="0" fontId="30" fillId="0" borderId="0" xfId="0" applyFont="1">
      <alignment vertical="center"/>
    </xf>
    <xf numFmtId="14" fontId="30" fillId="0" borderId="0" xfId="11" applyNumberFormat="1" applyFont="1" applyAlignment="1">
      <alignment horizontal="center" vertical="center" wrapText="1"/>
    </xf>
    <xf numFmtId="0" fontId="30" fillId="0" borderId="0" xfId="11" applyFont="1" applyAlignment="1">
      <alignment horizontal="center" vertical="center" wrapText="1"/>
    </xf>
    <xf numFmtId="0" fontId="30" fillId="0" borderId="0" xfId="0" applyFont="1" applyAlignment="1">
      <alignment horizontal="center" vertical="center" wrapText="1"/>
    </xf>
    <xf numFmtId="1" fontId="1" fillId="0" borderId="0" xfId="11" applyNumberFormat="1">
      <alignment horizontal="left" vertical="center" wrapText="1" indent="1"/>
    </xf>
    <xf numFmtId="0" fontId="13" fillId="0" borderId="0" xfId="12" applyAlignment="1">
      <alignment horizontal="center" vertical="center"/>
    </xf>
    <xf numFmtId="0" fontId="4" fillId="0" borderId="7" xfId="0" applyFont="1" applyBorder="1">
      <alignment vertical="center"/>
    </xf>
    <xf numFmtId="0" fontId="4" fillId="0" borderId="0" xfId="0" applyFont="1">
      <alignment vertical="center"/>
    </xf>
    <xf numFmtId="0" fontId="0" fillId="0" borderId="0" xfId="0" applyAlignment="1">
      <alignment horizontal="left" vertical="center"/>
    </xf>
    <xf numFmtId="0" fontId="9" fillId="0" borderId="0" xfId="1" applyAlignment="1">
      <alignment horizontal="center" vertical="center"/>
    </xf>
    <xf numFmtId="0" fontId="1" fillId="0" borderId="0" xfId="12" applyFont="1">
      <alignment horizontal="left" vertical="center" indent="1"/>
    </xf>
    <xf numFmtId="14" fontId="1" fillId="0" borderId="0" xfId="12" applyNumberFormat="1" applyFont="1">
      <alignment horizontal="left" vertical="center" indent="1"/>
    </xf>
    <xf numFmtId="0" fontId="1" fillId="0" borderId="0" xfId="12" applyFont="1" applyAlignment="1">
      <alignment horizontal="center" vertical="center"/>
    </xf>
    <xf numFmtId="0" fontId="12" fillId="0" borderId="0" xfId="19" applyFill="1">
      <alignment horizontal="center" vertical="center"/>
    </xf>
    <xf numFmtId="0" fontId="23" fillId="0" borderId="0" xfId="17" applyFont="1">
      <alignment horizontal="center" vertical="center"/>
    </xf>
    <xf numFmtId="1" fontId="26" fillId="2" borderId="0" xfId="9" applyNumberFormat="1" applyFont="1">
      <alignment horizontal="center" vertical="center"/>
    </xf>
    <xf numFmtId="165" fontId="25" fillId="0" borderId="0" xfId="18" applyFont="1">
      <alignment horizontal="center" vertical="center"/>
    </xf>
    <xf numFmtId="165" fontId="11" fillId="0" borderId="0" xfId="18">
      <alignment horizontal="center" vertical="center"/>
    </xf>
    <xf numFmtId="0" fontId="4" fillId="0" borderId="0" xfId="17">
      <alignment horizontal="center" vertical="center"/>
    </xf>
    <xf numFmtId="0" fontId="7" fillId="2" borderId="0" xfId="9">
      <alignment horizontal="center" vertical="center"/>
    </xf>
    <xf numFmtId="0" fontId="3" fillId="2" borderId="3" xfId="7">
      <alignment horizontal="left" vertical="center" wrapText="1" indent="1"/>
    </xf>
    <xf numFmtId="0" fontId="3" fillId="2" borderId="3" xfId="22">
      <alignment horizontal="left" vertical="center" indent="1"/>
    </xf>
    <xf numFmtId="0" fontId="14" fillId="8" borderId="0" xfId="23" applyFont="1" applyBorder="1" applyAlignment="1">
      <alignment horizontal="center" vertical="center"/>
    </xf>
    <xf numFmtId="0" fontId="32" fillId="2" borderId="0" xfId="0" applyFont="1" applyFill="1" applyAlignment="1">
      <alignment horizontal="left" vertical="center"/>
    </xf>
    <xf numFmtId="0" fontId="8" fillId="4" borderId="0" xfId="4" applyFont="1" applyBorder="1" applyAlignment="1">
      <alignment horizontal="center" vertical="center"/>
    </xf>
    <xf numFmtId="0" fontId="12" fillId="0" borderId="0" xfId="19">
      <alignment horizontal="center" vertical="center"/>
    </xf>
    <xf numFmtId="165" fontId="24" fillId="0" borderId="0" xfId="18" applyFont="1">
      <alignment horizontal="center" vertical="center"/>
    </xf>
    <xf numFmtId="0" fontId="4" fillId="0" borderId="0" xfId="17" applyAlignment="1">
      <alignment horizontal="left" vertical="center"/>
    </xf>
    <xf numFmtId="1" fontId="8" fillId="3" borderId="0" xfId="3" applyNumberFormat="1" applyFont="1" applyBorder="1" applyAlignment="1">
      <alignment horizontal="center" vertical="center"/>
    </xf>
    <xf numFmtId="0" fontId="8" fillId="6" borderId="0" xfId="6" applyFont="1" applyBorder="1" applyAlignment="1">
      <alignment horizontal="center" vertical="center"/>
    </xf>
    <xf numFmtId="0" fontId="14" fillId="10" borderId="0" xfId="23" applyFont="1" applyFill="1" applyBorder="1" applyAlignment="1">
      <alignment horizontal="center" vertical="center"/>
    </xf>
    <xf numFmtId="0" fontId="8" fillId="5" borderId="0" xfId="5" applyFont="1" applyBorder="1" applyAlignment="1">
      <alignment horizontal="center" vertical="center"/>
    </xf>
    <xf numFmtId="0" fontId="22" fillId="0" borderId="0" xfId="0" applyFont="1" applyAlignment="1">
      <alignment horizontal="center" vertical="center"/>
    </xf>
    <xf numFmtId="0" fontId="21" fillId="0" borderId="0" xfId="0" applyFont="1" applyAlignment="1">
      <alignment horizontal="center" vertical="center"/>
    </xf>
    <xf numFmtId="168" fontId="30" fillId="0" borderId="0" xfId="0" applyNumberFormat="1" applyFont="1" applyAlignment="1">
      <alignment horizontal="center" vertical="center"/>
    </xf>
  </cellXfs>
  <cellStyles count="24">
    <cellStyle name="Accent1" xfId="3" builtinId="29" customBuiltin="1"/>
    <cellStyle name="Accent3" xfId="4" builtinId="37" customBuiltin="1"/>
    <cellStyle name="Accent4" xfId="5" builtinId="41" customBuiltin="1"/>
    <cellStyle name="Accent5" xfId="6" builtinId="45" customBuiltin="1"/>
    <cellStyle name="Accent6" xfId="23" builtinId="49"/>
    <cellStyle name="Days" xfId="20" xr:uid="{00000000-0005-0000-0000-000005000000}"/>
    <cellStyle name="Days_On_Leave" xfId="9" xr:uid="{00000000-0005-0000-0000-000006000000}"/>
    <cellStyle name="Followed Hyperlink" xfId="21" builtinId="9" customBuiltin="1"/>
    <cellStyle name="Heading 1" xfId="16" builtinId="16" customBuiltin="1"/>
    <cellStyle name="Heading 2" xfId="17" builtinId="17" customBuiltin="1"/>
    <cellStyle name="Heading 3" xfId="18" builtinId="18" customBuiltin="1"/>
    <cellStyle name="Heading 4" xfId="19" builtinId="19" customBuiltin="1"/>
    <cellStyle name="Hyperlink" xfId="15" builtinId="8" customBuiltin="1"/>
    <cellStyle name="Linked Cell" xfId="2" builtinId="24" customBuiltin="1"/>
    <cellStyle name="Months" xfId="8" xr:uid="{00000000-0005-0000-0000-00000E000000}"/>
    <cellStyle name="Normal" xfId="0" builtinId="0" customBuiltin="1"/>
    <cellStyle name="Right Border" xfId="10" xr:uid="{00000000-0005-0000-0000-000010000000}"/>
    <cellStyle name="Selection" xfId="7" xr:uid="{00000000-0005-0000-0000-000011000000}"/>
    <cellStyle name="Table Dates" xfId="14" xr:uid="{00000000-0005-0000-0000-000012000000}"/>
    <cellStyle name="Table Days" xfId="13" xr:uid="{00000000-0005-0000-0000-000013000000}"/>
    <cellStyle name="Table details" xfId="11" xr:uid="{00000000-0005-0000-0000-000014000000}"/>
    <cellStyle name="Table Headers" xfId="12" xr:uid="{00000000-0005-0000-0000-000015000000}"/>
    <cellStyle name="Title" xfId="1" builtinId="15" customBuiltin="1"/>
    <cellStyle name="Year_entry" xfId="22" xr:uid="{00000000-0005-0000-0000-000017000000}"/>
  </cellStyles>
  <dxfs count="72">
    <dxf>
      <alignment horizont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6"/>
      </font>
    </dxf>
    <dxf>
      <font>
        <sz val="16"/>
      </font>
    </dxf>
    <dxf>
      <font>
        <b/>
      </font>
    </dxf>
    <dxf>
      <alignment horizontal="center" readingOrder="0"/>
    </dxf>
    <dxf>
      <alignment horizontal="center"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1" indent="0" justifyLastLine="0" shrinkToFit="0" readingOrder="0"/>
    </dxf>
    <dxf>
      <numFmt numFmtId="0" formatCode="General"/>
    </dxf>
    <dxf>
      <numFmt numFmtId="0" formatCode="General"/>
    </dxf>
    <dxf>
      <alignment horizontal="center" vertical="center" textRotation="0" wrapText="0" indent="0" justifyLastLine="0" shrinkToFit="0" readingOrder="0"/>
    </dxf>
    <dxf>
      <font>
        <strike val="0"/>
        <outline val="0"/>
        <shadow val="0"/>
        <u val="none"/>
        <vertAlign val="baseline"/>
        <sz val="10"/>
        <color theme="1"/>
        <name val="Trebuchet MS"/>
        <scheme val="minor"/>
      </font>
    </dxf>
    <dxf>
      <numFmt numFmtId="0" formatCode="Genera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dxf>
    <dxf>
      <numFmt numFmtId="1" formatCode="0"/>
    </dxf>
    <dxf>
      <alignment horizontal="center" vertical="center" textRotation="0" indent="0" justifyLastLine="0" shrinkToFit="0" readingOrder="0"/>
    </dxf>
    <dxf>
      <numFmt numFmtId="1" formatCode="0"/>
      <alignment horizontal="center" vertical="center" textRotation="0" indent="0" justifyLastLine="0" shrinkToFit="0" readingOrder="0"/>
    </dxf>
    <dxf>
      <numFmt numFmtId="1" formatCode="0"/>
      <alignment horizontal="center" vertical="center" textRotation="0" wrapText="0" indent="0" justifyLastLine="0" shrinkToFit="0" readingOrder="0"/>
    </dxf>
    <dxf>
      <font>
        <strike val="0"/>
        <outline val="0"/>
        <shadow val="0"/>
        <u val="none"/>
        <vertAlign val="baseline"/>
        <sz val="10"/>
      </font>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alignment horizontal="center" vertical="center" textRotation="0" indent="0" justifyLastLine="0" shrinkToFit="0" readingOrder="0"/>
    </dxf>
    <dxf>
      <numFmt numFmtId="19" formatCode="m/d/yyyy"/>
      <alignment horizontal="center" vertical="center" textRotation="0" wrapText="0" indent="0" justifyLastLine="0" shrinkToFit="0" readingOrder="0"/>
    </dxf>
    <dxf>
      <fill>
        <patternFill patternType="none">
          <fgColor indexed="64"/>
          <bgColor auto="1"/>
        </patternFill>
      </fill>
      <alignment horizontal="center" vertical="center" textRotation="0" indent="0" justifyLastLine="0" shrinkToFit="0" readingOrder="0"/>
    </dxf>
    <dxf>
      <fill>
        <patternFill patternType="none">
          <fgColor indexed="64"/>
          <bgColor auto="1"/>
        </patternFill>
      </fill>
      <alignment horizontal="center" vertical="center" textRotation="0" indent="0" justifyLastLine="0" shrinkToFit="0" readingOrder="0"/>
    </dxf>
    <dxf>
      <alignment horizontal="center" vertical="center" textRotation="0" indent="0" justifyLastLine="0" shrinkToFit="0" readingOrder="0"/>
    </dxf>
    <dxf>
      <fill>
        <patternFill patternType="none">
          <fgColor indexed="64"/>
          <bgColor indexed="65"/>
        </patternFill>
      </fill>
    </dxf>
    <dxf>
      <fill>
        <patternFill>
          <bgColor theme="7"/>
        </patternFill>
      </fill>
    </dxf>
    <dxf>
      <fill>
        <patternFill>
          <bgColor theme="6"/>
        </patternFill>
      </fill>
    </dxf>
    <dxf>
      <fill>
        <patternFill>
          <bgColor theme="8"/>
        </patternFill>
      </fill>
    </dxf>
    <dxf>
      <font>
        <color theme="3" tint="-0.24994659260841701"/>
      </font>
      <fill>
        <patternFill>
          <bgColor theme="4"/>
        </patternFill>
      </fill>
    </dxf>
    <dxf>
      <fill>
        <patternFill>
          <bgColor theme="9" tint="0.39994506668294322"/>
        </patternFill>
      </fill>
    </dxf>
    <dxf>
      <font>
        <b/>
        <i val="0"/>
      </font>
      <fill>
        <patternFill>
          <bgColor theme="9" tint="-0.24994659260841701"/>
        </patternFill>
      </fill>
    </dxf>
    <dxf>
      <font>
        <b/>
        <i val="0"/>
        <color rgb="FF0070C0"/>
      </font>
    </dxf>
    <dxf>
      <font>
        <b/>
        <i val="0"/>
        <color rgb="FF0070C0"/>
      </font>
    </dxf>
    <dxf>
      <font>
        <b/>
        <i val="0"/>
        <color rgb="FF0070C0"/>
      </font>
    </dxf>
    <dxf>
      <font>
        <b/>
        <i val="0"/>
        <color rgb="FF0070C0"/>
      </font>
    </dxf>
    <dxf>
      <font>
        <b/>
        <i val="0"/>
        <color rgb="FF0070C0"/>
      </font>
    </dxf>
    <dxf>
      <font>
        <color theme="9" tint="-0.24994659260841701"/>
      </font>
    </dxf>
    <dxf>
      <font>
        <color theme="0" tint="-0.14996795556505021"/>
      </font>
      <numFmt numFmtId="169" formatCode="[$-409]dddd\,\ mmmm\ d\,\ yyyy"/>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s>
  <tableStyles count="2" defaultTableStyle="Attendance Record Table style" defaultPivotStyle="Leave Report">
    <tableStyle name="Attendance Record Table style" pivot="0" count="5" xr9:uid="{00000000-0011-0000-FFFF-FFFF00000000}">
      <tableStyleElement type="wholeTable" dxfId="71"/>
      <tableStyleElement type="headerRow" dxfId="70"/>
      <tableStyleElement type="firstColumn" dxfId="69"/>
      <tableStyleElement type="firstRowStripe" dxfId="68"/>
      <tableStyleElement type="firstHeaderCell" dxfId="67"/>
    </tableStyle>
    <tableStyle name="Leave Report" table="0" count="13" xr9:uid="{00000000-0011-0000-FFFF-FFFF01000000}">
      <tableStyleElement type="wholeTable" dxfId="66"/>
      <tableStyleElement type="headerRow" dxfId="65"/>
      <tableStyleElement type="totalRow" dxfId="64"/>
      <tableStyleElement type="firstRowStripe" dxfId="63"/>
      <tableStyleElement type="firstColumnStripe" dxfId="62"/>
      <tableStyleElement type="firstSubtotalColumn" dxfId="61"/>
      <tableStyleElement type="firstSubtotalRow" dxfId="60"/>
      <tableStyleElement type="secondSubtotalRow" dxfId="59"/>
      <tableStyleElement type="firstRowSubheading" dxfId="58"/>
      <tableStyleElement type="secondRowSubheading" dxfId="57"/>
      <tableStyleElement type="thirdRowSubheading" dxfId="56"/>
      <tableStyleElement type="pageFieldLabels" dxfId="55"/>
      <tableStyleElement type="pageFieldValues"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30480</xdr:colOff>
          <xdr:row>2</xdr:row>
          <xdr:rowOff>7620</xdr:rowOff>
        </xdr:from>
        <xdr:to>
          <xdr:col>3</xdr:col>
          <xdr:colOff>205740</xdr:colOff>
          <xdr:row>2</xdr:row>
          <xdr:rowOff>281940</xdr:rowOff>
        </xdr:to>
        <xdr:sp macro="" textlink="">
          <xdr:nvSpPr>
            <xdr:cNvPr id="2053" name="ComboBox1" hidden="1">
              <a:extLst>
                <a:ext uri="{63B3BB69-23CF-44E3-9099-C40C66FF867C}">
                  <a14:compatExt spid="_x0000_s2053"/>
                </a:ext>
                <a:ext uri="{FF2B5EF4-FFF2-40B4-BE49-F238E27FC236}">
                  <a16:creationId xmlns:a16="http://schemas.microsoft.com/office/drawing/2014/main" id="{00000000-0008-0000-0400-00000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804.548739930557" createdVersion="5" refreshedVersion="8" minRefreshableVersion="3" recordCount="303" xr:uid="{00000000-000A-0000-FFFF-FFFF00000000}">
  <cacheSource type="worksheet">
    <worksheetSource name="Employees"/>
  </cacheSource>
  <cacheFields count="7">
    <cacheField name="NO" numFmtId="1">
      <sharedItems containsSemiMixedTypes="0" containsString="0" containsNumber="1" containsInteger="1" minValue="1" maxValue="303"/>
    </cacheField>
    <cacheField name="LASTNAME" numFmtId="0">
      <sharedItems/>
    </cacheField>
    <cacheField name="FIRSTNAME" numFmtId="0">
      <sharedItems/>
    </cacheField>
    <cacheField name="MIDDLENAME" numFmtId="0">
      <sharedItems containsBlank="1"/>
    </cacheField>
    <cacheField name="POSITION" numFmtId="0">
      <sharedItems containsBlank="1"/>
    </cacheField>
    <cacheField name="Employee Name" numFmtId="0">
      <sharedItems count="303">
        <s v="ABENA WINNIE ROSE M."/>
        <s v="AGUIDO RAFAEL V."/>
        <s v="ALCANTARA RIZALINA B."/>
        <s v="ALCAZAR AINEE JOY C."/>
        <s v="ALCAZAR ZENAIDA S."/>
        <s v="ALEGA ESTELITA M."/>
        <s v="ALEGRE VIVENCIO A."/>
        <s v="ALFEREZ JOSEPHINE R."/>
        <s v="ALVAREZ GRACITA S."/>
        <s v="AMBAT MARILOU M."/>
        <s v="AMBION DORINDA A."/>
        <s v="AMBION LAMBERTO A."/>
        <s v="AMBION PRISCO G."/>
        <s v="AMBONAN AVELINA A."/>
        <s v="AMON RHEALYN O."/>
        <s v="AMORA ELISA S."/>
        <s v="AMPARO JOY J."/>
        <s v="ANACAY ANICETA P."/>
        <s v="ANACAY ABNER M."/>
        <s v="ANACAY LEVIE B."/>
        <s v="ANARNA CRISTINA F."/>
        <s v="ANGCAYA ANA B."/>
        <s v="ANGCAYA FRANCIS A."/>
        <s v="ANGCAYA IRENEO A."/>
        <s v="ANGCAYA JOHN V."/>
        <s v="ANGCAYA JUANITO A."/>
        <s v="ANGCAYA MARLON J."/>
        <s v="ANGCAYA OFELIA G."/>
        <s v="ANGCAYA RUFINA P."/>
        <s v="AQUINO PACITA ROSARIO Z."/>
        <s v="ARCULLO MELISSA A."/>
        <s v="ATIENZA JULIE ANN A."/>
        <s v="AUDITOR AILEEN D."/>
        <s v="AUSTRIA KIM E."/>
        <s v="AYCARDO JOEL M."/>
        <s v="AYCARDO PILILLA V."/>
        <s v="BAAS TERESITA C."/>
        <s v="BANICO PILAR B."/>
        <s v="BATINO FELISA C."/>
        <s v="BAURILE LOURDES Q."/>
        <s v="BAYBAY LINDA G."/>
        <s v="BAYBAY LOLITA B."/>
        <s v="BAYBAY MA. PAZ R."/>
        <s v="BAYBAY MA. ROSA A."/>
        <s v="BAYBAY MARCELO  "/>
        <s v="BAYHON LUISITO G."/>
        <s v="BAYHON GEORGE G."/>
        <s v="BAYHON VIOLETA  "/>
        <s v="BAYLA EVANGELINE C."/>
        <s v="BAYOT ANABEL D."/>
        <s v="BAYOT ANISIA P."/>
        <s v="BAYOT ELAINE B."/>
        <s v="BAYOT MERCED M."/>
        <s v="BAYOT RUMER M."/>
        <s v="BERNALDEZ MARLONE P."/>
        <s v="BISCOCHO JULIETA G."/>
        <s v="BOFILL ERNA P."/>
        <s v="BORJA EDWIN G."/>
        <s v="BORJA NECY M."/>
        <s v="BUGARIN MA. ANA M."/>
        <s v="BUNGCASAN REGINALDO JR. B."/>
        <s v="BURAZON CARIDAD A."/>
        <s v="CACAO ANDREA F."/>
        <s v="CALANOG ALMA P."/>
        <s v="CARAAN ANNABELLE F."/>
        <s v="CARAAN FELIX M."/>
        <s v="CASTILLO FLORDELIZA T."/>
        <s v="CHACON ELISA G."/>
        <s v="COLETO HANY ROY  "/>
        <s v="CONSTANTE FLORAVILLA R."/>
        <s v="CORTEZ FIDELA B."/>
        <s v="CORTEZ MARCOS NOEL A."/>
        <s v="CORTEZ NERIFE H."/>
        <s v="COSME MA VICTORIA M."/>
        <s v="COSTANTE  SYLVIA C."/>
        <s v="COTONER NELIA C."/>
        <s v="CRIZALDO THELMA U."/>
        <s v="CRUZADA MAGDALENA A."/>
        <s v="DAÑO ALMA R."/>
        <s v="DE CASTRO JOSEPH NHOEL T."/>
        <s v="DE CASTRO JUANITA M."/>
        <s v="DE GRANO LIUSA R."/>
        <s v="DE GRANO MA. ERLINDA F."/>
        <s v="DE GUZMAN RONALD ANDREW G."/>
        <s v="DE LUNA ERNESTO  "/>
        <s v="DE OCAMPO ALMA A."/>
        <s v="DE OCAMPO MA. ELENA D."/>
        <s v="DE OCAMPO MARISSA B."/>
        <s v="DE SAGUN VICTOR V."/>
        <s v="DE VILLA MYRNA D."/>
        <s v="DE VILLA OFELIA G."/>
        <s v="DEL MUNDO ESTER B."/>
        <s v="DEL MUNDO HERMOGENES C."/>
        <s v="DEL MUNDO ROSALLE A."/>
        <s v="DELA CRUZ EVANGELINE P."/>
        <s v="DELA GRACIA MA. CECILIA P."/>
        <s v="DELA PEÑA ALFREDO C."/>
        <s v="DELFINO NINA C."/>
        <s v="DIGO MANUEL  "/>
        <s v="DIMAPILIS ALFREDO C."/>
        <s v="DIMAPILIS ANTHONY A."/>
        <s v="DIMAPILIS ARIEL M."/>
        <s v="DIMAPILIS DENNIS C."/>
        <s v="DIMAPILIS ELIZABETH D."/>
        <s v="DIMAPILIS ELVIRA S."/>
        <s v="DIMAPILIS JONNA T."/>
        <s v="DIMAPILIS JOSEPHINE P."/>
        <s v="DIMAPILIS MA. TRINIDAD S."/>
        <s v="DIMAPILIS VILMA T."/>
        <s v="DIMARANAN GREGORIA C."/>
        <s v="DIMARANAN PERPETUA F."/>
        <s v="DIMARANAN REYNALDO R."/>
        <s v="DIMARANAN RODORA G."/>
        <s v="DISEPEDA ROMELITO  "/>
        <s v="DOCTORA ZENAIDA  "/>
        <s v="DOGNIDON MARLYN P."/>
        <s v="DOLOT JESUS JR. D."/>
        <s v="DUNGO PURISIMA CORAZON E."/>
        <s v="EGASAN DELIA J."/>
        <s v="EMELO MARYJANE T."/>
        <s v="EMELO MARXIANE T."/>
        <s v="ENMACIO LEILA A."/>
        <s v="ENRIQUEZ EDGAR P."/>
        <s v="ERIDAO ROSALINDA P."/>
        <s v="ESCAMILLAS EVELYN M."/>
        <s v="ESPIRITU RONALD M."/>
        <s v="ESTIGOY BEVERLY ANNE P."/>
        <s v="ESTRANGCO MERCY U."/>
        <s v="EVANGELISTA NORENA S."/>
        <s v="FERMA AMELITA V."/>
        <s v="FERMA ARCELI C."/>
        <s v="FERMA JOSEFA O."/>
        <s v="FERMA MARIA I."/>
        <s v="FERMA MARIA VICTORIA D."/>
        <s v="FERMA ROMEO  "/>
        <s v="FERNANDEZ MILAGROS C."/>
        <s v="FLAVIER ADORACION  "/>
        <s v="GABEJA MHAR G."/>
        <s v="GALANG JULIET B."/>
        <s v="GARCIA HAIZEL M."/>
        <s v="GATPANDAN DOLORES J."/>
        <s v="GATPANDAN NENITA M."/>
        <s v="GOMEZ EMMA M."/>
        <s v="GUAÑEZO MA. GINA P."/>
        <s v="GUAÑEZO MARY ANNE P."/>
        <s v="GUTIERREZ LYDIA C."/>
        <s v="HADAP JONALYN L."/>
        <s v="HAPITA MELANIE A."/>
        <s v="HERNADEZ VICTOR  "/>
        <s v="HERNANDEZ CORNELIO A."/>
        <s v="HERNANDEZ DONATO Q."/>
        <s v="HERNANDEZ MARIO A."/>
        <s v="HERNANDEZ ROBERTO M."/>
        <s v="HERNANDO MERIC B."/>
        <s v="IGNO CRISTINA M."/>
        <s v="JAVIER CARMELITA M."/>
        <s v="JAVIER ELISEO B."/>
        <s v="JAVIER EMMA R."/>
        <s v="JAVIER HILARIO  "/>
        <s v="JAVIER MYLENE M."/>
        <s v="JORGE CAROLINA M."/>
        <s v="JUMARANG AIME A."/>
        <s v="LABARDA GINA L."/>
        <s v="LAGUARDIA JOSELITO R."/>
        <s v="LANTING AILEEN D."/>
        <s v="LAROZA KIM VINCENT L."/>
        <s v="LEGASPI DOLORES B."/>
        <s v="LEPARDO ROWENA R."/>
        <s v="LERIO ROSEMARIE V."/>
        <s v="LIMBOC FLORDELIZA J."/>
        <s v="LOYOLA JANE A."/>
        <s v="LUCIANO ADELAIDA C."/>
        <s v="LUNA  FERNANDO  "/>
        <s v="MABUTI ANA MARIE C."/>
        <s v="MACAPUNO FELIX  "/>
        <s v="MACASPAC ELVIRA V."/>
        <s v="MACASPAC JOSE VICTOR P."/>
        <s v="MADRAZO ALLAN PAUL A."/>
        <s v="MAESTRECAMPO LORENA A."/>
        <s v="MAGUINAO GILBERT  "/>
        <s v="MALABANAN ALMA A."/>
        <s v="MALIGAYA NELITA M."/>
        <s v="MALIGAYO YOLANDA D."/>
        <s v="MALUBAY MELINDA D."/>
        <s v="MANALO CELSA B."/>
        <s v="MANALO CYNTHIA  "/>
        <s v="MANALO EDITHA V."/>
        <s v="MANALO ELIADA F."/>
        <s v="MANGUINAO GILBERT  "/>
        <s v="MARASIGAN INOCENCIA P."/>
        <s v="MARASIGAN GINALYN D."/>
        <s v="MARASIGAN DANIEL  "/>
        <s v="MARCIAL RUSTICO B."/>
        <s v="MARINDUQUE ANNE RENELYN P."/>
        <s v="MARINDUQUE ERNESTO P."/>
        <s v="MARINDUQUE AURORA A."/>
        <s v="MARINDUQUE GERRY C."/>
        <s v="MARINDUQUE MARISSA M."/>
        <s v="MARQUEZ LOLITA R."/>
        <s v="MARTINEZ BELEN B."/>
        <s v="MARTINEZ EMER V."/>
        <s v="MARUNDAN MARIA FLOR M."/>
        <s v="MATIENZO NORMITA S."/>
        <s v="MAWAK MIA PAULEEN B."/>
        <s v="MENDOZA ARRIES N."/>
        <s v="MENDOZA JUANITO N."/>
        <s v="MENDOZA LOURDES G."/>
        <s v="MENDOZA NORA A."/>
        <s v="MENDOZA PRESCILA S."/>
        <s v="MENDOZA ROMEO B."/>
        <s v="MERCADO NAZARIO  "/>
        <s v="MIRANDA MARIA LOIDA M."/>
        <s v="MIRANDA ROBERTO D."/>
        <s v="MIRANDO EDITH B."/>
        <s v="MOLOD EMMA D."/>
        <s v="MONTEALEGRE CHARLIE JR. O."/>
        <s v="MONTENEGRO EDWIN D."/>
        <s v="MONTENEGRO HELEN L."/>
        <s v="MONTENEGRO HENRY S."/>
        <s v="MONTENEGRO MARISSA P."/>
        <s v="MONTENEGRO RODELIO A."/>
        <s v="NAVARRO RITA A."/>
        <s v="NOVICIO PERLITA G."/>
        <s v="OCAMPO ORLANDO R."/>
        <s v="OLARTE GREATCHEL B."/>
        <s v="OLEGARIO LEONARD ERIC B."/>
        <s v="OLEGARIO TEOFISTA B."/>
        <s v="OLEGARIO NENITA A."/>
        <s v="OLINO PRECIOSA A."/>
        <s v="OLIVAR MARINA B."/>
        <s v="ORSAL MARK LESTER B."/>
        <s v="ORTIZ TRINIDAD D."/>
        <s v="OSTONAL IVY S."/>
        <s v="PAITON MARY ANN M."/>
        <s v="PAJENAGO MAIDEN A."/>
        <s v="PALADAN VICENTE  "/>
        <s v="PANALIGAN GIL L."/>
        <s v="PANGANIBAN CRISTETA M."/>
        <s v="PARAS TEOFILA A."/>
        <s v="PARASDAS OFELIA C."/>
        <s v="PARRA MARCIANA L."/>
        <s v="PARRA VICTORIA S."/>
        <s v="PARRA VIOLETA C."/>
        <s v="PASCUA LORENA D."/>
        <s v="PATERNO PAULINO P."/>
        <s v="PAYAD ALEXANDER  "/>
        <s v="PAYAD MARICEL  Q."/>
        <s v="PELIMBERGO MICHELLE A."/>
        <s v="PEÑAFIEL MELISSA Q."/>
        <s v="PEÑAFLORIDA LORYN B."/>
        <s v="PENALES GLORIA P."/>
        <s v="PENALES GUILLERMA B."/>
        <s v="PEÑANO DARYL BAMBI B."/>
        <s v="PEÑERO LILIBETH B."/>
        <s v="PERENA RUBILINDA C."/>
        <s v="PEREY AIRENE O."/>
        <s v="PEREY GENNILYN  "/>
        <s v="PERIDO EDWIN A."/>
        <s v="PERIDO MARITES V."/>
        <s v="PETIL GLENDA D."/>
        <s v="PINALES GLORIA P."/>
        <s v="REOSA CECILIA A."/>
        <s v="REPILLO AMMY LOU M."/>
        <s v="REYES ELSA T."/>
        <s v="REYES JUANITO P."/>
        <s v="REYES NORALYN B."/>
        <s v="ROBINO OFELIA M."/>
        <s v="ROCILLO CECILLA A."/>
        <s v="RODRIGUEZ GREGORIO  "/>
        <s v="RODRIGUEZ RUEL  "/>
        <s v="RODRIGUEZ IGNACIO  "/>
        <s v="RODRIGUEZ JOEL  "/>
        <s v="ROMILLA EDITH D."/>
        <s v="ROZUL FLORENCIA M."/>
        <s v="SALONGA LUCY M."/>
        <s v="SANTERA MARICRIS S."/>
        <s v="SARDINOLA  GINABLETH J."/>
        <s v="SEDUCON LUCIO F."/>
        <s v="SEÑA MARILYN B."/>
        <s v="SEPINO BRIGIDA M."/>
        <s v="SIM JO RITZELLE C."/>
        <s v="SOLANOY KARENE  "/>
        <s v="SUMAGUI MARISSA D."/>
        <s v="SUMAONG DANILO  "/>
        <s v="SUÑIGA CARLOS J."/>
        <s v="SUSA NANETE B."/>
        <s v="TAMAYO MARIA ELLAINE III B."/>
        <s v="TAÑEDO MARIA EVELYN C."/>
        <s v="TOLENTINO CAROLINA E."/>
        <s v="TOLENTINO FE M."/>
        <s v="TORRES DINAH G."/>
        <s v="TORRES SONIA M."/>
        <s v="TULIAO FLORDELIZA M."/>
        <s v="UNTALAN DIVINA R."/>
        <s v="VELUZ DORMILUNA E."/>
        <s v="VERGARA ANACIETA M."/>
        <s v="VERGARA TERESITA J."/>
        <s v="VIDA CHARMAINE R."/>
        <s v="VIDALLO WINNIE R."/>
        <s v="VILLANUEVA PABLO B."/>
        <s v="VILLAVIRAY MA. CANDELARIA D."/>
        <s v="VILLAVIRAY MAR CLYDE D."/>
        <s v="ZALDIVIA MIRIAM F."/>
      </sharedItems>
    </cacheField>
    <cacheField name="Office" numFmtId="0">
      <sharedItems containsBlank="1" count="50">
        <s v="CSWDO"/>
        <s v="TOPS (ADMIN CSU)"/>
        <s v="INTEGRATED CENTRAL TERMINAL"/>
        <s v="ONT"/>
        <s v="CHO"/>
        <s v="CTO"/>
        <s v="AGRICULTURE OFFICE"/>
        <s v="EEO/ CITY MARKET"/>
        <s v="VMO"/>
        <s v="CEO"/>
        <s v="NUTRITION OFFICE"/>
        <s v="ACCOUNTING"/>
        <s v="PICNIC GROVE"/>
        <s v="ASSESSORS OFFICE"/>
        <s v="GSO"/>
        <s v="MAHOGANY MARKET"/>
        <s v="CCR"/>
        <s v="PIO"/>
        <s v="CSU"/>
        <s v="COA"/>
        <s v="CCT"/>
        <s v="MO"/>
        <s v="PDAO"/>
        <s v="LCR"/>
        <s v="TCCH/TICC"/>
        <s v="CBO"/>
        <s v="CPDO"/>
        <s v="DEPED"/>
        <s v="INTERNAL"/>
        <s v="COOPERATIVE OFFICE"/>
        <s v="SP"/>
        <s v="THRDC"/>
        <s v="COMELEC"/>
        <s v="LANDTAX"/>
        <s v="ADMIN OFFICE"/>
        <s v="TIPID IMPOK"/>
        <s v="HRMO"/>
        <s v="CENRO"/>
        <s v="DA"/>
        <s v="LIBRARY"/>
        <s v="FPTMNHS"/>
        <s v="CHARACTER OFFICE"/>
        <s v="BPLO"/>
        <s v="LEGAL"/>
        <s v="DOE"/>
        <s v="OTM"/>
        <s v="ADMIN OFFICE - HALL OF JUSTICE"/>
        <m u="1"/>
        <s v="SP/VMO" u="1"/>
        <s v="ADMIN AIDE VI"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n v="1"/>
    <s v="ABENA"/>
    <s v="WINNIE ROSE"/>
    <s v="M"/>
    <s v="DAYCARE WORKER I"/>
    <x v="0"/>
    <x v="0"/>
  </r>
  <r>
    <n v="2"/>
    <s v="AGUIDO"/>
    <s v="RAFAEL"/>
    <s v="V"/>
    <s v="TRAFFIC AIDE I"/>
    <x v="1"/>
    <x v="1"/>
  </r>
  <r>
    <n v="3"/>
    <s v="ALCANTARA"/>
    <s v="RIZALINA"/>
    <s v="B"/>
    <s v="ADMIN AIDE III"/>
    <x v="2"/>
    <x v="2"/>
  </r>
  <r>
    <n v="4"/>
    <s v="ALCAZAR"/>
    <s v="AINEE JOY"/>
    <s v="C"/>
    <s v="STAFF NURSE"/>
    <x v="3"/>
    <x v="3"/>
  </r>
  <r>
    <n v="5"/>
    <s v="ALCAZAR"/>
    <s v="ZENAIDA"/>
    <s v="S"/>
    <s v="MIDWIFE I"/>
    <x v="4"/>
    <x v="4"/>
  </r>
  <r>
    <n v="6"/>
    <s v="ALEGA"/>
    <s v="ESTELITA"/>
    <s v="M"/>
    <s v="TICKET CHECKER"/>
    <x v="5"/>
    <x v="5"/>
  </r>
  <r>
    <n v="7"/>
    <s v="ALEGRE"/>
    <s v="VIVENCIO"/>
    <s v="A"/>
    <s v="AGRICULTURAL TECHNOLOGIST"/>
    <x v="6"/>
    <x v="6"/>
  </r>
  <r>
    <n v="8"/>
    <s v="ALFEREZ"/>
    <s v="JOSEPHINE"/>
    <s v="RAMOS"/>
    <s v="MIDWIFE II"/>
    <x v="7"/>
    <x v="4"/>
  </r>
  <r>
    <n v="9"/>
    <s v="ALVAREZ"/>
    <s v="GRACITA"/>
    <s v="STA ANA"/>
    <s v="NURSE II"/>
    <x v="8"/>
    <x v="4"/>
  </r>
  <r>
    <n v="10"/>
    <s v="AMBAT"/>
    <s v="MARILOU"/>
    <s v="M"/>
    <s v="ADMIN AIDE III"/>
    <x v="9"/>
    <x v="7"/>
  </r>
  <r>
    <n v="11"/>
    <s v="AMBION"/>
    <s v="DORINDA"/>
    <s v="A"/>
    <s v="SOCIAL WORKER 1"/>
    <x v="10"/>
    <x v="0"/>
  </r>
  <r>
    <n v="12"/>
    <s v="AMBION"/>
    <s v="LAMBERTO"/>
    <s v="A"/>
    <s v="ADMIN AIDE III"/>
    <x v="11"/>
    <x v="8"/>
  </r>
  <r>
    <n v="13"/>
    <s v="AMBION"/>
    <s v="PRISCO"/>
    <s v="G"/>
    <s v="ENGINEER I"/>
    <x v="12"/>
    <x v="9"/>
  </r>
  <r>
    <n v="14"/>
    <s v="AMBONAN"/>
    <s v="AVELINA"/>
    <s v="A"/>
    <s v="ADMIN AIDE I"/>
    <x v="13"/>
    <x v="10"/>
  </r>
  <r>
    <n v="15"/>
    <s v="AMON"/>
    <s v="RHEALYN"/>
    <s v="OCAMPO"/>
    <s v="LAOO II"/>
    <x v="14"/>
    <x v="11"/>
  </r>
  <r>
    <n v="16"/>
    <s v="AMORA"/>
    <s v="ELISA"/>
    <s v="S"/>
    <s v="TICKET CHECKER"/>
    <x v="15"/>
    <x v="5"/>
  </r>
  <r>
    <n v="17"/>
    <s v="AMPARO"/>
    <s v="JOY"/>
    <s v="J"/>
    <s v="NURSE I"/>
    <x v="16"/>
    <x v="3"/>
  </r>
  <r>
    <n v="18"/>
    <s v="ANACAY"/>
    <s v="ANICETA"/>
    <s v="P"/>
    <m/>
    <x v="17"/>
    <x v="12"/>
  </r>
  <r>
    <n v="19"/>
    <s v="ANACAY"/>
    <s v="ABNER"/>
    <s v="M."/>
    <s v="DRAFTSMAN II"/>
    <x v="18"/>
    <x v="13"/>
  </r>
  <r>
    <n v="20"/>
    <s v="ANACAY"/>
    <s v="LEVIE"/>
    <s v="BAYOT"/>
    <s v="ADMIN A"/>
    <x v="19"/>
    <x v="11"/>
  </r>
  <r>
    <n v="21"/>
    <s v="ANARNA"/>
    <s v="CRISTINA"/>
    <s v="F"/>
    <s v="ADMIN AIDE I"/>
    <x v="20"/>
    <x v="12"/>
  </r>
  <r>
    <n v="22"/>
    <s v="ANGCAYA"/>
    <s v="ANA"/>
    <s v="BAY"/>
    <s v="ADMIN AIDE I"/>
    <x v="21"/>
    <x v="14"/>
  </r>
  <r>
    <n v="23"/>
    <s v="ANGCAYA"/>
    <s v="FRANCIS"/>
    <s v="A"/>
    <s v="ADMIN AIDE I"/>
    <x v="22"/>
    <x v="15"/>
  </r>
  <r>
    <n v="24"/>
    <s v="ANGCAYA"/>
    <s v="IRENEO"/>
    <s v="ANACAY"/>
    <s v="ADMIN AIDE I"/>
    <x v="23"/>
    <x v="7"/>
  </r>
  <r>
    <n v="25"/>
    <s v="ANGCAYA"/>
    <s v="JOHN"/>
    <s v="VILLARENTE"/>
    <s v="ADMIN AIDE I"/>
    <x v="24"/>
    <x v="11"/>
  </r>
  <r>
    <n v="26"/>
    <s v="ANGCAYA"/>
    <s v="JUANITO"/>
    <s v="A"/>
    <s v="UTILITY WORKER I"/>
    <x v="25"/>
    <x v="12"/>
  </r>
  <r>
    <n v="27"/>
    <s v="ANGCAYA"/>
    <s v="MARLON"/>
    <s v="JAVIER"/>
    <s v="ADMIN AIDE I"/>
    <x v="26"/>
    <x v="7"/>
  </r>
  <r>
    <n v="28"/>
    <s v="ANGCAYA"/>
    <s v="OFELIA"/>
    <s v="G"/>
    <s v="ASSESSMENT CLERK III"/>
    <x v="27"/>
    <x v="13"/>
  </r>
  <r>
    <n v="29"/>
    <s v="ANGCAYA"/>
    <s v="RUFINA"/>
    <s v="P"/>
    <s v="ADMIN AIDE I"/>
    <x v="28"/>
    <x v="16"/>
  </r>
  <r>
    <n v="30"/>
    <s v="AQUINO"/>
    <s v="PACITA ROSARIO"/>
    <s v="Z"/>
    <s v="OIC GSO"/>
    <x v="29"/>
    <x v="14"/>
  </r>
  <r>
    <n v="31"/>
    <s v="ARCULLO"/>
    <s v="MELISSA"/>
    <s v="A"/>
    <s v="ADMIN AIDE IV"/>
    <x v="30"/>
    <x v="9"/>
  </r>
  <r>
    <n v="32"/>
    <s v="ATIENZA"/>
    <s v="JULIE ANN"/>
    <s v="ANCIANO"/>
    <s v="ADMIN AIDE III"/>
    <x v="31"/>
    <x v="5"/>
  </r>
  <r>
    <n v="33"/>
    <s v="AUDITOR"/>
    <s v="AILEEN"/>
    <s v="DE SAGUN"/>
    <s v="ADMIN AIDE III"/>
    <x v="32"/>
    <x v="17"/>
  </r>
  <r>
    <n v="34"/>
    <s v="AUSTRIA"/>
    <s v="KIM"/>
    <s v="EMELO"/>
    <s v="RADIOLOGIC TECHNOLOGIST"/>
    <x v="33"/>
    <x v="3"/>
  </r>
  <r>
    <n v="35"/>
    <s v="AYCARDO"/>
    <s v="JOEL"/>
    <s v="M."/>
    <s v="TRAFFIC AIDE I"/>
    <x v="34"/>
    <x v="18"/>
  </r>
  <r>
    <n v="36"/>
    <s v="AYCARDO"/>
    <s v="PILILLA"/>
    <s v="VILLANUEVA"/>
    <s v="UTILITY WORKER I"/>
    <x v="35"/>
    <x v="19"/>
  </r>
  <r>
    <n v="37"/>
    <s v="BAAS"/>
    <s v="TERESITA"/>
    <s v="C"/>
    <s v="ADMIN OFFICER II"/>
    <x v="36"/>
    <x v="5"/>
  </r>
  <r>
    <n v="38"/>
    <s v="BANICO"/>
    <s v="PILAR"/>
    <s v="BAUTISTA"/>
    <s v="ADMIN AIDE I"/>
    <x v="37"/>
    <x v="20"/>
  </r>
  <r>
    <n v="39"/>
    <s v="BATINO"/>
    <s v="FELISA"/>
    <s v="C"/>
    <s v="SANITARY INSPECTOR"/>
    <x v="38"/>
    <x v="4"/>
  </r>
  <r>
    <n v="40"/>
    <s v="BAURILE"/>
    <s v="LOURDES"/>
    <s v="Q"/>
    <s v="ADMIN AIDE III"/>
    <x v="39"/>
    <x v="12"/>
  </r>
  <r>
    <n v="41"/>
    <s v="BAYBAY"/>
    <s v="LINDA"/>
    <s v="GONZALES"/>
    <s v="RCC I"/>
    <x v="40"/>
    <x v="16"/>
  </r>
  <r>
    <n v="42"/>
    <s v="BAYBAY"/>
    <s v="LOLITA"/>
    <s v="BORJA"/>
    <s v="ADMIN AIDE IV"/>
    <x v="41"/>
    <x v="11"/>
  </r>
  <r>
    <n v="43"/>
    <s v="BAYBAY"/>
    <s v="MA. PAZ"/>
    <s v="R"/>
    <s v="LICENSE OFFICER III"/>
    <x v="42"/>
    <x v="21"/>
  </r>
  <r>
    <n v="44"/>
    <s v="BAYBAY"/>
    <s v="MA. ROSA"/>
    <s v="A"/>
    <s v="ADMIN AIDE III"/>
    <x v="43"/>
    <x v="3"/>
  </r>
  <r>
    <n v="45"/>
    <s v="BAYBAY"/>
    <s v="MARCELO"/>
    <m/>
    <s v="ADMIN AIDE I"/>
    <x v="44"/>
    <x v="21"/>
  </r>
  <r>
    <n v="46"/>
    <s v="BAYHON"/>
    <s v="LUISITO"/>
    <s v="G"/>
    <m/>
    <x v="45"/>
    <x v="18"/>
  </r>
  <r>
    <n v="47"/>
    <s v="BAYHON"/>
    <s v="GEORGE"/>
    <s v="G"/>
    <s v="ADMIN AIDE I"/>
    <x v="46"/>
    <x v="13"/>
  </r>
  <r>
    <n v="48"/>
    <s v="BAYHON"/>
    <s v="VIOLETA"/>
    <m/>
    <s v="ADMIN AIDE I"/>
    <x v="47"/>
    <x v="3"/>
  </r>
  <r>
    <n v="49"/>
    <s v="BAYLA"/>
    <s v="EVANGELINE"/>
    <s v="C"/>
    <s v="ADMIN AIDE I"/>
    <x v="48"/>
    <x v="22"/>
  </r>
  <r>
    <n v="50"/>
    <s v="BAYOT"/>
    <s v="ANABEL"/>
    <s v="D"/>
    <s v="TICKET CHECKER"/>
    <x v="49"/>
    <x v="5"/>
  </r>
  <r>
    <n v="51"/>
    <s v="BAYOT"/>
    <s v="ANISIA"/>
    <s v="P"/>
    <s v="ADMIN AIDE I"/>
    <x v="50"/>
    <x v="5"/>
  </r>
  <r>
    <n v="52"/>
    <s v="BAYOT"/>
    <s v="ELAINE"/>
    <s v="B"/>
    <s v="NURSE I"/>
    <x v="51"/>
    <x v="3"/>
  </r>
  <r>
    <n v="53"/>
    <s v="BAYOT"/>
    <s v="MERCED"/>
    <s v="M"/>
    <s v="ADMIN AIDE I"/>
    <x v="52"/>
    <x v="10"/>
  </r>
  <r>
    <n v="54"/>
    <s v="BAYOT"/>
    <s v="RUMER"/>
    <s v="M"/>
    <s v="ADMIN AIDE III"/>
    <x v="53"/>
    <x v="13"/>
  </r>
  <r>
    <n v="55"/>
    <s v="BERNALDEZ"/>
    <s v="MARLONE"/>
    <s v="P"/>
    <m/>
    <x v="54"/>
    <x v="3"/>
  </r>
  <r>
    <n v="56"/>
    <s v="BISCOCHO"/>
    <s v="JULIETA"/>
    <s v="GOMEZ"/>
    <s v="RCC I"/>
    <x v="55"/>
    <x v="5"/>
  </r>
  <r>
    <n v="57"/>
    <s v="BOFILL"/>
    <s v="ERNA"/>
    <s v="PANGANIBAN"/>
    <s v="ADMIN AIDE III"/>
    <x v="56"/>
    <x v="23"/>
  </r>
  <r>
    <n v="58"/>
    <s v="BORJA"/>
    <s v="EDWIN"/>
    <s v="G"/>
    <s v="ADMIN AIDE I"/>
    <x v="57"/>
    <x v="24"/>
  </r>
  <r>
    <n v="59"/>
    <s v="BORJA"/>
    <s v="NECY"/>
    <s v="M"/>
    <s v="ADMIN ASST I"/>
    <x v="58"/>
    <x v="25"/>
  </r>
  <r>
    <n v="60"/>
    <s v="BUGARIN"/>
    <s v="MA. ANA"/>
    <s v="M"/>
    <s v="HH-ATTENDANT II"/>
    <x v="59"/>
    <x v="23"/>
  </r>
  <r>
    <n v="61"/>
    <s v="BUNGCASAN"/>
    <s v="REGINALDO JR."/>
    <s v="B"/>
    <s v="ADMIN AIDE III"/>
    <x v="60"/>
    <x v="26"/>
  </r>
  <r>
    <n v="62"/>
    <s v="BURAZON"/>
    <s v="CARIDAD"/>
    <s v="ANGCAYA"/>
    <s v="LTOO II"/>
    <x v="61"/>
    <x v="5"/>
  </r>
  <r>
    <n v="63"/>
    <s v="CACAO"/>
    <s v="ANDREA"/>
    <s v="F"/>
    <s v="DAYCARE WORKER I"/>
    <x v="62"/>
    <x v="0"/>
  </r>
  <r>
    <n v="64"/>
    <s v="CALANOG"/>
    <s v="ALMA"/>
    <s v="P"/>
    <s v="ADMIN AIDE III"/>
    <x v="63"/>
    <x v="8"/>
  </r>
  <r>
    <n v="65"/>
    <s v="CARAAN"/>
    <s v="ANNABELLE"/>
    <s v="F"/>
    <s v="TAX MAPPING AIDE"/>
    <x v="64"/>
    <x v="13"/>
  </r>
  <r>
    <n v="66"/>
    <s v="CARAAN"/>
    <s v="FELIX"/>
    <s v="M"/>
    <s v="ADMIN AIDE I"/>
    <x v="65"/>
    <x v="15"/>
  </r>
  <r>
    <n v="67"/>
    <s v="CASTILLO"/>
    <s v="FLORDELIZA"/>
    <s v="TALAIN"/>
    <s v="FACULTY"/>
    <x v="66"/>
    <x v="20"/>
  </r>
  <r>
    <n v="68"/>
    <s v="CHACON"/>
    <s v="ELISA"/>
    <s v="GATPANDAN"/>
    <s v="CASHIER I"/>
    <x v="67"/>
    <x v="20"/>
  </r>
  <r>
    <n v="69"/>
    <s v="COLETO"/>
    <s v="HANY ROY"/>
    <m/>
    <s v="NURSEI"/>
    <x v="68"/>
    <x v="3"/>
  </r>
  <r>
    <n v="70"/>
    <s v="CONSTANTE"/>
    <s v="FLORAVILLA"/>
    <s v="ROMASANTA"/>
    <s v="DAYCARE WORKER I"/>
    <x v="69"/>
    <x v="0"/>
  </r>
  <r>
    <n v="71"/>
    <s v="CORTEZ"/>
    <s v="FIDELA"/>
    <s v="B"/>
    <m/>
    <x v="70"/>
    <x v="24"/>
  </r>
  <r>
    <n v="72"/>
    <s v="CORTEZ"/>
    <s v="MARCOS NOEL"/>
    <s v="A"/>
    <s v="TAX MAPPER II"/>
    <x v="71"/>
    <x v="13"/>
  </r>
  <r>
    <n v="73"/>
    <s v="CORTEZ"/>
    <s v="NERIFE"/>
    <s v="HERMOSORA"/>
    <s v="ADMIN AIDE I"/>
    <x v="72"/>
    <x v="27"/>
  </r>
  <r>
    <n v="74"/>
    <s v="COSME"/>
    <s v="MA VICTORIA"/>
    <s v="M"/>
    <s v="ADMIN AIDE III"/>
    <x v="73"/>
    <x v="12"/>
  </r>
  <r>
    <n v="75"/>
    <s v="COSTANTE "/>
    <s v="SYLVIA"/>
    <s v="C"/>
    <s v="ADMIN OFFICER V"/>
    <x v="74"/>
    <x v="28"/>
  </r>
  <r>
    <n v="76"/>
    <s v="COTONER"/>
    <s v="NELIA"/>
    <s v="C"/>
    <s v="COOPERATIVE OFFICER"/>
    <x v="75"/>
    <x v="29"/>
  </r>
  <r>
    <n v="77"/>
    <s v="CRIZALDO"/>
    <s v="THELMA"/>
    <s v="U"/>
    <s v="MIDWIFE I"/>
    <x v="76"/>
    <x v="4"/>
  </r>
  <r>
    <n v="78"/>
    <s v="CRUZADA"/>
    <s v="MAGDALENA"/>
    <s v="ANACAY"/>
    <s v="ADMIN ASST I"/>
    <x v="77"/>
    <x v="29"/>
  </r>
  <r>
    <n v="79"/>
    <s v="DAÑO"/>
    <s v="ALMA"/>
    <s v="ROMILLA"/>
    <s v="ADMIN AIDE I"/>
    <x v="78"/>
    <x v="11"/>
  </r>
  <r>
    <n v="80"/>
    <s v="DE CASTRO"/>
    <s v="JOSEPH NHOEL"/>
    <s v="TIBAYAN"/>
    <s v="REGISTRATION OFFICER I"/>
    <x v="79"/>
    <x v="16"/>
  </r>
  <r>
    <n v="81"/>
    <s v="DE CASTRO"/>
    <s v="JUANITA"/>
    <s v="M"/>
    <s v="DRAFTSMAN II"/>
    <x v="80"/>
    <x v="9"/>
  </r>
  <r>
    <n v="82"/>
    <s v="DE GRANO"/>
    <s v="LIUSA"/>
    <s v="R"/>
    <s v="ADMIN AIDE III"/>
    <x v="81"/>
    <x v="5"/>
  </r>
  <r>
    <n v="83"/>
    <s v="DE GRANO"/>
    <s v="MA. ERLINDA"/>
    <s v="F"/>
    <s v="ADMIN AIDE III"/>
    <x v="82"/>
    <x v="5"/>
  </r>
  <r>
    <n v="84"/>
    <s v="DE GUZMAN"/>
    <s v="RONALD ANDREW"/>
    <s v="GABRIEL"/>
    <s v="NURSE I"/>
    <x v="83"/>
    <x v="4"/>
  </r>
  <r>
    <n v="85"/>
    <s v="DE LUNA"/>
    <s v="ERNESTO"/>
    <m/>
    <s v="ADMIN AIDE I"/>
    <x v="84"/>
    <x v="15"/>
  </r>
  <r>
    <n v="86"/>
    <s v="DE OCAMPO"/>
    <s v="ALMA"/>
    <s v="A"/>
    <s v="ADMIN AIDE III"/>
    <x v="85"/>
    <x v="5"/>
  </r>
  <r>
    <n v="87"/>
    <s v="DE OCAMPO"/>
    <s v="MA. ELENA"/>
    <s v="D"/>
    <s v="ADMIN AIDE III"/>
    <x v="86"/>
    <x v="30"/>
  </r>
  <r>
    <n v="88"/>
    <s v="DE OCAMPO"/>
    <s v="MARISSA"/>
    <s v="B"/>
    <s v="TRAINNING SPECIALIST I"/>
    <x v="87"/>
    <x v="31"/>
  </r>
  <r>
    <n v="89"/>
    <s v="DE SAGUN"/>
    <s v="VICTOR"/>
    <s v="V"/>
    <m/>
    <x v="88"/>
    <x v="24"/>
  </r>
  <r>
    <n v="90"/>
    <s v="DE VILLA"/>
    <s v="MYRNA"/>
    <s v="DINGALASAN"/>
    <s v="ADMIN AIDE I"/>
    <x v="89"/>
    <x v="14"/>
  </r>
  <r>
    <n v="91"/>
    <s v="DE VILLA"/>
    <s v="OFELIA"/>
    <s v="G"/>
    <s v="ADMIN AIDE I"/>
    <x v="90"/>
    <x v="32"/>
  </r>
  <r>
    <n v="92"/>
    <s v="DEL MUNDO"/>
    <s v="ESTER"/>
    <s v="B"/>
    <s v="ADMIN AIDE III"/>
    <x v="91"/>
    <x v="9"/>
  </r>
  <r>
    <n v="93"/>
    <s v="DEL MUNDO"/>
    <s v="HERMOGENES"/>
    <s v="C"/>
    <s v="BLGNG- INSPECTOR"/>
    <x v="92"/>
    <x v="9"/>
  </r>
  <r>
    <n v="94"/>
    <s v="DEL MUNDO"/>
    <s v="ROSALLE"/>
    <s v="A"/>
    <s v="ADMIN AIDE III"/>
    <x v="93"/>
    <x v="17"/>
  </r>
  <r>
    <n v="95"/>
    <s v="DELA CRUZ"/>
    <s v="EVANGELINE"/>
    <s v="P"/>
    <s v="ADMIN AIDE III"/>
    <x v="94"/>
    <x v="33"/>
  </r>
  <r>
    <n v="96"/>
    <s v="DELA GRACIA"/>
    <s v="MA. CECILIA"/>
    <s v="PEJI"/>
    <s v="ADMIN ASST III"/>
    <x v="95"/>
    <x v="11"/>
  </r>
  <r>
    <n v="97"/>
    <s v="DELA PEÑA"/>
    <s v="ALFREDO"/>
    <s v="CALDERON"/>
    <s v="DRIVER I"/>
    <x v="96"/>
    <x v="9"/>
  </r>
  <r>
    <n v="98"/>
    <s v="DELFINO"/>
    <s v="NINA"/>
    <s v="C"/>
    <s v="NURSE I"/>
    <x v="97"/>
    <x v="3"/>
  </r>
  <r>
    <n v="99"/>
    <s v="DIGO"/>
    <s v="MANUEL"/>
    <m/>
    <m/>
    <x v="98"/>
    <x v="12"/>
  </r>
  <r>
    <n v="100"/>
    <s v="DIMAPILIS"/>
    <s v="ALFREDO"/>
    <s v="C"/>
    <s v="BUDGET OFFICER IV"/>
    <x v="99"/>
    <x v="25"/>
  </r>
  <r>
    <n v="101"/>
    <s v="DIMAPILIS"/>
    <s v="ANTHONY"/>
    <s v="A"/>
    <s v="RCC-I"/>
    <x v="100"/>
    <x v="5"/>
  </r>
  <r>
    <n v="102"/>
    <s v="DIMAPILIS"/>
    <s v="ARIEL"/>
    <s v="MENDOZA"/>
    <s v="RCC III"/>
    <x v="101"/>
    <x v="5"/>
  </r>
  <r>
    <n v="103"/>
    <s v="DIMAPILIS"/>
    <s v="DENNIS"/>
    <s v="C"/>
    <s v="CIVIL SECURITY I"/>
    <x v="102"/>
    <x v="1"/>
  </r>
  <r>
    <n v="104"/>
    <s v="DIMAPILIS"/>
    <s v="ELIZABETH"/>
    <s v="D"/>
    <s v="DAYCARE WORKER I"/>
    <x v="103"/>
    <x v="0"/>
  </r>
  <r>
    <n v="105"/>
    <s v="DIMAPILIS"/>
    <s v="ELVIRA"/>
    <s v="S"/>
    <s v="ADMIN AIDE III"/>
    <x v="104"/>
    <x v="5"/>
  </r>
  <r>
    <n v="106"/>
    <s v="DIMAPILIS"/>
    <s v="JONNA"/>
    <s v="T"/>
    <s v="ADMIN AIDE VI"/>
    <x v="105"/>
    <x v="34"/>
  </r>
  <r>
    <n v="107"/>
    <s v="DIMAPILIS"/>
    <s v="JOSEPHINE"/>
    <s v="P"/>
    <s v="ADMIN AIDE III"/>
    <x v="106"/>
    <x v="5"/>
  </r>
  <r>
    <n v="108"/>
    <s v="DIMAPILIS"/>
    <s v="MA. TRINIDAD"/>
    <s v="S"/>
    <s v="ADMIN AIDE I"/>
    <x v="107"/>
    <x v="10"/>
  </r>
  <r>
    <n v="109"/>
    <s v="DIMAPILIS"/>
    <s v="VILMA"/>
    <s v="TAMPIS"/>
    <s v="ADMIN AIDE I"/>
    <x v="108"/>
    <x v="14"/>
  </r>
  <r>
    <n v="110"/>
    <s v="DIMARANAN"/>
    <s v="GREGORIA"/>
    <s v="CARAAN"/>
    <s v="ADMIN ASST II"/>
    <x v="109"/>
    <x v="11"/>
  </r>
  <r>
    <n v="111"/>
    <s v="DIMARANAN"/>
    <s v="PERPETUA"/>
    <s v="F"/>
    <s v="ADMIN AIDE IV"/>
    <x v="110"/>
    <x v="35"/>
  </r>
  <r>
    <n v="112"/>
    <s v="DIMARANAN"/>
    <s v="REYNALDO"/>
    <s v="R"/>
    <s v="ADMIN AIDE I"/>
    <x v="111"/>
    <x v="7"/>
  </r>
  <r>
    <n v="113"/>
    <s v="DIMARANAN"/>
    <s v="RODORA"/>
    <s v="G"/>
    <s v="ADMIN ASST I"/>
    <x v="112"/>
    <x v="36"/>
  </r>
  <r>
    <n v="114"/>
    <s v="DISEPEDA"/>
    <s v="ROMELITO"/>
    <m/>
    <s v="TRAFFIC AIDE"/>
    <x v="113"/>
    <x v="1"/>
  </r>
  <r>
    <n v="115"/>
    <s v="DOCTORA"/>
    <s v="ZENAIDA"/>
    <m/>
    <m/>
    <x v="114"/>
    <x v="37"/>
  </r>
  <r>
    <n v="116"/>
    <s v="DOGNIDON"/>
    <s v="MARLYN"/>
    <s v="P"/>
    <s v="NURSE I"/>
    <x v="115"/>
    <x v="3"/>
  </r>
  <r>
    <n v="117"/>
    <s v="DOLOT"/>
    <s v="JESUS JR."/>
    <s v="D"/>
    <s v="ADMIN AIDE III"/>
    <x v="116"/>
    <x v="17"/>
  </r>
  <r>
    <n v="118"/>
    <s v="DUNGO"/>
    <s v="PURISIMA CORAZON"/>
    <s v="E"/>
    <s v="TICKET CHECKER"/>
    <x v="117"/>
    <x v="5"/>
  </r>
  <r>
    <n v="119"/>
    <s v="EGASAN"/>
    <s v="DELIA"/>
    <s v="JAVIER"/>
    <m/>
    <x v="118"/>
    <x v="4"/>
  </r>
  <r>
    <n v="120"/>
    <s v="EMELO"/>
    <s v="MARYJANE"/>
    <s v="T"/>
    <s v="NURSE II"/>
    <x v="119"/>
    <x v="3"/>
  </r>
  <r>
    <n v="121"/>
    <s v="EMELO"/>
    <s v="MARXIANE"/>
    <s v="T"/>
    <s v="NURSE II"/>
    <x v="120"/>
    <x v="3"/>
  </r>
  <r>
    <n v="122"/>
    <s v="ENMACIO"/>
    <s v="LEILA"/>
    <s v="ANGCAYA"/>
    <s v="ADMINISTRATIVE OFFICER IV"/>
    <x v="121"/>
    <x v="11"/>
  </r>
  <r>
    <n v="123"/>
    <s v="ENRIQUEZ"/>
    <s v="EDGAR"/>
    <s v="P"/>
    <s v="ADMIN AIDE III"/>
    <x v="122"/>
    <x v="21"/>
  </r>
  <r>
    <n v="124"/>
    <s v="ERIDAO"/>
    <s v="ROSALINDA"/>
    <s v="P"/>
    <s v="SOCIAL WORKER 1"/>
    <x v="123"/>
    <x v="0"/>
  </r>
  <r>
    <n v="125"/>
    <s v="ESCAMILLAS"/>
    <s v="EVELYN"/>
    <s v="M"/>
    <s v="LTOO III"/>
    <x v="124"/>
    <x v="5"/>
  </r>
  <r>
    <n v="126"/>
    <s v="ESPIRITU"/>
    <s v="RONALD"/>
    <s v="M"/>
    <s v="ADMIN AIDE III"/>
    <x v="125"/>
    <x v="5"/>
  </r>
  <r>
    <n v="127"/>
    <s v="ESTIGOY"/>
    <s v="BEVERLY ANNE"/>
    <s v="P"/>
    <s v="NURSE I"/>
    <x v="126"/>
    <x v="3"/>
  </r>
  <r>
    <n v="128"/>
    <s v="ESTRANGCO"/>
    <s v="MERCY"/>
    <s v="U"/>
    <s v="ADMIN AIDE I"/>
    <x v="127"/>
    <x v="15"/>
  </r>
  <r>
    <n v="129"/>
    <s v="EVANGELISTA"/>
    <s v="NORENA"/>
    <s v="S"/>
    <s v="ADMIN OFFICER III"/>
    <x v="128"/>
    <x v="5"/>
  </r>
  <r>
    <n v="130"/>
    <s v="FERMA"/>
    <s v="AMELITA"/>
    <s v="VERGARA"/>
    <m/>
    <x v="129"/>
    <x v="38"/>
  </r>
  <r>
    <n v="131"/>
    <s v="FERMA"/>
    <s v="ARCELI"/>
    <s v="C"/>
    <s v="ADMIN AIDE III"/>
    <x v="130"/>
    <x v="28"/>
  </r>
  <r>
    <n v="132"/>
    <s v="FERMA"/>
    <s v="JOSEFA"/>
    <s v="OCAMPO"/>
    <s v="ADMIN ASST III"/>
    <x v="131"/>
    <x v="34"/>
  </r>
  <r>
    <n v="133"/>
    <s v="FERMA"/>
    <s v="MARIA"/>
    <s v="ILAO"/>
    <s v="ADMIN AIDE III"/>
    <x v="132"/>
    <x v="16"/>
  </r>
  <r>
    <n v="134"/>
    <s v="FERMA"/>
    <s v="MARIA VICTORIA"/>
    <s v="D"/>
    <s v="ADMIN AIDE III"/>
    <x v="133"/>
    <x v="20"/>
  </r>
  <r>
    <n v="135"/>
    <s v="FERMA"/>
    <s v="ROMEO"/>
    <m/>
    <m/>
    <x v="134"/>
    <x v="37"/>
  </r>
  <r>
    <n v="136"/>
    <s v="FERNANDEZ"/>
    <s v="MILAGROS"/>
    <s v="CARAAN"/>
    <s v="ADMIN AIDE I"/>
    <x v="135"/>
    <x v="5"/>
  </r>
  <r>
    <n v="137"/>
    <s v="FLAVIER"/>
    <s v="ADORACION"/>
    <m/>
    <s v="ADMIN ASST V"/>
    <x v="136"/>
    <x v="34"/>
  </r>
  <r>
    <n v="138"/>
    <s v="GABEJA"/>
    <s v="MHAR"/>
    <s v="G"/>
    <s v="ADMIN AIDE III- CLERK I"/>
    <x v="137"/>
    <x v="15"/>
  </r>
  <r>
    <n v="139"/>
    <s v="GALANG"/>
    <s v="JULIET"/>
    <s v="BAEL"/>
    <s v="LISA II"/>
    <x v="138"/>
    <x v="8"/>
  </r>
  <r>
    <n v="140"/>
    <s v="GARCIA"/>
    <s v="HAIZEL"/>
    <s v="MOJICA"/>
    <s v="ADMIN ASST.IV"/>
    <x v="139"/>
    <x v="20"/>
  </r>
  <r>
    <n v="141"/>
    <s v="GATPANDAN"/>
    <s v="DOLORES"/>
    <s v="J"/>
    <s v="DAYCARE WORKER I"/>
    <x v="140"/>
    <x v="0"/>
  </r>
  <r>
    <n v="142"/>
    <s v="GATPANDAN"/>
    <s v="NENITA"/>
    <s v="M"/>
    <s v="LIBRARIAN STAFF"/>
    <x v="141"/>
    <x v="39"/>
  </r>
  <r>
    <n v="143"/>
    <s v="GOMEZ"/>
    <s v="EMMA"/>
    <s v="M"/>
    <s v="ENGINEER ASSTS"/>
    <x v="142"/>
    <x v="9"/>
  </r>
  <r>
    <n v="144"/>
    <s v="GUAÑEZO"/>
    <s v="MA. GINA"/>
    <s v="P"/>
    <s v="TICKET CHECKER"/>
    <x v="143"/>
    <x v="5"/>
  </r>
  <r>
    <n v="145"/>
    <s v="GUAÑEZO"/>
    <s v="MARY ANNE"/>
    <s v="PEREÑA"/>
    <s v="ADMIN AIDE III"/>
    <x v="144"/>
    <x v="5"/>
  </r>
  <r>
    <n v="146"/>
    <s v="GUTIERREZ"/>
    <s v="LYDIA"/>
    <s v="C"/>
    <s v="ADMIN OFFICER V"/>
    <x v="145"/>
    <x v="36"/>
  </r>
  <r>
    <n v="147"/>
    <s v="HADAP"/>
    <s v="JONALYN"/>
    <s v="LUNA"/>
    <s v="DAYCARE WORKER I"/>
    <x v="146"/>
    <x v="0"/>
  </r>
  <r>
    <n v="148"/>
    <s v="HAPITA"/>
    <s v="MELANIE"/>
    <s v="A"/>
    <s v="NURSE I"/>
    <x v="147"/>
    <x v="3"/>
  </r>
  <r>
    <n v="149"/>
    <s v="HERNADEZ"/>
    <s v="VICTOR"/>
    <m/>
    <m/>
    <x v="148"/>
    <x v="3"/>
  </r>
  <r>
    <n v="150"/>
    <s v="HERNANDEZ"/>
    <s v="CORNELIO"/>
    <s v="A"/>
    <s v="ADMIN AIDE I"/>
    <x v="149"/>
    <x v="20"/>
  </r>
  <r>
    <n v="151"/>
    <s v="HERNANDEZ"/>
    <s v="DONATO"/>
    <s v="Q"/>
    <s v="NURSE I"/>
    <x v="150"/>
    <x v="3"/>
  </r>
  <r>
    <n v="152"/>
    <s v="HERNANDEZ"/>
    <s v="MARIO"/>
    <s v="A"/>
    <s v="ADMIN AIDE I"/>
    <x v="151"/>
    <x v="15"/>
  </r>
  <r>
    <n v="153"/>
    <s v="HERNANDEZ"/>
    <s v="ROBERTO"/>
    <s v="M"/>
    <s v="ADMIN AIDE III"/>
    <x v="152"/>
    <x v="40"/>
  </r>
  <r>
    <n v="154"/>
    <s v="HERNANDO"/>
    <s v="MERIC"/>
    <s v="B"/>
    <s v="ADMIN OFFICER IV"/>
    <x v="153"/>
    <x v="25"/>
  </r>
  <r>
    <n v="155"/>
    <s v="IGNO"/>
    <s v="CRISTINA"/>
    <s v="M"/>
    <m/>
    <x v="154"/>
    <x v="36"/>
  </r>
  <r>
    <n v="156"/>
    <s v="JAVIER"/>
    <s v="CARMELITA"/>
    <s v="M"/>
    <m/>
    <x v="155"/>
    <x v="20"/>
  </r>
  <r>
    <n v="157"/>
    <s v="JAVIER"/>
    <s v="ELISEO"/>
    <s v="B"/>
    <s v="REGISTRATION OFFICER IV"/>
    <x v="156"/>
    <x v="23"/>
  </r>
  <r>
    <n v="158"/>
    <s v="JAVIER"/>
    <s v="EMMA"/>
    <s v="R"/>
    <s v="ADMIN AIDE VI"/>
    <x v="157"/>
    <x v="3"/>
  </r>
  <r>
    <n v="159"/>
    <s v="JAVIER"/>
    <s v="HILARIO"/>
    <m/>
    <m/>
    <x v="158"/>
    <x v="12"/>
  </r>
  <r>
    <n v="160"/>
    <s v="JAVIER"/>
    <s v="MYLENE"/>
    <s v="MAILEG"/>
    <s v="ADMIN AIDE VI"/>
    <x v="159"/>
    <x v="26"/>
  </r>
  <r>
    <n v="161"/>
    <s v="JORGE"/>
    <s v="CAROLINA"/>
    <s v="MANALO"/>
    <s v="ADMIN ASST I"/>
    <x v="160"/>
    <x v="5"/>
  </r>
  <r>
    <n v="162"/>
    <s v="JUMARANG"/>
    <s v="AIME"/>
    <s v="A"/>
    <s v="PHARMACIST"/>
    <x v="161"/>
    <x v="3"/>
  </r>
  <r>
    <n v="163"/>
    <s v="LABARDA"/>
    <s v="GINA"/>
    <s v="LUNA"/>
    <s v="ADMIN AIDE I"/>
    <x v="162"/>
    <x v="12"/>
  </r>
  <r>
    <n v="164"/>
    <s v="LAGUARDIA"/>
    <s v="JOSELITO"/>
    <s v="R"/>
    <s v="OIC"/>
    <x v="163"/>
    <x v="6"/>
  </r>
  <r>
    <n v="165"/>
    <s v="LANTING"/>
    <s v="AILEEN"/>
    <s v="D"/>
    <s v="ADMIN AIDE IV"/>
    <x v="164"/>
    <x v="41"/>
  </r>
  <r>
    <n v="166"/>
    <s v="LAROZA"/>
    <s v="KIM VINCENT"/>
    <s v="L"/>
    <s v="NURSE I"/>
    <x v="165"/>
    <x v="3"/>
  </r>
  <r>
    <n v="167"/>
    <s v="LEGASPI"/>
    <s v="DOLORES"/>
    <s v="B"/>
    <s v="MIDWIFE I"/>
    <x v="166"/>
    <x v="4"/>
  </r>
  <r>
    <n v="168"/>
    <s v="LEPARDO"/>
    <s v="ROWENA"/>
    <s v="ROSAS"/>
    <s v="ADMIN STAFF"/>
    <x v="167"/>
    <x v="20"/>
  </r>
  <r>
    <n v="169"/>
    <s v="LERIO"/>
    <s v="ROSEMARIE"/>
    <s v="VERGARA"/>
    <s v="CITY ACCOUNTANT"/>
    <x v="168"/>
    <x v="11"/>
  </r>
  <r>
    <n v="170"/>
    <s v="LIMBOC"/>
    <s v="FLORDELIZA"/>
    <s v="JUMARANG"/>
    <s v="LAB INS I"/>
    <x v="169"/>
    <x v="16"/>
  </r>
  <r>
    <n v="171"/>
    <s v="LOYOLA"/>
    <s v="JANE"/>
    <s v="ALMENDRAZ"/>
    <s v="PLANNING OFFICER I"/>
    <x v="170"/>
    <x v="26"/>
  </r>
  <r>
    <n v="172"/>
    <s v="LUCIANO"/>
    <s v="ADELAIDA"/>
    <s v="CREUS"/>
    <s v="COMM AFFAIRS ASST II"/>
    <x v="171"/>
    <x v="21"/>
  </r>
  <r>
    <n v="173"/>
    <s v="LUNA "/>
    <s v="FERNANDO"/>
    <m/>
    <s v="ADMIN AIDE I"/>
    <x v="172"/>
    <x v="37"/>
  </r>
  <r>
    <n v="174"/>
    <s v="MABUTI"/>
    <s v="ANA MARIE"/>
    <s v="C"/>
    <s v="TICKET CHECKER"/>
    <x v="173"/>
    <x v="5"/>
  </r>
  <r>
    <n v="175"/>
    <s v="MACAPUNO"/>
    <s v="FELIX"/>
    <m/>
    <m/>
    <x v="174"/>
    <x v="37"/>
  </r>
  <r>
    <n v="176"/>
    <s v="MACASPAC"/>
    <s v="ELVIRA"/>
    <s v="VARGAS"/>
    <s v="PROJECT EVAL OFFICER I"/>
    <x v="175"/>
    <x v="29"/>
  </r>
  <r>
    <n v="177"/>
    <s v="MACASPAC"/>
    <s v="JOSE VICTOR"/>
    <s v="P"/>
    <s v="ADMIN AIDE III"/>
    <x v="176"/>
    <x v="15"/>
  </r>
  <r>
    <n v="178"/>
    <s v="MADRAZO"/>
    <s v="ALLAN PAUL"/>
    <s v="AURE"/>
    <s v="ZONING INSPECTOR II"/>
    <x v="177"/>
    <x v="9"/>
  </r>
  <r>
    <n v="179"/>
    <s v="MAESTRECAMPO"/>
    <s v="LORENA"/>
    <s v="ATE"/>
    <s v="ADMIN ASST V"/>
    <x v="178"/>
    <x v="36"/>
  </r>
  <r>
    <n v="180"/>
    <s v="MAGUINAO"/>
    <s v="GILBERT"/>
    <m/>
    <s v="ADMIN AIDE I"/>
    <x v="179"/>
    <x v="14"/>
  </r>
  <r>
    <n v="181"/>
    <s v="MALABANAN"/>
    <s v="ALMA"/>
    <s v="A"/>
    <s v="HRMO MANAGER"/>
    <x v="180"/>
    <x v="36"/>
  </r>
  <r>
    <n v="182"/>
    <s v="MALIGAYA"/>
    <s v="NELITA"/>
    <s v="M"/>
    <s v="ADMIN AIDE IV"/>
    <x v="181"/>
    <x v="14"/>
  </r>
  <r>
    <n v="183"/>
    <s v="MALIGAYO"/>
    <s v="YOLANDA"/>
    <s v="D"/>
    <s v="DENTIST III"/>
    <x v="182"/>
    <x v="4"/>
  </r>
  <r>
    <n v="184"/>
    <s v="MALUBAY"/>
    <s v="MELINDA"/>
    <s v="D"/>
    <s v="ADMIN AIDE III"/>
    <x v="183"/>
    <x v="31"/>
  </r>
  <r>
    <n v="185"/>
    <s v="MANALO"/>
    <s v="CELSA"/>
    <s v="BAYOT"/>
    <s v="SOCIOLOGIST II"/>
    <x v="184"/>
    <x v="26"/>
  </r>
  <r>
    <n v="186"/>
    <s v="MANALO"/>
    <s v="CYNTHIA"/>
    <m/>
    <s v="BURSING ATTENDANT I"/>
    <x v="185"/>
    <x v="3"/>
  </r>
  <r>
    <n v="187"/>
    <s v="MANALO"/>
    <s v="EDITHA"/>
    <s v="VIDAMO"/>
    <s v="ACCOUNTING CLERK II"/>
    <x v="186"/>
    <x v="11"/>
  </r>
  <r>
    <n v="188"/>
    <s v="MANALO"/>
    <s v="ELIADA"/>
    <s v="F"/>
    <s v="ADMIN AIDE I"/>
    <x v="187"/>
    <x v="30"/>
  </r>
  <r>
    <n v="189"/>
    <s v="MANGUINAO"/>
    <s v="GILBERT"/>
    <m/>
    <s v="ADMIN AIDE I "/>
    <x v="188"/>
    <x v="14"/>
  </r>
  <r>
    <n v="190"/>
    <s v="MARASIGAN"/>
    <s v="INOCENCIA"/>
    <s v="PENALES"/>
    <s v="DAYCARE WORKER I"/>
    <x v="189"/>
    <x v="0"/>
  </r>
  <r>
    <n v="191"/>
    <s v="MARASIGAN"/>
    <s v="GINALYN"/>
    <s v="DADOR"/>
    <s v="ADMIN AIDE III"/>
    <x v="190"/>
    <x v="11"/>
  </r>
  <r>
    <n v="192"/>
    <s v="MARASIGAN"/>
    <s v="DANIEL"/>
    <m/>
    <m/>
    <x v="191"/>
    <x v="37"/>
  </r>
  <r>
    <n v="193"/>
    <s v="MARCIAL"/>
    <s v="RUSTICO"/>
    <s v="B"/>
    <s v="TRAFFIC AIDE I"/>
    <x v="192"/>
    <x v="1"/>
  </r>
  <r>
    <n v="194"/>
    <s v="MARINDUQUE"/>
    <s v="ANNE RENELYN"/>
    <s v="P"/>
    <s v="ADMIN AIDE III"/>
    <x v="193"/>
    <x v="8"/>
  </r>
  <r>
    <n v="195"/>
    <s v="MARINDUQUE"/>
    <s v="ERNESTO"/>
    <s v="P"/>
    <s v="ADMIN AIDE I"/>
    <x v="194"/>
    <x v="9"/>
  </r>
  <r>
    <n v="196"/>
    <s v="MARINDUQUE"/>
    <s v="AURORA"/>
    <s v="ARCULLO"/>
    <s v="SR. ADMIN ASST I"/>
    <x v="195"/>
    <x v="8"/>
  </r>
  <r>
    <n v="197"/>
    <s v="MARINDUQUE"/>
    <s v="GERRY"/>
    <s v="C"/>
    <s v="ADMIN AIDE I"/>
    <x v="196"/>
    <x v="4"/>
  </r>
  <r>
    <n v="198"/>
    <s v="MARINDUQUE"/>
    <s v="MARISSA"/>
    <s v="M"/>
    <s v="ADMIN OFFICER I"/>
    <x v="197"/>
    <x v="13"/>
  </r>
  <r>
    <n v="199"/>
    <s v="MARQUEZ"/>
    <s v="LOLITA"/>
    <s v="R"/>
    <s v="ADMIN AIDE III"/>
    <x v="198"/>
    <x v="28"/>
  </r>
  <r>
    <n v="200"/>
    <s v="MARTINEZ"/>
    <s v="BELEN"/>
    <s v="BAYBAY"/>
    <s v="ADMINI ASST I"/>
    <x v="199"/>
    <x v="25"/>
  </r>
  <r>
    <n v="201"/>
    <s v="MARTINEZ"/>
    <s v="EMER"/>
    <s v="V"/>
    <s v="BPLO ASSIST"/>
    <x v="200"/>
    <x v="42"/>
  </r>
  <r>
    <n v="202"/>
    <s v="MARUNDAN"/>
    <s v="MARIA FLOR"/>
    <s v="M"/>
    <s v="NURSE I"/>
    <x v="201"/>
    <x v="3"/>
  </r>
  <r>
    <n v="203"/>
    <s v="MATIENZO"/>
    <s v="NORMITA"/>
    <s v="SALAZAR"/>
    <s v="ADMIN AIDE III"/>
    <x v="202"/>
    <x v="16"/>
  </r>
  <r>
    <n v="204"/>
    <s v="MAWAK"/>
    <s v="MIA PAULEEN"/>
    <s v="BALBA"/>
    <s v="ADMIN AIDE IV"/>
    <x v="203"/>
    <x v="11"/>
  </r>
  <r>
    <n v="205"/>
    <s v="MENDOZA"/>
    <s v="ARRIES"/>
    <s v="N"/>
    <s v="ADMIN AIDE III"/>
    <x v="204"/>
    <x v="32"/>
  </r>
  <r>
    <n v="206"/>
    <s v="MENDOZA"/>
    <s v="JUANITO"/>
    <s v="N"/>
    <s v="ADMIN AIDE I"/>
    <x v="205"/>
    <x v="12"/>
  </r>
  <r>
    <n v="207"/>
    <s v="MENDOZA"/>
    <s v="LOURDES"/>
    <s v="G"/>
    <s v="ADMIN AIDE III"/>
    <x v="206"/>
    <x v="17"/>
  </r>
  <r>
    <n v="208"/>
    <s v="MENDOZA"/>
    <s v="NORA"/>
    <s v="AMBION"/>
    <s v="ADMIN AIDE III"/>
    <x v="207"/>
    <x v="11"/>
  </r>
  <r>
    <n v="209"/>
    <s v="MENDOZA"/>
    <s v="PRESCILA"/>
    <s v="S"/>
    <s v="ADMIN OFFICER IV"/>
    <x v="208"/>
    <x v="9"/>
  </r>
  <r>
    <n v="210"/>
    <s v="MENDOZA"/>
    <s v="ROMEO"/>
    <s v="BAYHON"/>
    <s v="PARKING AIDE IV"/>
    <x v="209"/>
    <x v="7"/>
  </r>
  <r>
    <n v="211"/>
    <s v="MERCADO"/>
    <s v="NAZARIO"/>
    <m/>
    <m/>
    <x v="210"/>
    <x v="37"/>
  </r>
  <r>
    <n v="212"/>
    <s v="MIRANDA"/>
    <s v="MARIA LOIDA"/>
    <s v="MENDOZA"/>
    <s v="ADMIN AIDE II"/>
    <x v="211"/>
    <x v="11"/>
  </r>
  <r>
    <n v="213"/>
    <s v="MIRANDA"/>
    <s v="ROBERTO"/>
    <s v="D"/>
    <s v="ADMIN AIDE I"/>
    <x v="212"/>
    <x v="4"/>
  </r>
  <r>
    <n v="214"/>
    <s v="MIRANDO"/>
    <s v="EDITH"/>
    <s v="BAYAS"/>
    <s v="MED TECH I"/>
    <x v="213"/>
    <x v="4"/>
  </r>
  <r>
    <n v="215"/>
    <s v="MOLOD"/>
    <s v="EMMA"/>
    <s v="DL"/>
    <m/>
    <x v="214"/>
    <x v="4"/>
  </r>
  <r>
    <n v="216"/>
    <s v="MONTEALEGRE"/>
    <s v="CHARLIE JR."/>
    <s v="O"/>
    <s v="NURSE I"/>
    <x v="215"/>
    <x v="3"/>
  </r>
  <r>
    <n v="217"/>
    <s v="MONTENEGRO"/>
    <s v="EDWIN"/>
    <s v="DE SAGUN"/>
    <m/>
    <x v="216"/>
    <x v="9"/>
  </r>
  <r>
    <n v="218"/>
    <s v="MONTENEGRO"/>
    <s v="HELEN"/>
    <s v="L"/>
    <s v="ADMIN AIDE I"/>
    <x v="217"/>
    <x v="1"/>
  </r>
  <r>
    <n v="219"/>
    <s v="MONTENEGRO"/>
    <s v="HENRY"/>
    <s v="S"/>
    <s v="ADMIN AIDE III"/>
    <x v="218"/>
    <x v="30"/>
  </r>
  <r>
    <n v="220"/>
    <s v="MONTENEGRO"/>
    <s v="MARISSA"/>
    <s v="P"/>
    <m/>
    <x v="219"/>
    <x v="25"/>
  </r>
  <r>
    <n v="221"/>
    <s v="MONTENEGRO"/>
    <s v="RODELIO"/>
    <s v="A"/>
    <s v="ADMIN AIDE I"/>
    <x v="220"/>
    <x v="9"/>
  </r>
  <r>
    <n v="222"/>
    <s v="NAVARRO"/>
    <s v="RITA"/>
    <s v="A"/>
    <s v="ADMIN AIDE I"/>
    <x v="221"/>
    <x v="24"/>
  </r>
  <r>
    <n v="223"/>
    <s v="NOVICIO"/>
    <s v="PERLITA"/>
    <s v="G"/>
    <s v="ADMIN ASST I"/>
    <x v="222"/>
    <x v="43"/>
  </r>
  <r>
    <n v="224"/>
    <s v="OCAMPO"/>
    <s v="ORLANDO"/>
    <s v="R"/>
    <s v="ADMIN AIDE I"/>
    <x v="223"/>
    <x v="9"/>
  </r>
  <r>
    <n v="225"/>
    <s v="OLARTE"/>
    <s v="GREATCHEL"/>
    <s v="B"/>
    <s v="ADMIN OFFICER V"/>
    <x v="224"/>
    <x v="11"/>
  </r>
  <r>
    <n v="226"/>
    <s v="OLEGARIO"/>
    <s v="LEONARD ERIC"/>
    <s v="B"/>
    <s v="DRAFTSMAN I1"/>
    <x v="225"/>
    <x v="9"/>
  </r>
  <r>
    <n v="227"/>
    <s v="OLEGARIO"/>
    <s v="TEOFISTA"/>
    <s v="BAYOT"/>
    <s v="LTOO III"/>
    <x v="226"/>
    <x v="5"/>
  </r>
  <r>
    <n v="228"/>
    <s v="OLEGARIO"/>
    <s v="NENITA"/>
    <s v="A"/>
    <s v="ADMIN AIDE III"/>
    <x v="227"/>
    <x v="39"/>
  </r>
  <r>
    <n v="229"/>
    <s v="OLINO"/>
    <s v="PRECIOSA"/>
    <s v="A."/>
    <s v="ADMIN AIDE I"/>
    <x v="228"/>
    <x v="14"/>
  </r>
  <r>
    <n v="230"/>
    <s v="OLIVAR"/>
    <s v="MARINA"/>
    <s v="B"/>
    <s v="ADMIN AIDE III"/>
    <x v="229"/>
    <x v="29"/>
  </r>
  <r>
    <n v="231"/>
    <s v="ORSAL"/>
    <s v="MARK LESTER"/>
    <s v="BAYAS"/>
    <s v="ADMIN AIDE I"/>
    <x v="230"/>
    <x v="26"/>
  </r>
  <r>
    <n v="232"/>
    <s v="ORTIZ"/>
    <s v="TRINIDAD"/>
    <s v="DOGELIO"/>
    <s v="ADMIN AIDE III"/>
    <x v="231"/>
    <x v="14"/>
  </r>
  <r>
    <n v="233"/>
    <s v="OSTONAL"/>
    <s v="IVY"/>
    <s v="SANGALANG"/>
    <s v="NURSE I"/>
    <x v="232"/>
    <x v="3"/>
  </r>
  <r>
    <n v="234"/>
    <s v="PAITON"/>
    <s v="MARY ANN"/>
    <s v="M"/>
    <m/>
    <x v="233"/>
    <x v="41"/>
  </r>
  <r>
    <n v="235"/>
    <s v="PAJENAGO"/>
    <s v="MAIDEN"/>
    <s v="ARCENA"/>
    <s v="CASUAL NURSE I"/>
    <x v="234"/>
    <x v="4"/>
  </r>
  <r>
    <n v="236"/>
    <s v="PALADAN"/>
    <s v="VICENTE"/>
    <m/>
    <m/>
    <x v="235"/>
    <x v="37"/>
  </r>
  <r>
    <n v="237"/>
    <s v="PANALIGAN"/>
    <s v="GIL"/>
    <s v="LONTOC"/>
    <s v="ADMIN AIDE I"/>
    <x v="236"/>
    <x v="6"/>
  </r>
  <r>
    <n v="238"/>
    <s v="PANGANIBAN"/>
    <s v="CRISTETA"/>
    <s v="MALIMBAN"/>
    <s v="ADMIN AIDE III"/>
    <x v="237"/>
    <x v="44"/>
  </r>
  <r>
    <n v="239"/>
    <s v="PARAS"/>
    <s v="TEOFILA"/>
    <s v="A"/>
    <s v="ADMIN ASST II"/>
    <x v="238"/>
    <x v="9"/>
  </r>
  <r>
    <n v="240"/>
    <s v="PARASDAS"/>
    <s v="OFELIA"/>
    <s v="C"/>
    <m/>
    <x v="239"/>
    <x v="20"/>
  </r>
  <r>
    <n v="241"/>
    <s v="PARRA"/>
    <s v="MARCIANA"/>
    <s v="L"/>
    <s v="SOCIAL WORKER 1"/>
    <x v="240"/>
    <x v="0"/>
  </r>
  <r>
    <n v="242"/>
    <s v="PARRA"/>
    <s v="VICTORIA"/>
    <s v="S"/>
    <s v="ADMIN AIDE I"/>
    <x v="241"/>
    <x v="7"/>
  </r>
  <r>
    <n v="243"/>
    <s v="PARRA"/>
    <s v="VIOLETA"/>
    <s v="C"/>
    <s v="OIC PIO"/>
    <x v="242"/>
    <x v="17"/>
  </r>
  <r>
    <n v="244"/>
    <s v="PASCUA"/>
    <s v="LORENA"/>
    <s v="DEL MUNDO"/>
    <s v="MED TECH I"/>
    <x v="243"/>
    <x v="3"/>
  </r>
  <r>
    <n v="245"/>
    <s v="PATERNO"/>
    <s v="PAULINO"/>
    <s v="P"/>
    <s v="ADMIN AIDE I"/>
    <x v="244"/>
    <x v="7"/>
  </r>
  <r>
    <n v="246"/>
    <s v="PAYAD"/>
    <s v="ALEXANDER"/>
    <m/>
    <m/>
    <x v="245"/>
    <x v="37"/>
  </r>
  <r>
    <n v="247"/>
    <s v="PAYAD"/>
    <s v="MARICEL "/>
    <s v="Q"/>
    <m/>
    <x v="246"/>
    <x v="36"/>
  </r>
  <r>
    <n v="248"/>
    <s v="PELIMBERGO"/>
    <s v="MICHELLE"/>
    <s v="ABITONA"/>
    <s v="DAYCARE WORKER I"/>
    <x v="247"/>
    <x v="0"/>
  </r>
  <r>
    <n v="249"/>
    <s v="PEÑAFIEL"/>
    <s v="MELISSA"/>
    <s v="Q"/>
    <s v="ADMIN AIDE III"/>
    <x v="248"/>
    <x v="25"/>
  </r>
  <r>
    <n v="250"/>
    <s v="PEÑAFLORIDA"/>
    <s v="LORYN"/>
    <s v="B"/>
    <s v="DAYCARE WORKER I"/>
    <x v="249"/>
    <x v="0"/>
  </r>
  <r>
    <n v="251"/>
    <s v="PENALES"/>
    <s v="GLORIA"/>
    <s v="P"/>
    <s v="TAXMAPPER III"/>
    <x v="250"/>
    <x v="13"/>
  </r>
  <r>
    <n v="252"/>
    <s v="PENALES"/>
    <s v="GUILLERMA"/>
    <s v="B"/>
    <s v="ADMIN ASST II"/>
    <x v="251"/>
    <x v="25"/>
  </r>
  <r>
    <n v="253"/>
    <s v="PEÑANO"/>
    <s v="DARYL BAMBI"/>
    <s v="BONINA"/>
    <s v="NURSE I"/>
    <x v="252"/>
    <x v="3"/>
  </r>
  <r>
    <n v="254"/>
    <s v="PEÑERO"/>
    <s v="LILIBETH"/>
    <s v="B"/>
    <s v="DAYCARE WORKER I"/>
    <x v="253"/>
    <x v="0"/>
  </r>
  <r>
    <n v="255"/>
    <s v="PERENA"/>
    <s v="RUBILINDA"/>
    <s v="CAPUNO"/>
    <s v="RCCI"/>
    <x v="254"/>
    <x v="21"/>
  </r>
  <r>
    <n v="256"/>
    <s v="PEREY"/>
    <s v="AIRENE"/>
    <s v="O"/>
    <s v="HOUSEHOLD ATTENDANT I"/>
    <x v="255"/>
    <x v="20"/>
  </r>
  <r>
    <n v="257"/>
    <s v="PEREY"/>
    <s v="GENNILYN"/>
    <m/>
    <m/>
    <x v="256"/>
    <x v="20"/>
  </r>
  <r>
    <n v="258"/>
    <s v="PERIDO"/>
    <s v="EDWIN"/>
    <s v="A"/>
    <s v="ADMIN AIDE I"/>
    <x v="257"/>
    <x v="14"/>
  </r>
  <r>
    <n v="259"/>
    <s v="PERIDO"/>
    <s v="MARITES"/>
    <s v="V"/>
    <s v="HOUSEHOLD ATTENDANT II"/>
    <x v="258"/>
    <x v="24"/>
  </r>
  <r>
    <n v="260"/>
    <s v="PETIL"/>
    <s v="GLENDA"/>
    <s v="DE VILLA"/>
    <s v="HOUSEKEEPING SERVICE HEADMAN"/>
    <x v="259"/>
    <x v="20"/>
  </r>
  <r>
    <n v="261"/>
    <s v="PINALES"/>
    <s v="GLORIA"/>
    <s v="P"/>
    <s v="TAX MAPPER III"/>
    <x v="260"/>
    <x v="13"/>
  </r>
  <r>
    <n v="262"/>
    <s v="REOSA"/>
    <s v="CECILIA"/>
    <s v="A"/>
    <s v="ADMIN AIDE III"/>
    <x v="261"/>
    <x v="30"/>
  </r>
  <r>
    <n v="263"/>
    <s v="REPILLO"/>
    <s v="AMMY LOU"/>
    <s v="M"/>
    <s v="ADMIN AIDE III"/>
    <x v="262"/>
    <x v="5"/>
  </r>
  <r>
    <n v="264"/>
    <s v="REYES"/>
    <s v="ELSA"/>
    <s v="TUMAGAY"/>
    <s v="ADMIN AIDE IV"/>
    <x v="263"/>
    <x v="30"/>
  </r>
  <r>
    <n v="265"/>
    <s v="REYES"/>
    <s v="JUANITO"/>
    <s v="P"/>
    <s v="SEC GUARD I"/>
    <x v="264"/>
    <x v="45"/>
  </r>
  <r>
    <n v="266"/>
    <s v="REYES"/>
    <s v="NORALYN"/>
    <s v="B"/>
    <s v="ADMIN ASST. I"/>
    <x v="265"/>
    <x v="30"/>
  </r>
  <r>
    <n v="267"/>
    <s v="ROBINO"/>
    <s v="OFELIA"/>
    <s v="M"/>
    <s v="ADMIN AIDE I"/>
    <x v="266"/>
    <x v="12"/>
  </r>
  <r>
    <n v="268"/>
    <s v="ROCILLO"/>
    <s v="CECILLA"/>
    <s v="AUDITOR"/>
    <s v="ADMIN AIDE IV"/>
    <x v="267"/>
    <x v="11"/>
  </r>
  <r>
    <n v="269"/>
    <s v="RODRIGUEZ"/>
    <s v="GREGORIO"/>
    <m/>
    <m/>
    <x v="268"/>
    <x v="37"/>
  </r>
  <r>
    <n v="270"/>
    <s v="RODRIGUEZ"/>
    <s v="RUEL"/>
    <m/>
    <s v="ADMIN AIDE I"/>
    <x v="269"/>
    <x v="37"/>
  </r>
  <r>
    <n v="271"/>
    <s v="RODRIGUEZ"/>
    <s v="IGNACIO"/>
    <m/>
    <m/>
    <x v="270"/>
    <x v="37"/>
  </r>
  <r>
    <n v="272"/>
    <s v="RODRIGUEZ"/>
    <s v="JOEL"/>
    <m/>
    <m/>
    <x v="271"/>
    <x v="37"/>
  </r>
  <r>
    <n v="273"/>
    <s v="ROMILLA"/>
    <s v="EDITH"/>
    <s v="D"/>
    <s v="ADMIN AIDE IV"/>
    <x v="272"/>
    <x v="17"/>
  </r>
  <r>
    <n v="274"/>
    <s v="ROZUL"/>
    <s v="FLORENCIA"/>
    <s v="M"/>
    <s v="SOCIAL WELFARE AIDE"/>
    <x v="273"/>
    <x v="0"/>
  </r>
  <r>
    <n v="275"/>
    <s v="SALONGA"/>
    <s v="LUCY"/>
    <s v="M"/>
    <s v="RCC I"/>
    <x v="274"/>
    <x v="7"/>
  </r>
  <r>
    <n v="276"/>
    <s v="SANTERA"/>
    <s v="MARICRIS"/>
    <s v="S"/>
    <s v="NURSE I"/>
    <x v="275"/>
    <x v="3"/>
  </r>
  <r>
    <n v="277"/>
    <s v="SARDINOLA "/>
    <s v="GINABLETH"/>
    <s v="J"/>
    <s v="ADMIN AIDE III"/>
    <x v="276"/>
    <x v="21"/>
  </r>
  <r>
    <n v="278"/>
    <s v="SEDUCON"/>
    <s v="LUCIO"/>
    <s v="FERNANDEZ"/>
    <m/>
    <x v="277"/>
    <x v="29"/>
  </r>
  <r>
    <n v="279"/>
    <s v="SEÑA"/>
    <s v="MARILYN"/>
    <s v="B"/>
    <s v="ADMIN AIDE I"/>
    <x v="278"/>
    <x v="10"/>
  </r>
  <r>
    <n v="280"/>
    <s v="SEPINO"/>
    <s v="BRIGIDA"/>
    <s v="MIRANDA"/>
    <s v="DAYCARE WORKER I"/>
    <x v="279"/>
    <x v="0"/>
  </r>
  <r>
    <n v="281"/>
    <s v="SIM"/>
    <s v="JO RITZELLE"/>
    <s v="CASTILLO"/>
    <s v="NURSE I"/>
    <x v="280"/>
    <x v="4"/>
  </r>
  <r>
    <n v="282"/>
    <s v="SOLANOY"/>
    <s v="KARENE"/>
    <m/>
    <m/>
    <x v="281"/>
    <x v="3"/>
  </r>
  <r>
    <n v="283"/>
    <s v="SUMAGUI"/>
    <s v="MARISSA"/>
    <s v="DIMAPILIS"/>
    <s v="ADMIN AIDE I"/>
    <x v="282"/>
    <x v="9"/>
  </r>
  <r>
    <n v="284"/>
    <s v="SUMAONG"/>
    <s v="DANILO"/>
    <m/>
    <s v="ADMIN AIDE"/>
    <x v="283"/>
    <x v="46"/>
  </r>
  <r>
    <n v="285"/>
    <s v="SUÑIGA"/>
    <s v="CARLOS"/>
    <s v="JAVIER"/>
    <s v="PO IV"/>
    <x v="284"/>
    <x v="26"/>
  </r>
  <r>
    <n v="286"/>
    <s v="SUSA"/>
    <s v="NANETE"/>
    <s v="B"/>
    <s v="ADMINISTRATIVE OFFICER V"/>
    <x v="285"/>
    <x v="3"/>
  </r>
  <r>
    <n v="287"/>
    <s v="TAMAYO"/>
    <s v="MARIA ELLAINE III"/>
    <s v="BAY"/>
    <s v="ADMIN AIDE I"/>
    <x v="286"/>
    <x v="5"/>
  </r>
  <r>
    <n v="288"/>
    <s v="TAÑEDO"/>
    <s v="MARIA EVELYN"/>
    <s v="C"/>
    <s v="ADMIN AIDE III"/>
    <x v="287"/>
    <x v="25"/>
  </r>
  <r>
    <n v="289"/>
    <s v="TOLENTINO"/>
    <s v="CAROLINA"/>
    <s v="ESMERALDA"/>
    <s v="ADMIN AIDE I"/>
    <x v="288"/>
    <x v="16"/>
  </r>
  <r>
    <n v="290"/>
    <s v="TOLENTINO"/>
    <s v="FE"/>
    <s v="M"/>
    <s v="ADMIN AIDE III"/>
    <x v="289"/>
    <x v="12"/>
  </r>
  <r>
    <n v="291"/>
    <s v="TORRES"/>
    <s v="DINAH"/>
    <s v="GARCIA"/>
    <s v="INSTRUCTOR I"/>
    <x v="290"/>
    <x v="20"/>
  </r>
  <r>
    <n v="292"/>
    <s v="TORRES"/>
    <s v="SONIA"/>
    <s v="M"/>
    <s v="LAOO I"/>
    <x v="291"/>
    <x v="13"/>
  </r>
  <r>
    <n v="293"/>
    <s v="TULIAO"/>
    <s v="FLORDELIZA"/>
    <s v="M"/>
    <s v="ADMIN AIDE IV"/>
    <x v="292"/>
    <x v="11"/>
  </r>
  <r>
    <n v="294"/>
    <s v="UNTALAN"/>
    <s v="DIVINA"/>
    <s v="R"/>
    <s v="ADMIN AIDE I"/>
    <x v="293"/>
    <x v="5"/>
  </r>
  <r>
    <n v="295"/>
    <s v="VELUZ"/>
    <s v="DORMILUNA"/>
    <s v="ELESTERIO"/>
    <s v="LIBRARIAN"/>
    <x v="294"/>
    <x v="20"/>
  </r>
  <r>
    <n v="296"/>
    <s v="VERGARA"/>
    <s v="ANACIETA"/>
    <s v="M"/>
    <s v="DAYCARE WORKER I"/>
    <x v="295"/>
    <x v="0"/>
  </r>
  <r>
    <n v="297"/>
    <s v="VERGARA"/>
    <s v="TERESITA"/>
    <s v="J"/>
    <s v="ADMIN AIDE IV"/>
    <x v="296"/>
    <x v="3"/>
  </r>
  <r>
    <n v="298"/>
    <s v="VIDA"/>
    <s v="CHARMAINE"/>
    <s v="RAMO"/>
    <s v="ADMIN AIDE III"/>
    <x v="297"/>
    <x v="21"/>
  </r>
  <r>
    <n v="299"/>
    <s v="VIDALLO"/>
    <s v="WINNIE"/>
    <s v="R"/>
    <s v="TICKET CHECKER"/>
    <x v="298"/>
    <x v="5"/>
  </r>
  <r>
    <n v="300"/>
    <s v="VILLANUEVA"/>
    <s v="PABLO"/>
    <s v="B"/>
    <s v="ADMIN AIDE I"/>
    <x v="299"/>
    <x v="12"/>
  </r>
  <r>
    <n v="301"/>
    <s v="VILLAVIRAY"/>
    <s v="MA. CANDELARIA"/>
    <s v="D"/>
    <s v="NURSE III"/>
    <x v="300"/>
    <x v="12"/>
  </r>
  <r>
    <n v="302"/>
    <s v="VILLAVIRAY"/>
    <s v="MAR CLYDE"/>
    <s v="D"/>
    <s v="NURSE"/>
    <x v="301"/>
    <x v="4"/>
  </r>
  <r>
    <n v="303"/>
    <s v="ZALDIVIA"/>
    <s v="MIRIAM"/>
    <s v="FERMA"/>
    <s v="ADMIN AIDE III"/>
    <x v="302"/>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1">
  <location ref="A3:B51" firstHeaderRow="1" firstDataRow="1" firstDataCol="1"/>
  <pivotFields count="7">
    <pivotField showAll="0" defaultSubtotal="0"/>
    <pivotField showAll="0"/>
    <pivotField showAll="0"/>
    <pivotField showAll="0" defaultSubtotal="0"/>
    <pivotField showAll="0"/>
    <pivotField dataField="1" showAll="0">
      <items count="304">
        <item x="0"/>
        <item x="1"/>
        <item x="2"/>
        <item x="3"/>
        <item x="4"/>
        <item x="5"/>
        <item x="6"/>
        <item x="7"/>
        <item x="8"/>
        <item x="9"/>
        <item x="10"/>
        <item x="11"/>
        <item x="12"/>
        <item x="13"/>
        <item x="14"/>
        <item x="15"/>
        <item x="16"/>
        <item x="18"/>
        <item x="17"/>
        <item x="19"/>
        <item x="20"/>
        <item x="21"/>
        <item x="22"/>
        <item x="23"/>
        <item x="24"/>
        <item x="25"/>
        <item x="26"/>
        <item x="27"/>
        <item x="28"/>
        <item x="29"/>
        <item x="30"/>
        <item x="31"/>
        <item x="32"/>
        <item x="33"/>
        <item x="34"/>
        <item x="35"/>
        <item x="36"/>
        <item x="37"/>
        <item x="38"/>
        <item x="39"/>
        <item x="40"/>
        <item x="41"/>
        <item x="42"/>
        <item x="43"/>
        <item x="44"/>
        <item x="46"/>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20"/>
        <item x="119"/>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91"/>
        <item x="190"/>
        <item x="189"/>
        <item x="192"/>
        <item x="193"/>
        <item x="195"/>
        <item x="194"/>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7"/>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70"/>
        <item x="271"/>
        <item x="26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axis="axisRow" showAll="0" sortType="ascending">
      <items count="51">
        <item x="11"/>
        <item m="1" x="49"/>
        <item x="34"/>
        <item x="46"/>
        <item x="6"/>
        <item x="13"/>
        <item x="42"/>
        <item x="25"/>
        <item x="16"/>
        <item x="20"/>
        <item x="37"/>
        <item x="9"/>
        <item x="41"/>
        <item x="4"/>
        <item x="19"/>
        <item x="32"/>
        <item x="29"/>
        <item x="26"/>
        <item x="18"/>
        <item x="0"/>
        <item x="5"/>
        <item x="38"/>
        <item x="27"/>
        <item x="44"/>
        <item x="7"/>
        <item x="40"/>
        <item x="14"/>
        <item x="36"/>
        <item x="2"/>
        <item x="28"/>
        <item x="33"/>
        <item x="23"/>
        <item x="43"/>
        <item x="39"/>
        <item x="15"/>
        <item x="21"/>
        <item x="10"/>
        <item x="3"/>
        <item x="45"/>
        <item x="22"/>
        <item x="12"/>
        <item x="17"/>
        <item x="30"/>
        <item m="1" x="48"/>
        <item x="24"/>
        <item x="31"/>
        <item x="35"/>
        <item x="1"/>
        <item x="8"/>
        <item m="1" x="47"/>
        <item t="default"/>
      </items>
    </pivotField>
  </pivotFields>
  <rowFields count="1">
    <field x="6"/>
  </rowFields>
  <rowItems count="48">
    <i>
      <x/>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4"/>
    </i>
    <i>
      <x v="45"/>
    </i>
    <i>
      <x v="46"/>
    </i>
    <i>
      <x v="47"/>
    </i>
    <i>
      <x v="48"/>
    </i>
    <i t="grand">
      <x/>
    </i>
  </rowItems>
  <colItems count="1">
    <i/>
  </colItems>
  <dataFields count="1">
    <dataField name="Count of Employee" fld="5" subtotal="count" baseField="0" baseItem="0"/>
  </dataFields>
  <formats count="9">
    <format dxfId="8">
      <pivotArea dataOnly="0" labelOnly="1" outline="0" axis="axisValues" fieldPosition="0"/>
    </format>
    <format dxfId="7">
      <pivotArea grandRow="1" outline="0" collapsedLevelsAreSubtotals="1" fieldPosition="0"/>
    </format>
    <format dxfId="6">
      <pivotArea grandRow="1" outline="0" collapsedLevelsAreSubtotals="1" fieldPosition="0"/>
    </format>
    <format dxfId="5">
      <pivotArea grandRow="1" outline="0" collapsedLevelsAreSubtotals="1" fieldPosition="0"/>
    </format>
    <format dxfId="4">
      <pivotArea dataOnly="0" labelOnly="1" grandRow="1" outline="0" fieldPosition="0"/>
    </format>
    <format dxfId="3">
      <pivotArea grandRow="1" outline="0" collapsedLevelsAreSubtotals="1" fieldPosition="0"/>
    </format>
    <format dxfId="2">
      <pivotArea dataOnly="0" labelOnly="1" grandRow="1" outline="0" fieldPosition="0"/>
    </format>
    <format dxfId="1">
      <pivotArea collapsedLevelsAreSubtotals="1" fieldPosition="0">
        <references count="1">
          <reference field="6" count="0"/>
        </references>
      </pivotArea>
    </format>
    <format dxfId="0">
      <pivotArea collapsedLevelsAreSubtotals="1" fieldPosition="0">
        <references count="1">
          <reference field="6" count="0"/>
        </references>
      </pivotArea>
    </format>
  </formats>
  <chartFormats count="1">
    <chartFormat chart="20" format="0" series="1">
      <pivotArea type="data" outline="0" fieldPosition="0">
        <references count="1">
          <reference field="4294967294" count="1" selected="0">
            <x v="0"/>
          </reference>
        </references>
      </pivotArea>
    </chartFormat>
  </chartFormats>
  <pivotTableStyleInfo name="Leave Repor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AttendanceRecord" displayName="AttendanceRecord" ref="B5:AR17" totalsRowShown="0">
  <autoFilter ref="B5:AR17" xr:uid="{00000000-0009-0000-0100-000002000000}">
    <filterColumn colId="0" hiddenButton="1"/>
    <filterColumn colId="1" hiddenButton="1">
      <colorFilter dxfId="40"/>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00000000-0010-0000-0000-000001000000}" name="Weekday/Month" dataCellStyle="Months"/>
    <tableColumn id="6" xr3:uid="{00000000-0010-0000-0000-000006000000}" name="SUN">
      <calculatedColumnFormula>IFERROR(IF(TEXT(DATE(Calendar_Year,ROW($A1),1),"ddd")=LEFT(C$5,3),DATE(Calendar_Year,ROW($A1),1),""),"")</calculatedColumnFormula>
    </tableColumn>
    <tableColumn id="7" xr3:uid="{00000000-0010-0000-0000-000007000000}" name="MON">
      <calculatedColumnFormula>IFERROR(IF(TEXT(DATE(Calendar_Year,ROW($A1),1),"ddd")=LEFT(D$5,3),DATE(Calendar_Year,ROW($A1),1),IF(C6&gt;=1,C6+1,"")),"")</calculatedColumnFormula>
    </tableColumn>
    <tableColumn id="8" xr3:uid="{00000000-0010-0000-0000-000008000000}" name="TUE">
      <calculatedColumnFormula>IFERROR(IF(TEXT(DATE(Calendar_Year,ROW($A1),1),"ddd")=LEFT(E$5,3),DATE(Calendar_Year,ROW($A1),1),IF(D6&gt;=1,D6+1,"")),"")</calculatedColumnFormula>
    </tableColumn>
    <tableColumn id="9" xr3:uid="{00000000-0010-0000-0000-000009000000}" name="WED">
      <calculatedColumnFormula>IFERROR(IF(TEXT(DATE(Calendar_Year,ROW($A1),1),"ddd")=LEFT(F$5,3),DATE(Calendar_Year,ROW($A1),1),IF(E6&gt;=1,E6+1,"")),"")</calculatedColumnFormula>
    </tableColumn>
    <tableColumn id="10" xr3:uid="{00000000-0010-0000-0000-00000A000000}" name="THU">
      <calculatedColumnFormula>IFERROR(IF(TEXT(DATE(Calendar_Year,ROW($A1),1),"ddd")=LEFT(G$5,3),DATE(Calendar_Year,ROW($A1),1),IF(F6&gt;=1,F6+1,"")),"")</calculatedColumnFormula>
    </tableColumn>
    <tableColumn id="11" xr3:uid="{00000000-0010-0000-0000-00000B000000}" name="FRI">
      <calculatedColumnFormula>IFERROR(IF(TEXT(DATE(Calendar_Year,ROW($A1),1),"ddd")=LEFT(H$5,3),DATE(Calendar_Year,ROW($A1),1),IF(G6&gt;=1,G6+1,"")),"")</calculatedColumnFormula>
    </tableColumn>
    <tableColumn id="12" xr3:uid="{00000000-0010-0000-0000-00000C000000}" name="SAT">
      <calculatedColumnFormula>IFERROR(IF(TEXT(DATE(Calendar_Year,ROW($A1),1),"ddd")=LEFT(I$5,3),DATE(Calendar_Year,ROW($A1),1),IF(H6&gt;=1,H6+1,"")),"")</calculatedColumnFormula>
    </tableColumn>
    <tableColumn id="13" xr3:uid="{00000000-0010-0000-0000-00000D000000}" name="SUN   ">
      <calculatedColumnFormula>IFERROR(IF(I6&gt;=1,I6+1,""),"")</calculatedColumnFormula>
    </tableColumn>
    <tableColumn id="14" xr3:uid="{00000000-0010-0000-0000-00000E000000}" name="MON   ">
      <calculatedColumnFormula>IFERROR(IF(J6&gt;=1,J6+1,""),"")</calculatedColumnFormula>
    </tableColumn>
    <tableColumn id="15" xr3:uid="{00000000-0010-0000-0000-00000F000000}" name="TUE   ">
      <calculatedColumnFormula>IFERROR(IF(K6&gt;=1,K6+1,""),"")</calculatedColumnFormula>
    </tableColumn>
    <tableColumn id="16" xr3:uid="{00000000-0010-0000-0000-000010000000}" name="WED   ">
      <calculatedColumnFormula>IFERROR(IF(L6&gt;=1,L6+1,""),"")</calculatedColumnFormula>
    </tableColumn>
    <tableColumn id="17" xr3:uid="{00000000-0010-0000-0000-000011000000}" name="THU   ">
      <calculatedColumnFormula>IFERROR(IF(M6&gt;=1,M6+1,""),"")</calculatedColumnFormula>
    </tableColumn>
    <tableColumn id="18" xr3:uid="{00000000-0010-0000-0000-000012000000}" name="FRI   ">
      <calculatedColumnFormula>IFERROR(IF(N6&gt;=1,N6+1,""),"")</calculatedColumnFormula>
    </tableColumn>
    <tableColumn id="19" xr3:uid="{00000000-0010-0000-0000-000013000000}" name="SAT   ">
      <calculatedColumnFormula>IFERROR(IF(O6&gt;=1,O6+1,""),"")</calculatedColumnFormula>
    </tableColumn>
    <tableColumn id="20" xr3:uid="{00000000-0010-0000-0000-000014000000}" name="SUN    ">
      <calculatedColumnFormula>IFERROR(IF(P6&gt;=1,P6+1,""),"")</calculatedColumnFormula>
    </tableColumn>
    <tableColumn id="21" xr3:uid="{00000000-0010-0000-0000-000015000000}" name="MON    ">
      <calculatedColumnFormula>IFERROR(IF(Q6&gt;=1,Q6+1,""),"")</calculatedColumnFormula>
    </tableColumn>
    <tableColumn id="22" xr3:uid="{00000000-0010-0000-0000-000016000000}" name="TUE    ">
      <calculatedColumnFormula>IFERROR(IF(R6&gt;=1,R6+1,""),"")</calculatedColumnFormula>
    </tableColumn>
    <tableColumn id="23" xr3:uid="{00000000-0010-0000-0000-000017000000}" name="WED    ">
      <calculatedColumnFormula>IFERROR(IF(S6&gt;=1,S6+1,""),"")</calculatedColumnFormula>
    </tableColumn>
    <tableColumn id="24" xr3:uid="{00000000-0010-0000-0000-000018000000}" name="THU    ">
      <calculatedColumnFormula>IFERROR(IF(T6&gt;=1,T6+1,""),"")</calculatedColumnFormula>
    </tableColumn>
    <tableColumn id="25" xr3:uid="{00000000-0010-0000-0000-000019000000}" name="FRI    ">
      <calculatedColumnFormula>IFERROR(IF(U6&gt;=1,U6+1,""),"")</calculatedColumnFormula>
    </tableColumn>
    <tableColumn id="26" xr3:uid="{00000000-0010-0000-0000-00001A000000}" name="SAT    ">
      <calculatedColumnFormula>IFERROR(IF(V6&gt;=1,V6+1,""),"")</calculatedColumnFormula>
    </tableColumn>
    <tableColumn id="27" xr3:uid="{00000000-0010-0000-0000-00001B000000}" name="SUN     ">
      <calculatedColumnFormula>IFERROR(IF(W6&gt;=1,W6+1,""),"")</calculatedColumnFormula>
    </tableColumn>
    <tableColumn id="28" xr3:uid="{00000000-0010-0000-0000-00001C000000}" name="MON     ">
      <calculatedColumnFormula>IFERROR(IF(X6&gt;=1,X6+1,""),"")</calculatedColumnFormula>
    </tableColumn>
    <tableColumn id="29" xr3:uid="{00000000-0010-0000-0000-00001D000000}" name="TUE     ">
      <calculatedColumnFormula>IFERROR(IF(Y6&gt;=1,Y6+1,""),"")</calculatedColumnFormula>
    </tableColumn>
    <tableColumn id="30" xr3:uid="{00000000-0010-0000-0000-00001E000000}" name="WED     ">
      <calculatedColumnFormula>IFERROR(IF(Z6&gt;=1,Z6+1,""),"")</calculatedColumnFormula>
    </tableColumn>
    <tableColumn id="31" xr3:uid="{00000000-0010-0000-0000-00001F000000}" name="THU  ">
      <calculatedColumnFormula>IFERROR(IF(AA6&gt;=1,AA6+1,""),"")</calculatedColumnFormula>
    </tableColumn>
    <tableColumn id="32" xr3:uid="{00000000-0010-0000-0000-000020000000}" name="FRI     ">
      <calculatedColumnFormula>IFERROR(IF(AB6&gt;=1,AB6+1,""),"")</calculatedColumnFormula>
    </tableColumn>
    <tableColumn id="33" xr3:uid="{00000000-0010-0000-0000-000021000000}" name="SAT     ">
      <calculatedColumnFormula>IFERROR(IF(AC6&gt;=1,AC6+1,""),"")</calculatedColumnFormula>
    </tableColumn>
    <tableColumn id="34" xr3:uid="{00000000-0010-0000-0000-000022000000}" name="SUN ">
      <calculatedColumnFormula>IFERROR(IF(AD6&gt;=1,AD6+1,""),"")</calculatedColumnFormula>
    </tableColumn>
    <tableColumn id="35" xr3:uid="{00000000-0010-0000-0000-000023000000}" name="MON ">
      <calculatedColumnFormula>IFERROR(IF(AE6&gt;=1,AE6+1,""),"")</calculatedColumnFormula>
    </tableColumn>
    <tableColumn id="36" xr3:uid="{00000000-0010-0000-0000-000024000000}" name="TUE ">
      <calculatedColumnFormula>IFERROR(IF(AF6&gt;=1,AF6+1,""),"")</calculatedColumnFormula>
    </tableColumn>
    <tableColumn id="37" xr3:uid="{00000000-0010-0000-0000-000025000000}" name="WED ">
      <calculatedColumnFormula>IFERROR(IF(AG6&gt;=1,AG6+1,""),"")</calculatedColumnFormula>
    </tableColumn>
    <tableColumn id="38" xr3:uid="{00000000-0010-0000-0000-000026000000}" name="THU ">
      <calculatedColumnFormula>IFERROR(IF(AH6&gt;=1,AH6+1,""),"")</calculatedColumnFormula>
    </tableColumn>
    <tableColumn id="39" xr3:uid="{00000000-0010-0000-0000-000027000000}" name="FRI ">
      <calculatedColumnFormula>IFERROR(IF(AI6&gt;=1,AI6+1,""),"")</calculatedColumnFormula>
    </tableColumn>
    <tableColumn id="40" xr3:uid="{00000000-0010-0000-0000-000028000000}" name="SAT ">
      <calculatedColumnFormula>IFERROR(IF(AJ6&gt;=1,AJ6+1,""),"")</calculatedColumnFormula>
    </tableColumn>
    <tableColumn id="41" xr3:uid="{00000000-0010-0000-0000-000029000000}" name="SUN  ">
      <calculatedColumnFormula>IFERROR(IF(AND(AK6&gt;=1,AK6+1&lt;=DATE(Calendar_Year,ROW($A1)+1,0)),AK6+1,""),"")</calculatedColumnFormula>
    </tableColumn>
    <tableColumn id="42" xr3:uid="{00000000-0010-0000-0000-00002A000000}" name="MON  ">
      <calculatedColumnFormula>IFERROR(IF(AND(AL6&gt;=1,AL6+1&lt;=DATE(Calendar_Year,ROW($A1)+1,0)),AL6+1,""),"")</calculatedColumnFormula>
    </tableColumn>
    <tableColumn id="43" xr3:uid="{00000000-0010-0000-0000-00002B000000}" name="TUE  ">
      <calculatedColumnFormula>IFERROR(IF(AND(AM6&gt;=1,AM6+1&lt;=DATE(Calendar_Year,ROW($A1)+1,0)),AM6+1,""),"")</calculatedColumnFormula>
    </tableColumn>
    <tableColumn id="44" xr3:uid="{00000000-0010-0000-0000-00002C000000}" name="WED  ">
      <calculatedColumnFormula>IFERROR(IF(AND(AN6&gt;=1,AN6+1&lt;=DATE(Calendar_Year,ROW($A1)+1,0)),AN6+1,""),"")</calculatedColumnFormula>
    </tableColumn>
    <tableColumn id="45" xr3:uid="{00000000-0010-0000-0000-00002D000000}" name="THU  2">
      <calculatedColumnFormula>IFERROR(IF(AND(AO6&gt;=1,AO6+1&lt;=DATE(Calendar_Year,ROW($A1)+1,0)),AO6+1,""),"")</calculatedColumnFormula>
    </tableColumn>
    <tableColumn id="46" xr3:uid="{00000000-0010-0000-0000-00002E000000}" name="FRI  ">
      <calculatedColumnFormula>IFERROR(IF(AND(AP6&gt;=1,AP6+1&lt;=DATE(Calendar_Year,ROW($A1)+1,0)),AP6+1,""),"")</calculatedColumnFormula>
    </tableColumn>
    <tableColumn id="47" xr3:uid="{00000000-0010-0000-0000-00002F000000}" name="SAT  ">
      <calculatedColumnFormula>IFERROR(IF(AND(AQ6&gt;=1,AQ6+1&lt;=DATE(Calendar_Year,ROW($A1)+1,0)),AQ6+1,""),"")</calculatedColumnFormula>
    </tableColumn>
  </tableColumns>
  <tableStyleInfo name="Attendance Record Table style" showFirstColumn="0" showLastColumn="0" showRowStripes="1" showColumnStripes="0"/>
  <extLst>
    <ext xmlns:x14="http://schemas.microsoft.com/office/spreadsheetml/2009/9/main" uri="{504A1905-F514-4f6f-8877-14C23A59335A}">
      <x14:table altTextSummary="An employee's attendance record is outlined in this table. Column B has the month of each year, the row corresponding to that month shows absence for each day of the month"/>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LeaveTracker" displayName="LeaveTracker" ref="A4:L3601" dataDxfId="39" headerRowCellStyle="Table Headers">
  <autoFilter ref="A4:L3601" xr:uid="{00000000-0009-0000-0100-000001000000}"/>
  <sortState xmlns:xlrd2="http://schemas.microsoft.com/office/spreadsheetml/2017/richdata2" ref="A2757:K2810">
    <sortCondition ref="A4:A3161"/>
  </sortState>
  <tableColumns count="12">
    <tableColumn id="11" xr3:uid="{00000000-0010-0000-0200-00000B000000}" name="CTRL  No" dataDxfId="38"/>
    <tableColumn id="12" xr3:uid="{00000000-0010-0000-0200-00000C000000}" name="Date Encoded" dataDxfId="37"/>
    <tableColumn id="13" xr3:uid="{00000000-0010-0000-0200-00000D000000}" name="Date File" dataDxfId="36"/>
    <tableColumn id="1" xr3:uid="{00000000-0010-0000-0200-000001000000}" name="Employee Name" totalsRowLabel="Total" dataDxfId="35" dataCellStyle="Table details"/>
    <tableColumn id="6" xr3:uid="{1B7B4184-60C4-4EC8-8F86-624AEDE7C49F}" name="Office" dataDxfId="34" dataCellStyle="Table details">
      <calculatedColumnFormula>IF(ISBLANK(LeaveTracker[[#This Row],[Employee Name]]),"-----",VLOOKUP(LeaveTracker[[#This Row],[Employee Name]],Employees[[Employee Name]:[Office]],6))</calculatedColumnFormula>
    </tableColumn>
    <tableColumn id="2" xr3:uid="{00000000-0010-0000-0200-000002000000}" name="Start Date" dataDxfId="33" dataCellStyle="Table Dates"/>
    <tableColumn id="3" xr3:uid="{00000000-0010-0000-0200-000003000000}" name="End Date" dataDxfId="32" dataCellStyle="Table Dates"/>
    <tableColumn id="4" xr3:uid="{00000000-0010-0000-0200-000004000000}" name="Type of Leave" dataDxfId="31" dataCellStyle="Table details"/>
    <tableColumn id="7" xr3:uid="{00000000-0010-0000-0200-000007000000}" name="Specification" dataDxfId="30"/>
    <tableColumn id="10" xr3:uid="{00000000-0010-0000-0200-00000A000000}" name="Days Leave" dataDxfId="29">
      <calculatedColumnFormula>NETWORKDAYS(LeaveTracker[[#This Row],[Start Date]],LeaveTracker[[#This Row],[End Date]],lstHolidays)&amp; " "&amp;LeaveTracker[[#This Row],[Type of Leave]]</calculatedColumnFormula>
    </tableColumn>
    <tableColumn id="5" xr3:uid="{00000000-0010-0000-0200-000005000000}" name="Days" totalsRowFunction="sum" dataDxfId="28" dataCellStyle="Table Days">
      <calculatedColumnFormula>NETWORKDAYS(LeaveTracker[[#This Row],[Start Date]],LeaveTracker[[#This Row],[End Date]],lstHolidays)</calculatedColumnFormula>
    </tableColumn>
    <tableColumn id="9" xr3:uid="{FAB04E1C-E272-434C-BF11-022E8D271ACF}" name="RECEIVED BY:" dataDxfId="27"/>
  </tableColumns>
  <tableStyleInfo name="Attendance Record Table style" showFirstColumn="1" showLastColumn="0" showRowStripes="1" showColumnStripes="0"/>
  <extLst>
    <ext xmlns:x14="http://schemas.microsoft.com/office/spreadsheetml/2009/9/main" uri="{504A1905-F514-4f6f-8877-14C23A59335A}">
      <x14:table altTextSummary="Log employee leave in this table. Add start date, end date, type of leave and number of day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mployees" displayName="Employees" ref="A3:G579" totalsRowShown="0" headerRowCellStyle="Table Headers" dataCellStyle="Table details">
  <autoFilter ref="A3:G579" xr:uid="{00000000-0009-0000-0100-000004000000}">
    <filterColumn colId="1">
      <filters>
        <filter val="PARRA LORNA A."/>
        <filter val="PARRA MARCIANA L."/>
        <filter val="PARRA VICTORIA S."/>
        <filter val="PARRA VIOLETA C."/>
      </filters>
    </filterColumn>
  </autoFilter>
  <sortState xmlns:xlrd2="http://schemas.microsoft.com/office/spreadsheetml/2017/richdata2" ref="A4:G579">
    <sortCondition ref="B3:B579"/>
  </sortState>
  <tableColumns count="7">
    <tableColumn id="5" xr3:uid="{00000000-0010-0000-0300-000005000000}" name="NO" dataDxfId="26" dataCellStyle="Table details">
      <calculatedColumnFormula>A2+1</calculatedColumnFormula>
    </tableColumn>
    <tableColumn id="1" xr3:uid="{00000000-0010-0000-0300-000001000000}" name="Employee Name" dataDxfId="25" dataCellStyle="Table details">
      <calculatedColumnFormula>CONCATENATE(Employees[[#This Row],[Lastname]]," ",Employees[[#This Row],[Firstname]], " ",LEFT(Employees[[#This Row],[Middlename]],1),IF(ISBLANK(Employees[[#This Row],[Middlename]])," ","."))</calculatedColumnFormula>
    </tableColumn>
    <tableColumn id="11" xr3:uid="{16C31966-FA21-45DF-8DE8-F49821184B03}" name="Lastname" dataDxfId="24" dataCellStyle="Table details"/>
    <tableColumn id="10" xr3:uid="{B836B356-1159-4023-9478-32AA06ED598F}" name="Firstname" dataDxfId="23" dataCellStyle="Table details"/>
    <tableColumn id="9" xr3:uid="{D9E4C93F-8731-437D-9B18-A48E3668A1D4}" name="Middlename" dataDxfId="22" dataCellStyle="Table details"/>
    <tableColumn id="6" xr3:uid="{EE8FEECA-5202-403C-8B07-4853DF8DA316}" name="Position" dataDxfId="21" dataCellStyle="Table details"/>
    <tableColumn id="8" xr3:uid="{89A892CA-BD1D-4E27-A002-E13BDB09EF9D}" name="Office" dataDxfId="20"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Employee nam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CompanyHolidays" displayName="CompanyHolidays" ref="B3:C16" totalsRowShown="0" dataDxfId="19" headerRowCellStyle="Table Headers">
  <tableColumns count="2">
    <tableColumn id="1" xr3:uid="{00000000-0010-0000-0400-000001000000}" name="Company Holidays" dataCellStyle="Table Dates"/>
    <tableColumn id="2" xr3:uid="{00000000-0010-0000-0400-000002000000}" name="Description"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company holidays with description"/>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5:I454" totalsRowShown="0" headerRowDxfId="18">
  <autoFilter ref="A5:I454" xr:uid="{00000000-0009-0000-0100-000003000000}"/>
  <sortState xmlns:xlrd2="http://schemas.microsoft.com/office/spreadsheetml/2017/richdata2" ref="A4:H407">
    <sortCondition ref="A3:A407"/>
  </sortState>
  <tableColumns count="9">
    <tableColumn id="1" xr3:uid="{00000000-0010-0000-0100-000001000000}" name="NO" dataDxfId="17">
      <calculatedColumnFormula>IF(ISBLANK(B6),"",ROW(A1))</calculatedColumnFormula>
    </tableColumn>
    <tableColumn id="2" xr3:uid="{00000000-0010-0000-0100-000002000000}" name="EMPLOYEE NAME" dataDxfId="16">
      <calculatedColumnFormula>IF(ISBLANK('List of Employees'!B5),"",'List of Employees'!B5)</calculatedColumnFormula>
    </tableColumn>
    <tableColumn id="3" xr3:uid="{00000000-0010-0000-0100-000003000000}" name="OFFICE" dataDxfId="15">
      <calculatedColumnFormula>VLOOKUP(Table3[[#This Row],[EMPLOYEE NAME]],Employees[[Employee Name]:[Office]],6)</calculatedColumnFormula>
    </tableColumn>
    <tableColumn id="4" xr3:uid="{00000000-0010-0000-0100-000004000000}" name="# SICK LEAVE" dataDxfId="14">
      <calculatedColumnFormula>SUMIFS(LeaveTracker[Days],LeaveTracker[Employee Name],valSelEmployee,LeaveTracker[Start Date],"&gt;="&amp;DATE(Calendar_Year,1,1),LeaveTracker[End Date],"&lt;"&amp;DATE(Calendar_Year+1,1,1),LeaveTracker[Type of Leave],'Leave Types'!B4)</calculatedColumnFormula>
    </tableColumn>
    <tableColumn id="5" xr3:uid="{00000000-0010-0000-0100-000005000000}" name="#VACATION" dataDxfId="13"/>
    <tableColumn id="6" xr3:uid="{00000000-0010-0000-0100-000006000000}" name="#MATERNITY" dataDxfId="12"/>
    <tableColumn id="7" xr3:uid="{00000000-0010-0000-0100-000007000000}" name="#PATERNITY" dataDxfId="11"/>
    <tableColumn id="8" xr3:uid="{00000000-0010-0000-0100-000008000000}" name="#OTHERS" dataDxfId="10"/>
    <tableColumn id="9" xr3:uid="{00000000-0010-0000-0100-000009000000}" name="TOTAL DAYS LEAVE" dataDxfId="9">
      <calculatedColumnFormula>SUM(Table3[[#This Row],['# SICK LEAVE]:['#OTHERS]])</calculatedColumnFormula>
    </tableColumn>
  </tableColumns>
  <tableStyleInfo name="Attendance Record Table 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LeaveTypes" displayName="LeaveTypes" ref="B3:B9" totalsRowShown="0" headerRowCellStyle="Table Headers" dataCellStyle="Table details">
  <tableColumns count="1">
    <tableColumn id="1" xr3:uid="{00000000-0010-0000-0500-000001000000}" name="List of Leave Typ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LeaveTypes7" displayName="LeaveTypes7" ref="D3:D25" totalsRowShown="0" headerRowCellStyle="Table Headers" dataCellStyle="Table details">
  <autoFilter ref="D3:D25" xr:uid="{00000000-0009-0000-0100-000006000000}"/>
  <sortState xmlns:xlrd2="http://schemas.microsoft.com/office/spreadsheetml/2017/richdata2" ref="D4:D25">
    <sortCondition descending="1" ref="D3:D25"/>
  </sortState>
  <tableColumns count="1">
    <tableColumn id="1" xr3:uid="{00000000-0010-0000-0600-000001000000}" name="YEAR"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heme/theme1.xml><?xml version="1.0" encoding="utf-8"?>
<a:theme xmlns:a="http://schemas.openxmlformats.org/drawingml/2006/main" name="Employee Attendance Tracker">
  <a:themeElements>
    <a:clrScheme name="Custom 3">
      <a:dk1>
        <a:sysClr val="windowText" lastClr="000000"/>
      </a:dk1>
      <a:lt1>
        <a:sysClr val="window" lastClr="FFFFFF"/>
      </a:lt1>
      <a:dk2>
        <a:srgbClr val="36384E"/>
      </a:dk2>
      <a:lt2>
        <a:srgbClr val="E6E6E6"/>
      </a:lt2>
      <a:accent1>
        <a:srgbClr val="8BBEDD"/>
      </a:accent1>
      <a:accent2>
        <a:srgbClr val="53B9B4"/>
      </a:accent2>
      <a:accent3>
        <a:srgbClr val="9FD179"/>
      </a:accent3>
      <a:accent4>
        <a:srgbClr val="F6E166"/>
      </a:accent4>
      <a:accent5>
        <a:srgbClr val="F9A755"/>
      </a:accent5>
      <a:accent6>
        <a:srgbClr val="ED7669"/>
      </a:accent6>
      <a:hlink>
        <a:srgbClr val="0000FF"/>
      </a:hlink>
      <a:folHlink>
        <a:srgbClr val="800080"/>
      </a:folHlink>
    </a:clrScheme>
    <a:fontScheme name="67 employee attendance tracker">
      <a:majorFont>
        <a:latin typeface="Bookman Old Style"/>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5.xml"/><Relationship Id="rId5" Type="http://schemas.openxmlformats.org/officeDocument/2006/relationships/image" Target="../media/image1.emf"/><Relationship Id="rId4"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3"/>
    <pageSetUpPr fitToPage="1"/>
  </sheetPr>
  <dimension ref="A1:AR22"/>
  <sheetViews>
    <sheetView showGridLines="0" topLeftCell="A4" zoomScale="91" zoomScaleNormal="91" workbookViewId="0">
      <selection activeCell="N20" sqref="N20:Z20"/>
    </sheetView>
  </sheetViews>
  <sheetFormatPr defaultRowHeight="14.4" x14ac:dyDescent="0.3"/>
  <cols>
    <col min="1" max="1" width="2.6640625" customWidth="1"/>
    <col min="2" max="2" width="20.21875" customWidth="1"/>
    <col min="3" max="4" width="4.6640625" customWidth="1"/>
    <col min="5" max="5" width="4.88671875" customWidth="1"/>
    <col min="6" max="44" width="4.6640625" customWidth="1"/>
    <col min="45" max="45" width="2.6640625" customWidth="1"/>
  </cols>
  <sheetData>
    <row r="1" spans="1:44" ht="39.9" customHeight="1" thickBot="1" x14ac:dyDescent="0.35">
      <c r="B1" s="5" t="s">
        <v>12</v>
      </c>
    </row>
    <row r="2" spans="1:44" ht="21.75" customHeight="1" thickTop="1" thickBot="1" x14ac:dyDescent="0.3">
      <c r="B2" s="13" t="s">
        <v>16</v>
      </c>
      <c r="C2" s="68" t="s">
        <v>1812</v>
      </c>
      <c r="D2" s="68"/>
      <c r="E2" s="68"/>
      <c r="F2" s="68"/>
      <c r="G2" s="68"/>
      <c r="H2" s="68"/>
      <c r="I2" s="68"/>
      <c r="J2" s="54"/>
      <c r="K2" s="55" t="s">
        <v>1080</v>
      </c>
      <c r="L2" s="55"/>
      <c r="M2" s="71" t="str">
        <f>VLOOKUP(valSelEmployee,Employees[[Employee Name]:[Office]],6)</f>
        <v>DEPED</v>
      </c>
      <c r="N2" s="71"/>
      <c r="O2" s="71"/>
      <c r="P2" s="71"/>
      <c r="Q2" s="71"/>
      <c r="R2" s="71"/>
      <c r="S2" s="71"/>
      <c r="U2" s="4"/>
      <c r="V2" s="4"/>
      <c r="W2" s="4"/>
      <c r="X2" s="4"/>
      <c r="Y2" s="4"/>
      <c r="Z2" s="4"/>
      <c r="AA2" s="4"/>
      <c r="AB2" s="4"/>
    </row>
    <row r="3" spans="1:44" ht="21.9" customHeight="1" thickTop="1" thickBot="1" x14ac:dyDescent="0.3">
      <c r="B3" s="13" t="s">
        <v>17</v>
      </c>
      <c r="C3" s="69">
        <v>2022</v>
      </c>
      <c r="D3" s="69"/>
      <c r="E3" s="69"/>
      <c r="F3" s="69"/>
      <c r="G3" s="69"/>
      <c r="H3" s="69"/>
      <c r="I3" s="69"/>
      <c r="J3" s="11"/>
      <c r="U3" s="4"/>
      <c r="V3" s="4"/>
      <c r="W3" s="4"/>
      <c r="X3" s="4"/>
      <c r="Y3" s="4"/>
      <c r="Z3" s="4"/>
      <c r="AA3" s="4"/>
      <c r="AB3" s="4"/>
    </row>
    <row r="4" spans="1:44" ht="15" customHeight="1" thickTop="1" x14ac:dyDescent="0.3">
      <c r="B4" s="4"/>
      <c r="C4" s="4"/>
      <c r="D4" s="4"/>
      <c r="E4" s="4"/>
      <c r="F4" s="4"/>
      <c r="G4" s="4"/>
      <c r="H4" s="4"/>
      <c r="I4" s="4"/>
      <c r="J4" s="4"/>
      <c r="K4" s="4"/>
      <c r="L4" s="4"/>
      <c r="M4" s="4"/>
      <c r="N4" s="4"/>
      <c r="O4" s="4"/>
      <c r="P4" s="4"/>
      <c r="Q4" s="4"/>
      <c r="R4" s="4"/>
      <c r="S4" s="4"/>
      <c r="T4" s="4"/>
      <c r="U4" s="4"/>
      <c r="V4" s="4"/>
      <c r="W4" s="4"/>
      <c r="X4" s="4"/>
      <c r="Y4" s="4"/>
      <c r="Z4" s="4"/>
      <c r="AA4" s="4"/>
      <c r="AB4" s="4"/>
    </row>
    <row r="5" spans="1:44" x14ac:dyDescent="0.3">
      <c r="B5" t="s">
        <v>19</v>
      </c>
      <c r="C5" t="s">
        <v>23</v>
      </c>
      <c r="D5" t="s">
        <v>24</v>
      </c>
      <c r="E5" t="s">
        <v>25</v>
      </c>
      <c r="F5" t="s">
        <v>26</v>
      </c>
      <c r="G5" t="s">
        <v>27</v>
      </c>
      <c r="H5" t="s">
        <v>28</v>
      </c>
      <c r="I5" t="s">
        <v>29</v>
      </c>
      <c r="J5" t="s">
        <v>39</v>
      </c>
      <c r="K5" t="s">
        <v>41</v>
      </c>
      <c r="L5" t="s">
        <v>40</v>
      </c>
      <c r="M5" t="s">
        <v>42</v>
      </c>
      <c r="N5" t="s">
        <v>43</v>
      </c>
      <c r="O5" t="s">
        <v>44</v>
      </c>
      <c r="P5" t="s">
        <v>45</v>
      </c>
      <c r="Q5" t="s">
        <v>46</v>
      </c>
      <c r="R5" t="s">
        <v>47</v>
      </c>
      <c r="S5" t="s">
        <v>48</v>
      </c>
      <c r="T5" t="s">
        <v>49</v>
      </c>
      <c r="U5" t="s">
        <v>50</v>
      </c>
      <c r="V5" t="s">
        <v>51</v>
      </c>
      <c r="W5" t="s">
        <v>52</v>
      </c>
      <c r="X5" t="s">
        <v>53</v>
      </c>
      <c r="Y5" t="s">
        <v>54</v>
      </c>
      <c r="Z5" t="s">
        <v>55</v>
      </c>
      <c r="AA5" t="s">
        <v>56</v>
      </c>
      <c r="AB5" t="s">
        <v>57</v>
      </c>
      <c r="AC5" t="s">
        <v>58</v>
      </c>
      <c r="AD5" t="s">
        <v>59</v>
      </c>
      <c r="AE5" t="s">
        <v>60</v>
      </c>
      <c r="AF5" t="s">
        <v>61</v>
      </c>
      <c r="AG5" t="s">
        <v>62</v>
      </c>
      <c r="AH5" t="s">
        <v>63</v>
      </c>
      <c r="AI5" t="s">
        <v>64</v>
      </c>
      <c r="AJ5" t="s">
        <v>65</v>
      </c>
      <c r="AK5" t="s">
        <v>66</v>
      </c>
      <c r="AL5" t="s">
        <v>67</v>
      </c>
      <c r="AM5" t="s">
        <v>68</v>
      </c>
      <c r="AN5" t="s">
        <v>69</v>
      </c>
      <c r="AO5" t="s">
        <v>70</v>
      </c>
      <c r="AP5" t="s">
        <v>71</v>
      </c>
      <c r="AQ5" t="s">
        <v>72</v>
      </c>
      <c r="AR5" t="s">
        <v>73</v>
      </c>
    </row>
    <row r="6" spans="1:44" ht="18.75" customHeight="1" x14ac:dyDescent="0.3">
      <c r="B6" s="12" t="s">
        <v>20</v>
      </c>
      <c r="C6" s="15" t="str">
        <f t="shared" ref="C6:C17" si="0">IFERROR(IF(TEXT(DATE(Calendar_Year,ROW($A1),1),"ddd")=LEFT(C$5,3),DATE(Calendar_Year,ROW($A1),1),""),"")</f>
        <v/>
      </c>
      <c r="D6" s="15" t="str">
        <f t="shared" ref="D6:I17" si="1">IFERROR(IF(TEXT(DATE(Calendar_Year,ROW($A1),1),"ddd")=LEFT(D$5,3),DATE(Calendar_Year,ROW($A1),1),IF(C6&gt;=1,C6+1,"")),"")</f>
        <v/>
      </c>
      <c r="E6" s="15" t="str">
        <f t="shared" si="1"/>
        <v/>
      </c>
      <c r="F6" s="15" t="str">
        <f t="shared" si="1"/>
        <v/>
      </c>
      <c r="G6" s="15" t="str">
        <f t="shared" si="1"/>
        <v/>
      </c>
      <c r="H6" s="15" t="str">
        <f t="shared" si="1"/>
        <v/>
      </c>
      <c r="I6" s="15">
        <f t="shared" si="1"/>
        <v>44562</v>
      </c>
      <c r="J6" s="15">
        <f t="shared" ref="J6:J17" si="2">IFERROR(IF(I6&gt;=1,I6+1,""),"")</f>
        <v>44563</v>
      </c>
      <c r="K6" s="15">
        <f t="shared" ref="K6:K17" si="3">IFERROR(IF(J6&gt;=1,J6+1,""),"")</f>
        <v>44564</v>
      </c>
      <c r="L6" s="15">
        <f t="shared" ref="L6:L17" si="4">IFERROR(IF(K6&gt;=1,K6+1,""),"")</f>
        <v>44565</v>
      </c>
      <c r="M6" s="15">
        <f t="shared" ref="M6:M17" si="5">IFERROR(IF(L6&gt;=1,L6+1,""),"")</f>
        <v>44566</v>
      </c>
      <c r="N6" s="15">
        <f t="shared" ref="N6:N17" si="6">IFERROR(IF(M6&gt;=1,M6+1,""),"")</f>
        <v>44567</v>
      </c>
      <c r="O6" s="15">
        <f t="shared" ref="O6:O17" si="7">IFERROR(IF(N6&gt;=1,N6+1,""),"")</f>
        <v>44568</v>
      </c>
      <c r="P6" s="15">
        <f t="shared" ref="P6:P17" si="8">IFERROR(IF(O6&gt;=1,O6+1,""),"")</f>
        <v>44569</v>
      </c>
      <c r="Q6" s="15">
        <f t="shared" ref="Q6:Q17" si="9">IFERROR(IF(P6&gt;=1,P6+1,""),"")</f>
        <v>44570</v>
      </c>
      <c r="R6" s="15">
        <f t="shared" ref="R6:R17" si="10">IFERROR(IF(Q6&gt;=1,Q6+1,""),"")</f>
        <v>44571</v>
      </c>
      <c r="S6" s="15">
        <f t="shared" ref="S6:S17" si="11">IFERROR(IF(R6&gt;=1,R6+1,""),"")</f>
        <v>44572</v>
      </c>
      <c r="T6" s="15">
        <f t="shared" ref="T6:T17" si="12">IFERROR(IF(S6&gt;=1,S6+1,""),"")</f>
        <v>44573</v>
      </c>
      <c r="U6" s="15">
        <f t="shared" ref="U6:U17" si="13">IFERROR(IF(T6&gt;=1,T6+1,""),"")</f>
        <v>44574</v>
      </c>
      <c r="V6" s="15">
        <f t="shared" ref="V6:V17" si="14">IFERROR(IF(U6&gt;=1,U6+1,""),"")</f>
        <v>44575</v>
      </c>
      <c r="W6" s="15">
        <f t="shared" ref="W6:W17" si="15">IFERROR(IF(V6&gt;=1,V6+1,""),"")</f>
        <v>44576</v>
      </c>
      <c r="X6" s="15">
        <f t="shared" ref="X6:X17" si="16">IFERROR(IF(W6&gt;=1,W6+1,""),"")</f>
        <v>44577</v>
      </c>
      <c r="Y6" s="15">
        <f t="shared" ref="Y6:Y17" si="17">IFERROR(IF(X6&gt;=1,X6+1,""),"")</f>
        <v>44578</v>
      </c>
      <c r="Z6" s="15">
        <f t="shared" ref="Z6:Z17" si="18">IFERROR(IF(Y6&gt;=1,Y6+1,""),"")</f>
        <v>44579</v>
      </c>
      <c r="AA6" s="15">
        <f t="shared" ref="AA6:AA17" si="19">IFERROR(IF(Z6&gt;=1,Z6+1,""),"")</f>
        <v>44580</v>
      </c>
      <c r="AB6" s="15">
        <f t="shared" ref="AB6:AB17" si="20">IFERROR(IF(AA6&gt;=1,AA6+1,""),"")</f>
        <v>44581</v>
      </c>
      <c r="AC6" s="15">
        <f t="shared" ref="AC6:AC17" si="21">IFERROR(IF(AB6&gt;=1,AB6+1,""),"")</f>
        <v>44582</v>
      </c>
      <c r="AD6" s="15">
        <f t="shared" ref="AD6:AD17" si="22">IFERROR(IF(AC6&gt;=1,AC6+1,""),"")</f>
        <v>44583</v>
      </c>
      <c r="AE6" s="15">
        <f t="shared" ref="AE6:AE17" si="23">IFERROR(IF(AD6&gt;=1,AD6+1,""),"")</f>
        <v>44584</v>
      </c>
      <c r="AF6" s="15">
        <f t="shared" ref="AF6:AF17" si="24">IFERROR(IF(AE6&gt;=1,AE6+1,""),"")</f>
        <v>44585</v>
      </c>
      <c r="AG6" s="15">
        <f t="shared" ref="AG6:AG17" si="25">IFERROR(IF(AF6&gt;=1,AF6+1,""),"")</f>
        <v>44586</v>
      </c>
      <c r="AH6" s="15">
        <f t="shared" ref="AH6:AH17" si="26">IFERROR(IF(AG6&gt;=1,AG6+1,""),"")</f>
        <v>44587</v>
      </c>
      <c r="AI6" s="15">
        <f t="shared" ref="AI6:AI17" si="27">IFERROR(IF(AH6&gt;=1,AH6+1,""),"")</f>
        <v>44588</v>
      </c>
      <c r="AJ6" s="15">
        <f t="shared" ref="AJ6:AJ17" si="28">IFERROR(IF(AI6&gt;=1,AI6+1,""),"")</f>
        <v>44589</v>
      </c>
      <c r="AK6" s="15">
        <f t="shared" ref="AK6:AK17" si="29">IFERROR(IF(AJ6&gt;=1,AJ6+1,""),"")</f>
        <v>44590</v>
      </c>
      <c r="AL6" s="15">
        <f t="shared" ref="AL6:AR17" si="30">IFERROR(IF(AND(AK6&gt;=1,AK6+1&lt;=DATE(Calendar_Year,ROW($A1)+1,0)),AK6+1,""),"")</f>
        <v>44591</v>
      </c>
      <c r="AM6" s="15">
        <f t="shared" si="30"/>
        <v>44592</v>
      </c>
      <c r="AN6" s="15" t="str">
        <f t="shared" si="30"/>
        <v/>
      </c>
      <c r="AO6" s="15" t="str">
        <f t="shared" si="30"/>
        <v/>
      </c>
      <c r="AP6" s="15" t="str">
        <f t="shared" si="30"/>
        <v/>
      </c>
      <c r="AQ6" s="15" t="str">
        <f t="shared" si="30"/>
        <v/>
      </c>
      <c r="AR6" s="15" t="str">
        <f t="shared" si="30"/>
        <v/>
      </c>
    </row>
    <row r="7" spans="1:44" ht="18.75" customHeight="1" x14ac:dyDescent="0.3">
      <c r="B7" s="12" t="s">
        <v>21</v>
      </c>
      <c r="C7" s="15" t="str">
        <f t="shared" si="0"/>
        <v/>
      </c>
      <c r="D7" s="15" t="str">
        <f t="shared" si="1"/>
        <v/>
      </c>
      <c r="E7" s="15">
        <f t="shared" si="1"/>
        <v>44593</v>
      </c>
      <c r="F7" s="15">
        <f t="shared" si="1"/>
        <v>44594</v>
      </c>
      <c r="G7" s="15">
        <f t="shared" si="1"/>
        <v>44595</v>
      </c>
      <c r="H7" s="15">
        <f t="shared" si="1"/>
        <v>44596</v>
      </c>
      <c r="I7" s="15">
        <f t="shared" si="1"/>
        <v>44597</v>
      </c>
      <c r="J7" s="15">
        <f t="shared" si="2"/>
        <v>44598</v>
      </c>
      <c r="K7" s="15">
        <f t="shared" si="3"/>
        <v>44599</v>
      </c>
      <c r="L7" s="15">
        <f t="shared" si="4"/>
        <v>44600</v>
      </c>
      <c r="M7" s="15">
        <f t="shared" si="5"/>
        <v>44601</v>
      </c>
      <c r="N7" s="15">
        <f t="shared" si="6"/>
        <v>44602</v>
      </c>
      <c r="O7" s="15">
        <f t="shared" si="7"/>
        <v>44603</v>
      </c>
      <c r="P7" s="15">
        <f t="shared" si="8"/>
        <v>44604</v>
      </c>
      <c r="Q7" s="15">
        <f t="shared" si="9"/>
        <v>44605</v>
      </c>
      <c r="R7" s="15">
        <f t="shared" si="10"/>
        <v>44606</v>
      </c>
      <c r="S7" s="15">
        <f t="shared" si="11"/>
        <v>44607</v>
      </c>
      <c r="T7" s="15">
        <f t="shared" si="12"/>
        <v>44608</v>
      </c>
      <c r="U7" s="15">
        <f t="shared" si="13"/>
        <v>44609</v>
      </c>
      <c r="V7" s="15">
        <f t="shared" si="14"/>
        <v>44610</v>
      </c>
      <c r="W7" s="15">
        <f t="shared" si="15"/>
        <v>44611</v>
      </c>
      <c r="X7" s="15">
        <f t="shared" si="16"/>
        <v>44612</v>
      </c>
      <c r="Y7" s="15">
        <f t="shared" si="17"/>
        <v>44613</v>
      </c>
      <c r="Z7" s="15">
        <f t="shared" si="18"/>
        <v>44614</v>
      </c>
      <c r="AA7" s="15">
        <f t="shared" si="19"/>
        <v>44615</v>
      </c>
      <c r="AB7" s="15">
        <f t="shared" si="20"/>
        <v>44616</v>
      </c>
      <c r="AC7" s="15">
        <f t="shared" si="21"/>
        <v>44617</v>
      </c>
      <c r="AD7" s="15">
        <f t="shared" si="22"/>
        <v>44618</v>
      </c>
      <c r="AE7" s="15">
        <f t="shared" si="23"/>
        <v>44619</v>
      </c>
      <c r="AF7" s="15">
        <f t="shared" si="24"/>
        <v>44620</v>
      </c>
      <c r="AG7" s="15">
        <f t="shared" si="25"/>
        <v>44621</v>
      </c>
      <c r="AH7" s="15">
        <f t="shared" si="26"/>
        <v>44622</v>
      </c>
      <c r="AI7" s="15">
        <f t="shared" si="27"/>
        <v>44623</v>
      </c>
      <c r="AJ7" s="15">
        <f t="shared" si="28"/>
        <v>44624</v>
      </c>
      <c r="AK7" s="15">
        <f t="shared" si="29"/>
        <v>44625</v>
      </c>
      <c r="AL7" s="15" t="str">
        <f t="shared" si="30"/>
        <v/>
      </c>
      <c r="AM7" s="15" t="str">
        <f t="shared" si="30"/>
        <v/>
      </c>
      <c r="AN7" s="15" t="str">
        <f t="shared" si="30"/>
        <v/>
      </c>
      <c r="AO7" s="15" t="str">
        <f t="shared" si="30"/>
        <v/>
      </c>
      <c r="AP7" s="15" t="str">
        <f t="shared" si="30"/>
        <v/>
      </c>
      <c r="AQ7" s="15" t="str">
        <f t="shared" si="30"/>
        <v/>
      </c>
      <c r="AR7" s="15" t="str">
        <f t="shared" si="30"/>
        <v/>
      </c>
    </row>
    <row r="8" spans="1:44" ht="18.75" customHeight="1" x14ac:dyDescent="0.3">
      <c r="A8" s="14"/>
      <c r="B8" s="12" t="s">
        <v>22</v>
      </c>
      <c r="C8" s="15" t="str">
        <f t="shared" si="0"/>
        <v/>
      </c>
      <c r="D8" s="15" t="str">
        <f t="shared" si="1"/>
        <v/>
      </c>
      <c r="E8" s="15">
        <f t="shared" si="1"/>
        <v>44621</v>
      </c>
      <c r="F8" s="15">
        <f t="shared" si="1"/>
        <v>44622</v>
      </c>
      <c r="G8" s="15">
        <f t="shared" si="1"/>
        <v>44623</v>
      </c>
      <c r="H8" s="15">
        <f t="shared" si="1"/>
        <v>44624</v>
      </c>
      <c r="I8" s="15">
        <f t="shared" si="1"/>
        <v>44625</v>
      </c>
      <c r="J8" s="15">
        <f t="shared" si="2"/>
        <v>44626</v>
      </c>
      <c r="K8" s="15">
        <f t="shared" si="3"/>
        <v>44627</v>
      </c>
      <c r="L8" s="15">
        <f t="shared" si="4"/>
        <v>44628</v>
      </c>
      <c r="M8" s="15">
        <f t="shared" si="5"/>
        <v>44629</v>
      </c>
      <c r="N8" s="15">
        <f t="shared" si="6"/>
        <v>44630</v>
      </c>
      <c r="O8" s="15">
        <f t="shared" si="7"/>
        <v>44631</v>
      </c>
      <c r="P8" s="15">
        <f t="shared" si="8"/>
        <v>44632</v>
      </c>
      <c r="Q8" s="15">
        <f t="shared" si="9"/>
        <v>44633</v>
      </c>
      <c r="R8" s="15">
        <f t="shared" si="10"/>
        <v>44634</v>
      </c>
      <c r="S8" s="15">
        <f t="shared" si="11"/>
        <v>44635</v>
      </c>
      <c r="T8" s="15">
        <f t="shared" si="12"/>
        <v>44636</v>
      </c>
      <c r="U8" s="15">
        <f t="shared" si="13"/>
        <v>44637</v>
      </c>
      <c r="V8" s="15">
        <f t="shared" si="14"/>
        <v>44638</v>
      </c>
      <c r="W8" s="15">
        <f t="shared" si="15"/>
        <v>44639</v>
      </c>
      <c r="X8" s="15">
        <f t="shared" si="16"/>
        <v>44640</v>
      </c>
      <c r="Y8" s="15">
        <f t="shared" si="17"/>
        <v>44641</v>
      </c>
      <c r="Z8" s="15">
        <f t="shared" si="18"/>
        <v>44642</v>
      </c>
      <c r="AA8" s="15">
        <f t="shared" si="19"/>
        <v>44643</v>
      </c>
      <c r="AB8" s="15">
        <f t="shared" si="20"/>
        <v>44644</v>
      </c>
      <c r="AC8" s="15">
        <f t="shared" si="21"/>
        <v>44645</v>
      </c>
      <c r="AD8" s="15">
        <f t="shared" si="22"/>
        <v>44646</v>
      </c>
      <c r="AE8" s="15">
        <f t="shared" si="23"/>
        <v>44647</v>
      </c>
      <c r="AF8" s="15">
        <f t="shared" si="24"/>
        <v>44648</v>
      </c>
      <c r="AG8" s="15">
        <f t="shared" si="25"/>
        <v>44649</v>
      </c>
      <c r="AH8" s="15">
        <f t="shared" si="26"/>
        <v>44650</v>
      </c>
      <c r="AI8" s="15">
        <f t="shared" si="27"/>
        <v>44651</v>
      </c>
      <c r="AJ8" s="15">
        <f t="shared" si="28"/>
        <v>44652</v>
      </c>
      <c r="AK8" s="15">
        <f t="shared" si="29"/>
        <v>44653</v>
      </c>
      <c r="AL8" s="15" t="str">
        <f t="shared" si="30"/>
        <v/>
      </c>
      <c r="AM8" s="15" t="str">
        <f t="shared" si="30"/>
        <v/>
      </c>
      <c r="AN8" s="15" t="str">
        <f t="shared" si="30"/>
        <v/>
      </c>
      <c r="AO8" s="15" t="str">
        <f t="shared" si="30"/>
        <v/>
      </c>
      <c r="AP8" s="15" t="str">
        <f t="shared" si="30"/>
        <v/>
      </c>
      <c r="AQ8" s="15" t="str">
        <f t="shared" si="30"/>
        <v/>
      </c>
      <c r="AR8" s="15" t="str">
        <f t="shared" si="30"/>
        <v/>
      </c>
    </row>
    <row r="9" spans="1:44" ht="18.75" customHeight="1" x14ac:dyDescent="0.3">
      <c r="B9" s="12" t="s">
        <v>30</v>
      </c>
      <c r="C9" s="15" t="str">
        <f t="shared" si="0"/>
        <v/>
      </c>
      <c r="D9" s="15" t="str">
        <f t="shared" si="1"/>
        <v/>
      </c>
      <c r="E9" s="15" t="str">
        <f t="shared" si="1"/>
        <v/>
      </c>
      <c r="F9" s="15" t="str">
        <f t="shared" si="1"/>
        <v/>
      </c>
      <c r="G9" s="15" t="str">
        <f t="shared" si="1"/>
        <v/>
      </c>
      <c r="H9" s="15">
        <f t="shared" si="1"/>
        <v>44652</v>
      </c>
      <c r="I9" s="15">
        <f t="shared" si="1"/>
        <v>44653</v>
      </c>
      <c r="J9" s="15">
        <f t="shared" si="2"/>
        <v>44654</v>
      </c>
      <c r="K9" s="15">
        <f t="shared" si="3"/>
        <v>44655</v>
      </c>
      <c r="L9" s="15">
        <f t="shared" si="4"/>
        <v>44656</v>
      </c>
      <c r="M9" s="15">
        <f t="shared" si="5"/>
        <v>44657</v>
      </c>
      <c r="N9" s="15">
        <f t="shared" si="6"/>
        <v>44658</v>
      </c>
      <c r="O9" s="15">
        <f t="shared" si="7"/>
        <v>44659</v>
      </c>
      <c r="P9" s="15">
        <f t="shared" si="8"/>
        <v>44660</v>
      </c>
      <c r="Q9" s="15">
        <f t="shared" si="9"/>
        <v>44661</v>
      </c>
      <c r="R9" s="15">
        <f t="shared" si="10"/>
        <v>44662</v>
      </c>
      <c r="S9" s="15">
        <f t="shared" si="11"/>
        <v>44663</v>
      </c>
      <c r="T9" s="15">
        <f t="shared" si="12"/>
        <v>44664</v>
      </c>
      <c r="U9" s="15">
        <f t="shared" si="13"/>
        <v>44665</v>
      </c>
      <c r="V9" s="15">
        <f t="shared" si="14"/>
        <v>44666</v>
      </c>
      <c r="W9" s="15">
        <f t="shared" si="15"/>
        <v>44667</v>
      </c>
      <c r="X9" s="15">
        <f t="shared" si="16"/>
        <v>44668</v>
      </c>
      <c r="Y9" s="15">
        <f t="shared" si="17"/>
        <v>44669</v>
      </c>
      <c r="Z9" s="15">
        <f t="shared" si="18"/>
        <v>44670</v>
      </c>
      <c r="AA9" s="15">
        <f t="shared" si="19"/>
        <v>44671</v>
      </c>
      <c r="AB9" s="15">
        <f t="shared" si="20"/>
        <v>44672</v>
      </c>
      <c r="AC9" s="15">
        <f t="shared" si="21"/>
        <v>44673</v>
      </c>
      <c r="AD9" s="15">
        <f t="shared" si="22"/>
        <v>44674</v>
      </c>
      <c r="AE9" s="15">
        <f t="shared" si="23"/>
        <v>44675</v>
      </c>
      <c r="AF9" s="15">
        <f t="shared" si="24"/>
        <v>44676</v>
      </c>
      <c r="AG9" s="15">
        <f t="shared" si="25"/>
        <v>44677</v>
      </c>
      <c r="AH9" s="15">
        <f t="shared" si="26"/>
        <v>44678</v>
      </c>
      <c r="AI9" s="15">
        <f t="shared" si="27"/>
        <v>44679</v>
      </c>
      <c r="AJ9" s="15">
        <f t="shared" si="28"/>
        <v>44680</v>
      </c>
      <c r="AK9" s="15">
        <f t="shared" si="29"/>
        <v>44681</v>
      </c>
      <c r="AL9" s="15" t="str">
        <f t="shared" si="30"/>
        <v/>
      </c>
      <c r="AM9" s="15" t="str">
        <f t="shared" si="30"/>
        <v/>
      </c>
      <c r="AN9" s="15" t="str">
        <f t="shared" si="30"/>
        <v/>
      </c>
      <c r="AO9" s="15" t="str">
        <f t="shared" si="30"/>
        <v/>
      </c>
      <c r="AP9" s="15" t="str">
        <f t="shared" si="30"/>
        <v/>
      </c>
      <c r="AQ9" s="15" t="str">
        <f t="shared" si="30"/>
        <v/>
      </c>
      <c r="AR9" s="15" t="str">
        <f t="shared" si="30"/>
        <v/>
      </c>
    </row>
    <row r="10" spans="1:44" ht="18.75" customHeight="1" x14ac:dyDescent="0.3">
      <c r="B10" s="12" t="s">
        <v>31</v>
      </c>
      <c r="C10" s="15">
        <f t="shared" si="0"/>
        <v>44682</v>
      </c>
      <c r="D10" s="15">
        <f t="shared" si="1"/>
        <v>44683</v>
      </c>
      <c r="E10" s="15">
        <f t="shared" si="1"/>
        <v>44684</v>
      </c>
      <c r="F10" s="15">
        <f t="shared" si="1"/>
        <v>44685</v>
      </c>
      <c r="G10" s="15">
        <f t="shared" si="1"/>
        <v>44686</v>
      </c>
      <c r="H10" s="15">
        <f t="shared" si="1"/>
        <v>44687</v>
      </c>
      <c r="I10" s="15">
        <f t="shared" si="1"/>
        <v>44688</v>
      </c>
      <c r="J10" s="15">
        <f t="shared" si="2"/>
        <v>44689</v>
      </c>
      <c r="K10" s="15">
        <f t="shared" si="3"/>
        <v>44690</v>
      </c>
      <c r="L10" s="15">
        <f t="shared" si="4"/>
        <v>44691</v>
      </c>
      <c r="M10" s="15">
        <f t="shared" si="5"/>
        <v>44692</v>
      </c>
      <c r="N10" s="15">
        <f t="shared" si="6"/>
        <v>44693</v>
      </c>
      <c r="O10" s="15">
        <f t="shared" si="7"/>
        <v>44694</v>
      </c>
      <c r="P10" s="15">
        <f t="shared" si="8"/>
        <v>44695</v>
      </c>
      <c r="Q10" s="15">
        <f t="shared" si="9"/>
        <v>44696</v>
      </c>
      <c r="R10" s="15">
        <f t="shared" si="10"/>
        <v>44697</v>
      </c>
      <c r="S10" s="15">
        <f t="shared" si="11"/>
        <v>44698</v>
      </c>
      <c r="T10" s="15">
        <f t="shared" si="12"/>
        <v>44699</v>
      </c>
      <c r="U10" s="15">
        <f t="shared" si="13"/>
        <v>44700</v>
      </c>
      <c r="V10" s="15">
        <f t="shared" si="14"/>
        <v>44701</v>
      </c>
      <c r="W10" s="15">
        <f t="shared" si="15"/>
        <v>44702</v>
      </c>
      <c r="X10" s="15">
        <f t="shared" si="16"/>
        <v>44703</v>
      </c>
      <c r="Y10" s="15">
        <f t="shared" si="17"/>
        <v>44704</v>
      </c>
      <c r="Z10" s="15">
        <f t="shared" si="18"/>
        <v>44705</v>
      </c>
      <c r="AA10" s="15">
        <f t="shared" si="19"/>
        <v>44706</v>
      </c>
      <c r="AB10" s="15">
        <f t="shared" si="20"/>
        <v>44707</v>
      </c>
      <c r="AC10" s="15">
        <f t="shared" si="21"/>
        <v>44708</v>
      </c>
      <c r="AD10" s="15">
        <f t="shared" si="22"/>
        <v>44709</v>
      </c>
      <c r="AE10" s="15">
        <f t="shared" si="23"/>
        <v>44710</v>
      </c>
      <c r="AF10" s="15">
        <f t="shared" si="24"/>
        <v>44711</v>
      </c>
      <c r="AG10" s="15">
        <f t="shared" si="25"/>
        <v>44712</v>
      </c>
      <c r="AH10" s="15">
        <f t="shared" si="26"/>
        <v>44713</v>
      </c>
      <c r="AI10" s="15">
        <f t="shared" si="27"/>
        <v>44714</v>
      </c>
      <c r="AJ10" s="15">
        <f t="shared" si="28"/>
        <v>44715</v>
      </c>
      <c r="AK10" s="15">
        <f t="shared" si="29"/>
        <v>44716</v>
      </c>
      <c r="AL10" s="15" t="str">
        <f t="shared" si="30"/>
        <v/>
      </c>
      <c r="AM10" s="15" t="str">
        <f t="shared" si="30"/>
        <v/>
      </c>
      <c r="AN10" s="15" t="str">
        <f t="shared" si="30"/>
        <v/>
      </c>
      <c r="AO10" s="15" t="str">
        <f t="shared" si="30"/>
        <v/>
      </c>
      <c r="AP10" s="15" t="str">
        <f t="shared" si="30"/>
        <v/>
      </c>
      <c r="AQ10" s="15" t="str">
        <f t="shared" si="30"/>
        <v/>
      </c>
      <c r="AR10" s="15" t="str">
        <f t="shared" si="30"/>
        <v/>
      </c>
    </row>
    <row r="11" spans="1:44" ht="18.75" customHeight="1" x14ac:dyDescent="0.3">
      <c r="B11" s="12" t="s">
        <v>32</v>
      </c>
      <c r="C11" s="15" t="str">
        <f t="shared" si="0"/>
        <v/>
      </c>
      <c r="D11" s="15" t="str">
        <f t="shared" si="1"/>
        <v/>
      </c>
      <c r="E11" s="15" t="str">
        <f t="shared" si="1"/>
        <v/>
      </c>
      <c r="F11" s="15">
        <f t="shared" si="1"/>
        <v>44713</v>
      </c>
      <c r="G11" s="15">
        <f t="shared" si="1"/>
        <v>44714</v>
      </c>
      <c r="H11" s="15">
        <f t="shared" si="1"/>
        <v>44715</v>
      </c>
      <c r="I11" s="15">
        <f t="shared" si="1"/>
        <v>44716</v>
      </c>
      <c r="J11" s="15">
        <f t="shared" si="2"/>
        <v>44717</v>
      </c>
      <c r="K11" s="15">
        <f t="shared" si="3"/>
        <v>44718</v>
      </c>
      <c r="L11" s="15">
        <f t="shared" si="4"/>
        <v>44719</v>
      </c>
      <c r="M11" s="15">
        <f t="shared" si="5"/>
        <v>44720</v>
      </c>
      <c r="N11" s="15">
        <f t="shared" si="6"/>
        <v>44721</v>
      </c>
      <c r="O11" s="15">
        <f t="shared" si="7"/>
        <v>44722</v>
      </c>
      <c r="P11" s="15">
        <f t="shared" si="8"/>
        <v>44723</v>
      </c>
      <c r="Q11" s="15">
        <f t="shared" si="9"/>
        <v>44724</v>
      </c>
      <c r="R11" s="15">
        <f t="shared" si="10"/>
        <v>44725</v>
      </c>
      <c r="S11" s="15">
        <f t="shared" si="11"/>
        <v>44726</v>
      </c>
      <c r="T11" s="15">
        <f t="shared" si="12"/>
        <v>44727</v>
      </c>
      <c r="U11" s="15">
        <f t="shared" si="13"/>
        <v>44728</v>
      </c>
      <c r="V11" s="15">
        <f t="shared" si="14"/>
        <v>44729</v>
      </c>
      <c r="W11" s="15">
        <f t="shared" si="15"/>
        <v>44730</v>
      </c>
      <c r="X11" s="15">
        <f t="shared" si="16"/>
        <v>44731</v>
      </c>
      <c r="Y11" s="15">
        <f t="shared" si="17"/>
        <v>44732</v>
      </c>
      <c r="Z11" s="15">
        <f t="shared" si="18"/>
        <v>44733</v>
      </c>
      <c r="AA11" s="15">
        <f t="shared" si="19"/>
        <v>44734</v>
      </c>
      <c r="AB11" s="15">
        <f t="shared" si="20"/>
        <v>44735</v>
      </c>
      <c r="AC11" s="15">
        <f t="shared" si="21"/>
        <v>44736</v>
      </c>
      <c r="AD11" s="15">
        <f t="shared" si="22"/>
        <v>44737</v>
      </c>
      <c r="AE11" s="15">
        <f t="shared" si="23"/>
        <v>44738</v>
      </c>
      <c r="AF11" s="15">
        <f t="shared" si="24"/>
        <v>44739</v>
      </c>
      <c r="AG11" s="15">
        <f t="shared" si="25"/>
        <v>44740</v>
      </c>
      <c r="AH11" s="15">
        <f t="shared" si="26"/>
        <v>44741</v>
      </c>
      <c r="AI11" s="15">
        <f t="shared" si="27"/>
        <v>44742</v>
      </c>
      <c r="AJ11" s="15">
        <f t="shared" si="28"/>
        <v>44743</v>
      </c>
      <c r="AK11" s="15">
        <f t="shared" si="29"/>
        <v>44744</v>
      </c>
      <c r="AL11" s="15" t="str">
        <f t="shared" si="30"/>
        <v/>
      </c>
      <c r="AM11" s="15" t="str">
        <f t="shared" si="30"/>
        <v/>
      </c>
      <c r="AN11" s="15" t="str">
        <f t="shared" si="30"/>
        <v/>
      </c>
      <c r="AO11" s="15" t="str">
        <f t="shared" si="30"/>
        <v/>
      </c>
      <c r="AP11" s="15" t="str">
        <f t="shared" si="30"/>
        <v/>
      </c>
      <c r="AQ11" s="15" t="str">
        <f t="shared" si="30"/>
        <v/>
      </c>
      <c r="AR11" s="15" t="str">
        <f t="shared" si="30"/>
        <v/>
      </c>
    </row>
    <row r="12" spans="1:44" ht="18.75" customHeight="1" x14ac:dyDescent="0.3">
      <c r="B12" s="12" t="s">
        <v>33</v>
      </c>
      <c r="C12" s="15" t="str">
        <f t="shared" si="0"/>
        <v/>
      </c>
      <c r="D12" s="15" t="str">
        <f t="shared" si="1"/>
        <v/>
      </c>
      <c r="E12" s="15" t="str">
        <f t="shared" si="1"/>
        <v/>
      </c>
      <c r="F12" s="15" t="str">
        <f t="shared" si="1"/>
        <v/>
      </c>
      <c r="G12" s="15" t="str">
        <f t="shared" si="1"/>
        <v/>
      </c>
      <c r="H12" s="15">
        <f t="shared" si="1"/>
        <v>44743</v>
      </c>
      <c r="I12" s="15">
        <f t="shared" si="1"/>
        <v>44744</v>
      </c>
      <c r="J12" s="15">
        <f t="shared" si="2"/>
        <v>44745</v>
      </c>
      <c r="K12" s="15">
        <f t="shared" si="3"/>
        <v>44746</v>
      </c>
      <c r="L12" s="15">
        <f t="shared" si="4"/>
        <v>44747</v>
      </c>
      <c r="M12" s="15">
        <f t="shared" si="5"/>
        <v>44748</v>
      </c>
      <c r="N12" s="15">
        <f t="shared" si="6"/>
        <v>44749</v>
      </c>
      <c r="O12" s="15">
        <f t="shared" si="7"/>
        <v>44750</v>
      </c>
      <c r="P12" s="15">
        <f t="shared" si="8"/>
        <v>44751</v>
      </c>
      <c r="Q12" s="15">
        <f t="shared" si="9"/>
        <v>44752</v>
      </c>
      <c r="R12" s="15">
        <f t="shared" si="10"/>
        <v>44753</v>
      </c>
      <c r="S12" s="15">
        <f t="shared" si="11"/>
        <v>44754</v>
      </c>
      <c r="T12" s="15">
        <f t="shared" si="12"/>
        <v>44755</v>
      </c>
      <c r="U12" s="15">
        <f t="shared" si="13"/>
        <v>44756</v>
      </c>
      <c r="V12" s="15">
        <f t="shared" si="14"/>
        <v>44757</v>
      </c>
      <c r="W12" s="15">
        <f t="shared" si="15"/>
        <v>44758</v>
      </c>
      <c r="X12" s="15">
        <f t="shared" si="16"/>
        <v>44759</v>
      </c>
      <c r="Y12" s="15">
        <f t="shared" si="17"/>
        <v>44760</v>
      </c>
      <c r="Z12" s="15">
        <f t="shared" si="18"/>
        <v>44761</v>
      </c>
      <c r="AA12" s="15">
        <f t="shared" si="19"/>
        <v>44762</v>
      </c>
      <c r="AB12" s="15">
        <f t="shared" si="20"/>
        <v>44763</v>
      </c>
      <c r="AC12" s="15">
        <f t="shared" si="21"/>
        <v>44764</v>
      </c>
      <c r="AD12" s="15">
        <f t="shared" si="22"/>
        <v>44765</v>
      </c>
      <c r="AE12" s="15">
        <f t="shared" si="23"/>
        <v>44766</v>
      </c>
      <c r="AF12" s="15">
        <f t="shared" si="24"/>
        <v>44767</v>
      </c>
      <c r="AG12" s="15">
        <f t="shared" si="25"/>
        <v>44768</v>
      </c>
      <c r="AH12" s="15">
        <f t="shared" si="26"/>
        <v>44769</v>
      </c>
      <c r="AI12" s="15">
        <f t="shared" si="27"/>
        <v>44770</v>
      </c>
      <c r="AJ12" s="15">
        <f t="shared" si="28"/>
        <v>44771</v>
      </c>
      <c r="AK12" s="15">
        <f t="shared" si="29"/>
        <v>44772</v>
      </c>
      <c r="AL12" s="15">
        <f t="shared" si="30"/>
        <v>44773</v>
      </c>
      <c r="AM12" s="15" t="str">
        <f t="shared" si="30"/>
        <v/>
      </c>
      <c r="AN12" s="15" t="str">
        <f t="shared" si="30"/>
        <v/>
      </c>
      <c r="AO12" s="15" t="str">
        <f t="shared" si="30"/>
        <v/>
      </c>
      <c r="AP12" s="15" t="str">
        <f t="shared" si="30"/>
        <v/>
      </c>
      <c r="AQ12" s="15" t="str">
        <f t="shared" si="30"/>
        <v/>
      </c>
      <c r="AR12" s="15" t="str">
        <f t="shared" si="30"/>
        <v/>
      </c>
    </row>
    <row r="13" spans="1:44" ht="18.75" customHeight="1" x14ac:dyDescent="0.3">
      <c r="B13" s="12" t="s">
        <v>34</v>
      </c>
      <c r="C13" s="15" t="str">
        <f t="shared" si="0"/>
        <v/>
      </c>
      <c r="D13" s="15">
        <f t="shared" si="1"/>
        <v>44774</v>
      </c>
      <c r="E13" s="15">
        <f t="shared" si="1"/>
        <v>44775</v>
      </c>
      <c r="F13" s="15">
        <f t="shared" si="1"/>
        <v>44776</v>
      </c>
      <c r="G13" s="15">
        <f t="shared" si="1"/>
        <v>44777</v>
      </c>
      <c r="H13" s="15">
        <f t="shared" si="1"/>
        <v>44778</v>
      </c>
      <c r="I13" s="15">
        <f t="shared" si="1"/>
        <v>44779</v>
      </c>
      <c r="J13" s="15">
        <f t="shared" si="2"/>
        <v>44780</v>
      </c>
      <c r="K13" s="15">
        <f t="shared" si="3"/>
        <v>44781</v>
      </c>
      <c r="L13" s="15">
        <f t="shared" si="4"/>
        <v>44782</v>
      </c>
      <c r="M13" s="15">
        <f t="shared" si="5"/>
        <v>44783</v>
      </c>
      <c r="N13" s="15">
        <f t="shared" si="6"/>
        <v>44784</v>
      </c>
      <c r="O13" s="15">
        <f t="shared" si="7"/>
        <v>44785</v>
      </c>
      <c r="P13" s="15">
        <f t="shared" si="8"/>
        <v>44786</v>
      </c>
      <c r="Q13" s="15">
        <f t="shared" si="9"/>
        <v>44787</v>
      </c>
      <c r="R13" s="15">
        <f t="shared" si="10"/>
        <v>44788</v>
      </c>
      <c r="S13" s="15">
        <f t="shared" si="11"/>
        <v>44789</v>
      </c>
      <c r="T13" s="15">
        <f t="shared" si="12"/>
        <v>44790</v>
      </c>
      <c r="U13" s="15">
        <f t="shared" si="13"/>
        <v>44791</v>
      </c>
      <c r="V13" s="15">
        <f t="shared" si="14"/>
        <v>44792</v>
      </c>
      <c r="W13" s="15">
        <f t="shared" si="15"/>
        <v>44793</v>
      </c>
      <c r="X13" s="15">
        <f t="shared" si="16"/>
        <v>44794</v>
      </c>
      <c r="Y13" s="15">
        <f t="shared" si="17"/>
        <v>44795</v>
      </c>
      <c r="Z13" s="15">
        <f t="shared" si="18"/>
        <v>44796</v>
      </c>
      <c r="AA13" s="15">
        <f t="shared" si="19"/>
        <v>44797</v>
      </c>
      <c r="AB13" s="15">
        <f t="shared" si="20"/>
        <v>44798</v>
      </c>
      <c r="AC13" s="15">
        <f t="shared" si="21"/>
        <v>44799</v>
      </c>
      <c r="AD13" s="15">
        <f t="shared" si="22"/>
        <v>44800</v>
      </c>
      <c r="AE13" s="15">
        <f t="shared" si="23"/>
        <v>44801</v>
      </c>
      <c r="AF13" s="15">
        <f t="shared" si="24"/>
        <v>44802</v>
      </c>
      <c r="AG13" s="15">
        <f t="shared" si="25"/>
        <v>44803</v>
      </c>
      <c r="AH13" s="15">
        <f t="shared" si="26"/>
        <v>44804</v>
      </c>
      <c r="AI13" s="15">
        <f t="shared" si="27"/>
        <v>44805</v>
      </c>
      <c r="AJ13" s="15">
        <f t="shared" si="28"/>
        <v>44806</v>
      </c>
      <c r="AK13" s="15">
        <f t="shared" si="29"/>
        <v>44807</v>
      </c>
      <c r="AL13" s="15" t="str">
        <f t="shared" si="30"/>
        <v/>
      </c>
      <c r="AM13" s="15" t="str">
        <f t="shared" si="30"/>
        <v/>
      </c>
      <c r="AN13" s="15" t="str">
        <f t="shared" si="30"/>
        <v/>
      </c>
      <c r="AO13" s="15" t="str">
        <f t="shared" si="30"/>
        <v/>
      </c>
      <c r="AP13" s="15" t="str">
        <f t="shared" si="30"/>
        <v/>
      </c>
      <c r="AQ13" s="15" t="str">
        <f t="shared" si="30"/>
        <v/>
      </c>
      <c r="AR13" s="15" t="str">
        <f t="shared" si="30"/>
        <v/>
      </c>
    </row>
    <row r="14" spans="1:44" ht="18.75" customHeight="1" x14ac:dyDescent="0.3">
      <c r="B14" s="12" t="s">
        <v>35</v>
      </c>
      <c r="C14" s="15" t="str">
        <f t="shared" si="0"/>
        <v/>
      </c>
      <c r="D14" s="15" t="str">
        <f t="shared" si="1"/>
        <v/>
      </c>
      <c r="E14" s="15" t="str">
        <f t="shared" si="1"/>
        <v/>
      </c>
      <c r="F14" s="15" t="str">
        <f t="shared" si="1"/>
        <v/>
      </c>
      <c r="G14" s="15">
        <f t="shared" si="1"/>
        <v>44805</v>
      </c>
      <c r="H14" s="15">
        <f t="shared" si="1"/>
        <v>44806</v>
      </c>
      <c r="I14" s="15">
        <f t="shared" si="1"/>
        <v>44807</v>
      </c>
      <c r="J14" s="15">
        <f t="shared" si="2"/>
        <v>44808</v>
      </c>
      <c r="K14" s="15">
        <f t="shared" si="3"/>
        <v>44809</v>
      </c>
      <c r="L14" s="15">
        <f t="shared" si="4"/>
        <v>44810</v>
      </c>
      <c r="M14" s="15">
        <f t="shared" si="5"/>
        <v>44811</v>
      </c>
      <c r="N14" s="15">
        <f t="shared" si="6"/>
        <v>44812</v>
      </c>
      <c r="O14" s="15">
        <f t="shared" si="7"/>
        <v>44813</v>
      </c>
      <c r="P14" s="15">
        <f t="shared" si="8"/>
        <v>44814</v>
      </c>
      <c r="Q14" s="15">
        <f t="shared" si="9"/>
        <v>44815</v>
      </c>
      <c r="R14" s="15">
        <f t="shared" si="10"/>
        <v>44816</v>
      </c>
      <c r="S14" s="15">
        <f t="shared" si="11"/>
        <v>44817</v>
      </c>
      <c r="T14" s="15">
        <f t="shared" si="12"/>
        <v>44818</v>
      </c>
      <c r="U14" s="15">
        <f t="shared" si="13"/>
        <v>44819</v>
      </c>
      <c r="V14" s="15">
        <f t="shared" si="14"/>
        <v>44820</v>
      </c>
      <c r="W14" s="15">
        <f t="shared" si="15"/>
        <v>44821</v>
      </c>
      <c r="X14" s="15">
        <f t="shared" si="16"/>
        <v>44822</v>
      </c>
      <c r="Y14" s="15">
        <f t="shared" si="17"/>
        <v>44823</v>
      </c>
      <c r="Z14" s="15">
        <f t="shared" si="18"/>
        <v>44824</v>
      </c>
      <c r="AA14" s="15">
        <f t="shared" si="19"/>
        <v>44825</v>
      </c>
      <c r="AB14" s="15">
        <f t="shared" si="20"/>
        <v>44826</v>
      </c>
      <c r="AC14" s="15">
        <f t="shared" si="21"/>
        <v>44827</v>
      </c>
      <c r="AD14" s="15">
        <f t="shared" si="22"/>
        <v>44828</v>
      </c>
      <c r="AE14" s="15">
        <f t="shared" si="23"/>
        <v>44829</v>
      </c>
      <c r="AF14" s="15">
        <f t="shared" si="24"/>
        <v>44830</v>
      </c>
      <c r="AG14" s="15">
        <f t="shared" si="25"/>
        <v>44831</v>
      </c>
      <c r="AH14" s="15">
        <f t="shared" si="26"/>
        <v>44832</v>
      </c>
      <c r="AI14" s="15">
        <f t="shared" si="27"/>
        <v>44833</v>
      </c>
      <c r="AJ14" s="15">
        <f t="shared" si="28"/>
        <v>44834</v>
      </c>
      <c r="AK14" s="15">
        <f t="shared" si="29"/>
        <v>44835</v>
      </c>
      <c r="AL14" s="15" t="str">
        <f t="shared" si="30"/>
        <v/>
      </c>
      <c r="AM14" s="15" t="str">
        <f t="shared" si="30"/>
        <v/>
      </c>
      <c r="AN14" s="15" t="str">
        <f t="shared" si="30"/>
        <v/>
      </c>
      <c r="AO14" s="15" t="str">
        <f t="shared" si="30"/>
        <v/>
      </c>
      <c r="AP14" s="15" t="str">
        <f t="shared" si="30"/>
        <v/>
      </c>
      <c r="AQ14" s="15" t="str">
        <f t="shared" si="30"/>
        <v/>
      </c>
      <c r="AR14" s="15" t="str">
        <f t="shared" si="30"/>
        <v/>
      </c>
    </row>
    <row r="15" spans="1:44" ht="18.75" customHeight="1" x14ac:dyDescent="0.3">
      <c r="B15" s="12" t="s">
        <v>36</v>
      </c>
      <c r="C15" s="15" t="str">
        <f t="shared" si="0"/>
        <v/>
      </c>
      <c r="D15" s="15" t="str">
        <f t="shared" si="1"/>
        <v/>
      </c>
      <c r="E15" s="15" t="str">
        <f t="shared" si="1"/>
        <v/>
      </c>
      <c r="F15" s="15" t="str">
        <f t="shared" si="1"/>
        <v/>
      </c>
      <c r="G15" s="15" t="str">
        <f t="shared" si="1"/>
        <v/>
      </c>
      <c r="H15" s="15" t="str">
        <f t="shared" si="1"/>
        <v/>
      </c>
      <c r="I15" s="15">
        <f t="shared" si="1"/>
        <v>44835</v>
      </c>
      <c r="J15" s="15">
        <f t="shared" si="2"/>
        <v>44836</v>
      </c>
      <c r="K15" s="15">
        <f t="shared" si="3"/>
        <v>44837</v>
      </c>
      <c r="L15" s="15">
        <f t="shared" si="4"/>
        <v>44838</v>
      </c>
      <c r="M15" s="15">
        <f t="shared" si="5"/>
        <v>44839</v>
      </c>
      <c r="N15" s="15">
        <f t="shared" si="6"/>
        <v>44840</v>
      </c>
      <c r="O15" s="15">
        <f t="shared" si="7"/>
        <v>44841</v>
      </c>
      <c r="P15" s="15">
        <f t="shared" si="8"/>
        <v>44842</v>
      </c>
      <c r="Q15" s="15">
        <f t="shared" si="9"/>
        <v>44843</v>
      </c>
      <c r="R15" s="15">
        <f t="shared" si="10"/>
        <v>44844</v>
      </c>
      <c r="S15" s="15">
        <f t="shared" si="11"/>
        <v>44845</v>
      </c>
      <c r="T15" s="15">
        <f t="shared" si="12"/>
        <v>44846</v>
      </c>
      <c r="U15" s="15">
        <f t="shared" si="13"/>
        <v>44847</v>
      </c>
      <c r="V15" s="15">
        <f t="shared" si="14"/>
        <v>44848</v>
      </c>
      <c r="W15" s="15">
        <f t="shared" si="15"/>
        <v>44849</v>
      </c>
      <c r="X15" s="15">
        <f t="shared" si="16"/>
        <v>44850</v>
      </c>
      <c r="Y15" s="15">
        <f t="shared" si="17"/>
        <v>44851</v>
      </c>
      <c r="Z15" s="15">
        <f t="shared" si="18"/>
        <v>44852</v>
      </c>
      <c r="AA15" s="15">
        <f t="shared" si="19"/>
        <v>44853</v>
      </c>
      <c r="AB15" s="15">
        <f t="shared" si="20"/>
        <v>44854</v>
      </c>
      <c r="AC15" s="15">
        <f t="shared" si="21"/>
        <v>44855</v>
      </c>
      <c r="AD15" s="15">
        <f t="shared" si="22"/>
        <v>44856</v>
      </c>
      <c r="AE15" s="15">
        <f t="shared" si="23"/>
        <v>44857</v>
      </c>
      <c r="AF15" s="15">
        <f t="shared" si="24"/>
        <v>44858</v>
      </c>
      <c r="AG15" s="15">
        <f t="shared" si="25"/>
        <v>44859</v>
      </c>
      <c r="AH15" s="15">
        <f t="shared" si="26"/>
        <v>44860</v>
      </c>
      <c r="AI15" s="15">
        <f t="shared" si="27"/>
        <v>44861</v>
      </c>
      <c r="AJ15" s="15">
        <f t="shared" si="28"/>
        <v>44862</v>
      </c>
      <c r="AK15" s="15">
        <f t="shared" si="29"/>
        <v>44863</v>
      </c>
      <c r="AL15" s="15">
        <f t="shared" si="30"/>
        <v>44864</v>
      </c>
      <c r="AM15" s="15">
        <f t="shared" si="30"/>
        <v>44865</v>
      </c>
      <c r="AN15" s="15" t="str">
        <f t="shared" si="30"/>
        <v/>
      </c>
      <c r="AO15" s="15" t="str">
        <f t="shared" si="30"/>
        <v/>
      </c>
      <c r="AP15" s="15" t="str">
        <f t="shared" si="30"/>
        <v/>
      </c>
      <c r="AQ15" s="15" t="str">
        <f t="shared" si="30"/>
        <v/>
      </c>
      <c r="AR15" s="15" t="str">
        <f t="shared" si="30"/>
        <v/>
      </c>
    </row>
    <row r="16" spans="1:44" ht="18.75" customHeight="1" x14ac:dyDescent="0.3">
      <c r="B16" s="12" t="s">
        <v>37</v>
      </c>
      <c r="C16" s="15" t="str">
        <f t="shared" si="0"/>
        <v/>
      </c>
      <c r="D16" s="15" t="str">
        <f t="shared" si="1"/>
        <v/>
      </c>
      <c r="E16" s="15">
        <f t="shared" si="1"/>
        <v>44866</v>
      </c>
      <c r="F16" s="15">
        <f t="shared" si="1"/>
        <v>44867</v>
      </c>
      <c r="G16" s="15">
        <f t="shared" si="1"/>
        <v>44868</v>
      </c>
      <c r="H16" s="15">
        <f t="shared" si="1"/>
        <v>44869</v>
      </c>
      <c r="I16" s="15">
        <f t="shared" si="1"/>
        <v>44870</v>
      </c>
      <c r="J16" s="15">
        <f t="shared" si="2"/>
        <v>44871</v>
      </c>
      <c r="K16" s="15">
        <f t="shared" si="3"/>
        <v>44872</v>
      </c>
      <c r="L16" s="15">
        <f t="shared" si="4"/>
        <v>44873</v>
      </c>
      <c r="M16" s="15">
        <f t="shared" si="5"/>
        <v>44874</v>
      </c>
      <c r="N16" s="15">
        <f t="shared" si="6"/>
        <v>44875</v>
      </c>
      <c r="O16" s="15">
        <f t="shared" si="7"/>
        <v>44876</v>
      </c>
      <c r="P16" s="15">
        <f t="shared" si="8"/>
        <v>44877</v>
      </c>
      <c r="Q16" s="15">
        <f t="shared" si="9"/>
        <v>44878</v>
      </c>
      <c r="R16" s="15">
        <f t="shared" si="10"/>
        <v>44879</v>
      </c>
      <c r="S16" s="15">
        <f t="shared" si="11"/>
        <v>44880</v>
      </c>
      <c r="T16" s="15">
        <f t="shared" si="12"/>
        <v>44881</v>
      </c>
      <c r="U16" s="15">
        <f t="shared" si="13"/>
        <v>44882</v>
      </c>
      <c r="V16" s="15">
        <f t="shared" si="14"/>
        <v>44883</v>
      </c>
      <c r="W16" s="15">
        <f t="shared" si="15"/>
        <v>44884</v>
      </c>
      <c r="X16" s="15">
        <f t="shared" si="16"/>
        <v>44885</v>
      </c>
      <c r="Y16" s="15">
        <f t="shared" si="17"/>
        <v>44886</v>
      </c>
      <c r="Z16" s="15">
        <f t="shared" si="18"/>
        <v>44887</v>
      </c>
      <c r="AA16" s="15">
        <f t="shared" si="19"/>
        <v>44888</v>
      </c>
      <c r="AB16" s="15">
        <f t="shared" si="20"/>
        <v>44889</v>
      </c>
      <c r="AC16" s="15">
        <f t="shared" si="21"/>
        <v>44890</v>
      </c>
      <c r="AD16" s="15">
        <f t="shared" si="22"/>
        <v>44891</v>
      </c>
      <c r="AE16" s="15">
        <f t="shared" si="23"/>
        <v>44892</v>
      </c>
      <c r="AF16" s="15">
        <f t="shared" si="24"/>
        <v>44893</v>
      </c>
      <c r="AG16" s="15">
        <f t="shared" si="25"/>
        <v>44894</v>
      </c>
      <c r="AH16" s="15">
        <f t="shared" si="26"/>
        <v>44895</v>
      </c>
      <c r="AI16" s="15">
        <f t="shared" si="27"/>
        <v>44896</v>
      </c>
      <c r="AJ16" s="15">
        <f t="shared" si="28"/>
        <v>44897</v>
      </c>
      <c r="AK16" s="15">
        <f t="shared" si="29"/>
        <v>44898</v>
      </c>
      <c r="AL16" s="15" t="str">
        <f t="shared" si="30"/>
        <v/>
      </c>
      <c r="AM16" s="15" t="str">
        <f t="shared" si="30"/>
        <v/>
      </c>
      <c r="AN16" s="15" t="str">
        <f t="shared" si="30"/>
        <v/>
      </c>
      <c r="AO16" s="15" t="str">
        <f t="shared" si="30"/>
        <v/>
      </c>
      <c r="AP16" s="15" t="str">
        <f t="shared" si="30"/>
        <v/>
      </c>
      <c r="AQ16" s="15" t="str">
        <f t="shared" si="30"/>
        <v/>
      </c>
      <c r="AR16" s="15" t="str">
        <f t="shared" si="30"/>
        <v/>
      </c>
    </row>
    <row r="17" spans="2:44" ht="18.75" customHeight="1" x14ac:dyDescent="0.3">
      <c r="B17" s="12" t="s">
        <v>38</v>
      </c>
      <c r="C17" s="15" t="str">
        <f t="shared" si="0"/>
        <v/>
      </c>
      <c r="D17" s="15" t="str">
        <f t="shared" si="1"/>
        <v/>
      </c>
      <c r="E17" s="15" t="str">
        <f t="shared" si="1"/>
        <v/>
      </c>
      <c r="F17" s="15" t="str">
        <f t="shared" si="1"/>
        <v/>
      </c>
      <c r="G17" s="15">
        <f t="shared" si="1"/>
        <v>44896</v>
      </c>
      <c r="H17" s="15">
        <f t="shared" si="1"/>
        <v>44897</v>
      </c>
      <c r="I17" s="15">
        <f t="shared" si="1"/>
        <v>44898</v>
      </c>
      <c r="J17" s="15">
        <f t="shared" si="2"/>
        <v>44899</v>
      </c>
      <c r="K17" s="15">
        <f t="shared" si="3"/>
        <v>44900</v>
      </c>
      <c r="L17" s="15">
        <f t="shared" si="4"/>
        <v>44901</v>
      </c>
      <c r="M17" s="15">
        <f t="shared" si="5"/>
        <v>44902</v>
      </c>
      <c r="N17" s="15">
        <f t="shared" si="6"/>
        <v>44903</v>
      </c>
      <c r="O17" s="15">
        <f t="shared" si="7"/>
        <v>44904</v>
      </c>
      <c r="P17" s="15">
        <f t="shared" si="8"/>
        <v>44905</v>
      </c>
      <c r="Q17" s="15">
        <f t="shared" si="9"/>
        <v>44906</v>
      </c>
      <c r="R17" s="15">
        <f t="shared" si="10"/>
        <v>44907</v>
      </c>
      <c r="S17" s="15">
        <f t="shared" si="11"/>
        <v>44908</v>
      </c>
      <c r="T17" s="15">
        <f t="shared" si="12"/>
        <v>44909</v>
      </c>
      <c r="U17" s="15">
        <f t="shared" si="13"/>
        <v>44910</v>
      </c>
      <c r="V17" s="15">
        <f t="shared" si="14"/>
        <v>44911</v>
      </c>
      <c r="W17" s="15">
        <f t="shared" si="15"/>
        <v>44912</v>
      </c>
      <c r="X17" s="15">
        <f t="shared" si="16"/>
        <v>44913</v>
      </c>
      <c r="Y17" s="15">
        <f t="shared" si="17"/>
        <v>44914</v>
      </c>
      <c r="Z17" s="15">
        <f t="shared" si="18"/>
        <v>44915</v>
      </c>
      <c r="AA17" s="15">
        <f t="shared" si="19"/>
        <v>44916</v>
      </c>
      <c r="AB17" s="15">
        <f t="shared" si="20"/>
        <v>44917</v>
      </c>
      <c r="AC17" s="15">
        <f t="shared" si="21"/>
        <v>44918</v>
      </c>
      <c r="AD17" s="15">
        <f t="shared" si="22"/>
        <v>44919</v>
      </c>
      <c r="AE17" s="15">
        <f t="shared" si="23"/>
        <v>44920</v>
      </c>
      <c r="AF17" s="15">
        <f t="shared" si="24"/>
        <v>44921</v>
      </c>
      <c r="AG17" s="15">
        <f t="shared" si="25"/>
        <v>44922</v>
      </c>
      <c r="AH17" s="15">
        <f t="shared" si="26"/>
        <v>44923</v>
      </c>
      <c r="AI17" s="15">
        <f t="shared" si="27"/>
        <v>44924</v>
      </c>
      <c r="AJ17" s="15">
        <f t="shared" si="28"/>
        <v>44925</v>
      </c>
      <c r="AK17" s="15">
        <f t="shared" si="29"/>
        <v>44926</v>
      </c>
      <c r="AL17" s="15" t="str">
        <f t="shared" si="30"/>
        <v/>
      </c>
      <c r="AM17" s="15" t="str">
        <f t="shared" si="30"/>
        <v/>
      </c>
      <c r="AN17" s="15" t="str">
        <f t="shared" si="30"/>
        <v/>
      </c>
      <c r="AO17" s="15" t="str">
        <f t="shared" si="30"/>
        <v/>
      </c>
      <c r="AP17" s="15" t="str">
        <f t="shared" si="30"/>
        <v/>
      </c>
      <c r="AQ17" s="15" t="str">
        <f t="shared" si="30"/>
        <v/>
      </c>
      <c r="AR17" s="15" t="str">
        <f t="shared" si="30"/>
        <v/>
      </c>
    </row>
    <row r="18" spans="2:44" ht="39.9" customHeight="1" x14ac:dyDescent="0.3">
      <c r="B18" s="6" t="s">
        <v>15</v>
      </c>
      <c r="C18" s="1"/>
      <c r="D18" s="1"/>
      <c r="E18" s="1"/>
      <c r="F18" s="1"/>
      <c r="G18" s="2"/>
      <c r="H18" s="2"/>
      <c r="I18" s="2"/>
      <c r="J18" s="2"/>
      <c r="K18" s="2"/>
      <c r="L18" s="2"/>
      <c r="M18" s="2"/>
      <c r="N18" s="2"/>
      <c r="O18" s="2"/>
    </row>
    <row r="19" spans="2:44" ht="27.9" customHeight="1" x14ac:dyDescent="0.3">
      <c r="C19" s="62" t="s">
        <v>4</v>
      </c>
      <c r="D19" s="62"/>
      <c r="E19" s="62"/>
      <c r="F19" s="7"/>
      <c r="H19" s="66" t="s">
        <v>5</v>
      </c>
      <c r="I19" s="66"/>
      <c r="J19" s="66"/>
      <c r="K19" s="66"/>
      <c r="L19" s="7"/>
      <c r="M19" s="16"/>
      <c r="N19" s="75" t="s">
        <v>74</v>
      </c>
      <c r="O19" s="75"/>
      <c r="P19" s="75"/>
      <c r="Q19" s="7"/>
      <c r="S19" s="66" t="s">
        <v>13</v>
      </c>
      <c r="T19" s="66"/>
      <c r="U19" s="66"/>
      <c r="V19" s="7"/>
      <c r="X19" s="66" t="s">
        <v>76</v>
      </c>
      <c r="Y19" s="66"/>
      <c r="Z19" s="66"/>
      <c r="AA19" s="7"/>
      <c r="AC19" s="66" t="s">
        <v>77</v>
      </c>
      <c r="AD19" s="66"/>
      <c r="AE19" s="66"/>
      <c r="AF19" s="7"/>
      <c r="AH19" s="66" t="s">
        <v>1</v>
      </c>
      <c r="AI19" s="66"/>
      <c r="AJ19" s="66"/>
      <c r="AM19" s="66" t="s">
        <v>1036</v>
      </c>
      <c r="AN19" s="66"/>
      <c r="AO19" s="66"/>
    </row>
    <row r="20" spans="2:44" ht="54.9" customHeight="1" x14ac:dyDescent="0.3">
      <c r="B20" s="30"/>
      <c r="C20" s="63">
        <f ca="1">SUMIFS(LeaveTracker[Days],LeaveTracker[Employee Name],valSelEmployee,LeaveTracker[Start Date],"&gt;="&amp;DATE(Calendar_Year,1,1),LeaveTracker[End Date],"&lt;"&amp;DATE(Calendar_Year+1,1,1))</f>
        <v>6</v>
      </c>
      <c r="D20" s="63"/>
      <c r="E20" s="63"/>
      <c r="F20" s="7"/>
      <c r="H20" s="67">
        <f>NETWORKDAYS(DATE(Calendar_Year,1,1),EDATE(DATE(Calendar_Year,1,1),12)-1)</f>
        <v>260</v>
      </c>
      <c r="I20" s="67"/>
      <c r="J20" s="67"/>
      <c r="K20" s="67"/>
      <c r="L20" s="7"/>
      <c r="N20" s="76">
        <f>SUMIFS(LeaveTracker[Days],LeaveTracker[Employee Name],valSelEmployee,LeaveTracker[Start Date],"&gt;="&amp;DATE(Calendar_Year,1,1),LeaveTracker[End Date],"&lt;"&amp;DATE(Calendar_Year+1,1,1),LeaveTracker[Type of Leave],'Leave Types'!B4)</f>
        <v>0</v>
      </c>
      <c r="O20" s="76"/>
      <c r="P20" s="76"/>
      <c r="Q20" s="7"/>
      <c r="S20" s="77">
        <f>SUMIFS(LeaveTracker[Days],LeaveTracker[Employee Name],valSelEmployee,LeaveTracker[Start Date],"&gt;="&amp;DATE(Calendar_Year,1,1),LeaveTracker[End Date],"&lt;"&amp;DATE(Calendar_Year+1,1,1),LeaveTracker[Type of Leave],'Leave Types'!B5)</f>
        <v>0</v>
      </c>
      <c r="T20" s="77"/>
      <c r="U20" s="77"/>
      <c r="V20" s="7"/>
      <c r="X20" s="72">
        <f>SUMIFS(LeaveTracker[Days],LeaveTracker[Employee Name],valSelEmployee,LeaveTracker[Start Date],"&gt;="&amp;DATE(Calendar_Year,1,1),LeaveTracker[End Date],"&lt;"&amp;DATE(Calendar_Year+1,1,1),LeaveTracker[Type of Leave],'Leave Types'!B6)</f>
        <v>0</v>
      </c>
      <c r="Y20" s="72"/>
      <c r="Z20" s="72"/>
      <c r="AA20" s="7"/>
      <c r="AC20" s="79">
        <f>SUMIFS(LeaveTracker[Days],LeaveTracker[Employee Name],valSelEmployee,LeaveTracker[Start Date],"&gt;="&amp;DATE(Calendar_Year,1,1),LeaveTracker[End Date],"&lt;"&amp;DATE(Calendar_Year+1,1,1),LeaveTracker[Type of Leave],'Leave Types'!B7)</f>
        <v>0</v>
      </c>
      <c r="AD20" s="79"/>
      <c r="AE20" s="79"/>
      <c r="AF20" s="7"/>
      <c r="AH20" s="70">
        <f ca="1">SUMIFS(LeaveTracker[Days],LeaveTracker[Employee Name],valSelEmployee,LeaveTracker[Start Date],"&gt;="&amp;DATE(Calendar_Year,1,1),LeaveTracker[End Date],"&lt;"&amp;DATE(Calendar_Year+1,1,1),LeaveTracker[Type of Leave],'Leave Types'!B8)</f>
        <v>6</v>
      </c>
      <c r="AI20" s="70"/>
      <c r="AJ20" s="70"/>
      <c r="AM20" s="78">
        <f>SUMIFS(LeaveTracker[Days],LeaveTracker[Employee Name],valSelEmployee,LeaveTracker[Start Date],"&gt;="&amp;DATE(Calendar_Year,1,1),LeaveTracker[End Date],"&lt;"&amp;DATE(Calendar_Year+1,1,1),LeaveTracker[Type of Leave],'Leave Types'!B9)</f>
        <v>0</v>
      </c>
      <c r="AN20" s="78"/>
      <c r="AO20" s="78"/>
    </row>
    <row r="21" spans="2:44" ht="21.9" customHeight="1" x14ac:dyDescent="0.3">
      <c r="C21" s="64">
        <f>SUMIFS(LeaveTracker[Days],LeaveTracker[Employee Name],valSelEmployee,LeaveTracker[Start Date],"&gt;="&amp;DATE(Calendar_Year-1,1,1),LeaveTracker[End Date],"&lt;"&amp;DATE(Calendar_Year,1,1))</f>
        <v>0</v>
      </c>
      <c r="D21" s="64"/>
      <c r="E21" s="64"/>
      <c r="F21" s="7"/>
      <c r="G21" s="3"/>
      <c r="H21" s="65">
        <f>NETWORKDAYS(DATE(Calendar_Year-1,1,1),EDATE(DATE(Calendar_Year-1,1,1),12)-1)</f>
        <v>261</v>
      </c>
      <c r="I21" s="65"/>
      <c r="J21" s="65"/>
      <c r="K21" s="65"/>
      <c r="L21" s="7"/>
      <c r="M21" s="3"/>
      <c r="N21" s="74">
        <f>SUMIFS(LeaveTracker[Days],LeaveTracker[Employee Name],valSelEmployee,LeaveTracker[Start Date],"&gt;="&amp;DATE(Calendar_Year-1,1,1),LeaveTracker[End Date],"&lt;"&amp;DATE(Calendar_Year,1,1),LeaveTracker[Type of Leave],'Leave Types'!B4)</f>
        <v>0</v>
      </c>
      <c r="O21" s="74"/>
      <c r="P21" s="74"/>
      <c r="Q21" s="7"/>
      <c r="R21" s="3"/>
      <c r="S21" s="65">
        <f>SUMIFS(LeaveTracker[Days],LeaveTracker[Employee Name],valSelEmployee,LeaveTracker[Start Date],"&gt;="&amp;DATE(Calendar_Year-1,1,1),LeaveTracker[End Date],"&lt;"&amp;DATE(Calendar_Year,1,1),LeaveTracker[Type of Leave],'Leave Types'!B5)</f>
        <v>0</v>
      </c>
      <c r="T21" s="65"/>
      <c r="U21" s="65"/>
      <c r="V21" s="7"/>
      <c r="W21" s="3"/>
      <c r="X21" s="65">
        <f>SUMIFS(LeaveTracker[Days],LeaveTracker[Employee Name],valSelEmployee,LeaveTracker[Start Date],"&gt;="&amp;DATE(Calendar_Year-1,1,1),LeaveTracker[End Date],"&lt;"&amp;DATE(Calendar_Year,1,1),LeaveTracker[Type of Leave],'Leave Types'!B6)</f>
        <v>0</v>
      </c>
      <c r="Y21" s="65"/>
      <c r="Z21" s="65"/>
      <c r="AA21" s="7"/>
      <c r="AB21" s="3"/>
      <c r="AC21" s="65">
        <f>SUMIFS(LeaveTracker[Days],LeaveTracker[Employee Name],valSelEmployee,LeaveTracker[Start Date],"&gt;="&amp;DATE(Calendar_Year-1,1,1),LeaveTracker[End Date],"&lt;"&amp;DATE(Calendar_Year,1,1),LeaveTracker[Type of Leave],'Leave Types'!B7)</f>
        <v>0</v>
      </c>
      <c r="AD21" s="65"/>
      <c r="AE21" s="65"/>
      <c r="AF21" s="7"/>
      <c r="AG21" s="3"/>
      <c r="AH21" s="65">
        <f>SUMIFS(LeaveTracker[Days],LeaveTracker[Employee Name],valSelEmployee,LeaveTracker[Start Date],"&gt;="&amp;DATE(Calendar_Year-1,1,1),LeaveTracker[End Date],"&lt;"&amp;DATE(Calendar_Year,1,1),LeaveTracker[Type of Leave],'Leave Types'!B8)</f>
        <v>0</v>
      </c>
      <c r="AI21" s="65"/>
      <c r="AJ21" s="65"/>
      <c r="AL21" s="3"/>
      <c r="AM21" s="65">
        <f>SUMIFS(LeaveTracker[Days],LeaveTracker[Employee Name],valSelEmployee,LeaveTracker[Start Date],"&gt;="&amp;DATE(Calendar_Year-1,1,1),LeaveTracker[End Date],"&lt;"&amp;DATE(Calendar_Year,1,1),LeaveTracker[Type of Leave],'Leave Types'!B9)</f>
        <v>0</v>
      </c>
      <c r="AN21" s="65"/>
      <c r="AO21" s="65"/>
    </row>
    <row r="22" spans="2:44" ht="21.9" customHeight="1" x14ac:dyDescent="0.3">
      <c r="C22" s="61" t="str">
        <f>IFERROR(IF(C21&lt;&gt;0,IF(C20&gt;=C21,"UP ", "DOWN ")&amp;TEXT(C20/C21-1,"0%;0%"),"UP 100%"),"")</f>
        <v>UP 100%</v>
      </c>
      <c r="D22" s="61"/>
      <c r="E22" s="61"/>
      <c r="F22" s="7"/>
      <c r="G22" s="3"/>
      <c r="H22" s="73" t="str">
        <f>IFERROR(IF(H21&lt;&gt;0,IF(H20&gt;=H21,"UP ", "DOWN ")&amp;TEXT(H20/H21-1,"0%;0%"),"UP 100%"),"")</f>
        <v>DOWN 0%</v>
      </c>
      <c r="I22" s="73"/>
      <c r="J22" s="73"/>
      <c r="K22" s="73"/>
      <c r="L22" s="7"/>
      <c r="M22" s="3"/>
      <c r="N22" s="61" t="str">
        <f>IFERROR(IF(N21&lt;&gt;0,IF(N20&gt;=N21,"UP ", "DOWN ")&amp;TEXT(N20/N21-1,"0%;0%"),"UP 100%"),"")</f>
        <v>UP 100%</v>
      </c>
      <c r="O22" s="61"/>
      <c r="P22" s="61"/>
      <c r="Q22" s="7"/>
      <c r="R22" s="3"/>
      <c r="S22" s="61" t="str">
        <f>IFERROR(IF(S21&lt;&gt;0,IF(S20&gt;=S21,"UP ", "DOWN ")&amp;TEXT(S20/S21-1,"0%;0%"),"UP 100%"),"")</f>
        <v>UP 100%</v>
      </c>
      <c r="T22" s="61"/>
      <c r="U22" s="61"/>
      <c r="V22" s="7"/>
      <c r="W22" s="3"/>
      <c r="X22" s="61" t="str">
        <f>IFERROR(IF(X21&lt;&gt;0,IF(X20&gt;=X21,"UP ", "DOWN ")&amp;TEXT(X20/X21-1,"0%;0%"),"UP 100%"),"")</f>
        <v>UP 100%</v>
      </c>
      <c r="Y22" s="61"/>
      <c r="Z22" s="61"/>
      <c r="AA22" s="7"/>
      <c r="AB22" s="3"/>
      <c r="AC22" s="61" t="str">
        <f>IFERROR(IF(AC21&lt;&gt;0,IF(AC20&gt;=AC21,"UP ", "DOWN ")&amp;TEXT(AC20/AC21-1,"0%;0%"),"UP 100%"),"")</f>
        <v>UP 100%</v>
      </c>
      <c r="AD22" s="61"/>
      <c r="AE22" s="61"/>
      <c r="AF22" s="7"/>
      <c r="AG22" s="3"/>
      <c r="AH22" s="61" t="str">
        <f>IFERROR(IF(AH21&lt;&gt;0,IF(AH20&gt;=AH21,"UP ", "DOWN ")&amp;TEXT(AH20/AH21-1,"0%;0%"),"UP 100%"),"")</f>
        <v>UP 100%</v>
      </c>
      <c r="AI22" s="61"/>
      <c r="AJ22" s="61"/>
      <c r="AL22" s="3"/>
      <c r="AM22" s="61" t="str">
        <f>IFERROR(IF(AM21&lt;&gt;0,IF(AM20&gt;=AM21,"UP ", "DOWN ")&amp;TEXT(AM20/AM21-1,"0%;0%"),"UP 100%"),"")</f>
        <v>UP 100%</v>
      </c>
      <c r="AN22" s="61"/>
      <c r="AO22" s="61"/>
    </row>
  </sheetData>
  <mergeCells count="35">
    <mergeCell ref="AM19:AO19"/>
    <mergeCell ref="AM20:AO20"/>
    <mergeCell ref="AM21:AO21"/>
    <mergeCell ref="AM22:AO22"/>
    <mergeCell ref="AC21:AE21"/>
    <mergeCell ref="AC22:AE22"/>
    <mergeCell ref="AC19:AE19"/>
    <mergeCell ref="AC20:AE20"/>
    <mergeCell ref="AH22:AJ22"/>
    <mergeCell ref="X22:Z22"/>
    <mergeCell ref="H22:K22"/>
    <mergeCell ref="N21:P21"/>
    <mergeCell ref="N19:P19"/>
    <mergeCell ref="S19:U19"/>
    <mergeCell ref="N20:P20"/>
    <mergeCell ref="S20:U20"/>
    <mergeCell ref="C2:I2"/>
    <mergeCell ref="C3:I3"/>
    <mergeCell ref="AH19:AJ19"/>
    <mergeCell ref="AH20:AJ20"/>
    <mergeCell ref="AH21:AJ21"/>
    <mergeCell ref="M2:S2"/>
    <mergeCell ref="X19:Z19"/>
    <mergeCell ref="X20:Z20"/>
    <mergeCell ref="X21:Z21"/>
    <mergeCell ref="C22:E22"/>
    <mergeCell ref="N22:P22"/>
    <mergeCell ref="S22:U22"/>
    <mergeCell ref="C19:E19"/>
    <mergeCell ref="C20:E20"/>
    <mergeCell ref="C21:E21"/>
    <mergeCell ref="S21:U21"/>
    <mergeCell ref="H19:K19"/>
    <mergeCell ref="H20:K20"/>
    <mergeCell ref="H21:K21"/>
  </mergeCells>
  <conditionalFormatting sqref="C6:AR17">
    <cfRule type="expression" dxfId="53" priority="1">
      <formula>MONTH(C6)&lt;&gt;MONTH($B6)</formula>
    </cfRule>
    <cfRule type="expression" dxfId="52" priority="22">
      <formula>OR(LEFT(C$5,1)="S", COUNTIF(lstHolidays, C6)&gt;0)</formula>
    </cfRule>
  </conditionalFormatting>
  <conditionalFormatting sqref="C22:AE22">
    <cfRule type="beginsWith" dxfId="51" priority="8" operator="beginsWith" text="UP">
      <formula>LEFT(C22,LEN("UP"))="UP"</formula>
    </cfRule>
  </conditionalFormatting>
  <conditionalFormatting sqref="AH22:AJ22">
    <cfRule type="beginsWith" dxfId="50" priority="7" operator="beginsWith" text="UP">
      <formula>LEFT(AH22,LEN("UP"))="UP"</formula>
    </cfRule>
  </conditionalFormatting>
  <conditionalFormatting sqref="AF22:AG22">
    <cfRule type="beginsWith" dxfId="49" priority="5" operator="beginsWith" text="UP">
      <formula>LEFT(AF22,LEN("UP"))="UP"</formula>
    </cfRule>
  </conditionalFormatting>
  <conditionalFormatting sqref="AM22:AO22">
    <cfRule type="beginsWith" dxfId="48" priority="3" operator="beginsWith" text="UP">
      <formula>LEFT(AM22,LEN("UP"))="UP"</formula>
    </cfRule>
  </conditionalFormatting>
  <conditionalFormatting sqref="AL22">
    <cfRule type="beginsWith" dxfId="47" priority="2" operator="beginsWith" text="UP">
      <formula>LEFT(AL22,LEN("UP"))="UP"</formula>
    </cfRule>
  </conditionalFormatting>
  <dataValidations xWindow="134" yWindow="412" count="16">
    <dataValidation allowBlank="1" showInputMessage="1" showErrorMessage="1" prompt="View employee annual attendance in this workbook. Select an employee and year for an overview in this worksheet" sqref="A1" xr:uid="{00000000-0002-0000-0000-000000000000}"/>
    <dataValidation allowBlank="1" showInputMessage="1" showErrorMessage="1" prompt="Select an employee’s name in cell AM2 on the right" sqref="J2" xr:uid="{00000000-0002-0000-0000-000001000000}"/>
    <dataValidation allowBlank="1" showInputMessage="1" showErrorMessage="1" prompt="Enter year in cell AM3 on the right" sqref="J3" xr:uid="{00000000-0002-0000-0000-000002000000}"/>
    <dataValidation allowBlank="1" showInputMessage="1" showErrorMessage="1" prompt="Worksheet title is in this cell" sqref="B1" xr:uid="{00000000-0002-0000-0000-000003000000}"/>
    <dataValidation allowBlank="1" showInputMessage="1" showErrorMessage="1" prompt="Key statistics title is in this cell. Navigate rows 19 through 22 to view totol number of leave days, working days and other leave related statistics" sqref="B18" xr:uid="{00000000-0002-0000-0000-000004000000}"/>
    <dataValidation allowBlank="1" showInputMessage="1" showErrorMessage="1" prompt="Attendance Record table is automatically updated for employee and year selected using entries from Employee Leave Tracker workheet. Months of the year are in this column" sqref="B5" xr:uid="{00000000-0002-0000-0000-000005000000}"/>
    <dataValidation allowBlank="1" showInputMessage="1" showErrorMessage="1" prompt="Select employee from cell at right" sqref="B2" xr:uid="{00000000-0002-0000-0000-000006000000}"/>
    <dataValidation allowBlank="1" showInputMessage="1" showErrorMessage="1" prompt="Enter year in cell at right" sqref="B3" xr:uid="{00000000-0002-0000-0000-000007000000}"/>
    <dataValidation type="list" allowBlank="1" showInputMessage="1" showErrorMessage="1" error="Select employee name from the list. Select CANCEL, and press ALT+DOWN ARROW, and ENTER to select " prompt="Select employee name in this cell. Press ALT+DOWN ARROW to open the drop-down list, then press ENTER to make selection" sqref="C2:I2" xr:uid="{00000000-0002-0000-0000-000008000000}">
      <formula1>lstEmployees</formula1>
    </dataValidation>
    <dataValidation allowBlank="1" showInputMessage="1" showErrorMessage="1" prompt="Enter year in this cell" sqref="C3:I3" xr:uid="{00000000-0002-0000-0000-000009000000}"/>
    <dataValidation allowBlank="1" showInputMessage="1" showErrorMessage="1" prompt="Date for the month at left and weekday in this cell is in this column. Days are only filled in for relevant days of the month. Leave is highlighted according to legend below table" sqref="C5" xr:uid="{00000000-0002-0000-0000-00000A000000}"/>
    <dataValidation allowBlank="1" showInputMessage="1" showErrorMessage="1" prompt="Key statistics headings are automatically calculated in this row starting at right" sqref="B19" xr:uid="{00000000-0002-0000-0000-00000B000000}"/>
    <dataValidation allowBlank="1" showInputMessage="1" showErrorMessage="1" prompt="Key statistics values are automatically calculated in this row starting at right" sqref="B20" xr:uid="{00000000-0002-0000-0000-00000C000000}"/>
    <dataValidation allowBlank="1" showInputMessage="1" showErrorMessage="1" prompt="Key statistics comparison to last year are automatically calculated in this row starting at right" sqref="B21" xr:uid="{00000000-0002-0000-0000-00000D000000}"/>
    <dataValidation allowBlank="1" showInputMessage="1" showErrorMessage="1" prompt="The net change for each key statistic is in this row starting at right" sqref="B22" xr:uid="{00000000-0002-0000-0000-00000E000000}"/>
    <dataValidation allowBlank="1" showInputMessage="1" showErrorMessage="1" prompt="Days of the week for the month in column B and weekday in this heading are in this column. Cell highlights indicate leave" sqref="D5:AR5" xr:uid="{00000000-0002-0000-0000-00000F000000}"/>
  </dataValidations>
  <printOptions horizontalCentered="1"/>
  <pageMargins left="0.25" right="0.25" top="0.75" bottom="0.75" header="0.3" footer="0.3"/>
  <pageSetup scale="6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1" id="{1CDA98E4-639F-4CB4-929F-B0F6A2A1EDF1}">
            <xm:f>COUNTIFS(lstEmpNames,valSelEmployee,lstSdates,"&lt;="&amp;C6,lstEDates,"&gt;="&amp;C6,lstHTypes,'Leave Types'!$B$9)&gt;0</xm:f>
            <x14:dxf>
              <font>
                <b/>
                <i val="0"/>
              </font>
              <fill>
                <patternFill>
                  <bgColor theme="9" tint="-0.24994659260841701"/>
                </patternFill>
              </fill>
            </x14:dxf>
          </x14:cfRule>
          <xm:sqref>C6:AR17</xm:sqref>
        </x14:conditionalFormatting>
        <x14:conditionalFormatting xmlns:xm="http://schemas.microsoft.com/office/excel/2006/main">
          <x14:cfRule type="expression" priority="15" id="{A7C48A0E-C999-4855-99D7-CB190DA06740}">
            <xm:f>COUNTIFS(lstEmpNames,valSelEmployee,lstSdates,"&lt;="&amp;C6,lstEDates,"&gt;="&amp;C6,lstHTypes,'Leave Types'!$B$8)&gt;0</xm:f>
            <x14:dxf>
              <fill>
                <patternFill>
                  <bgColor theme="9" tint="0.39994506668294322"/>
                </patternFill>
              </fill>
            </x14:dxf>
          </x14:cfRule>
          <xm:sqref>C6:AR17</xm:sqref>
        </x14:conditionalFormatting>
        <x14:conditionalFormatting xmlns:xm="http://schemas.microsoft.com/office/excel/2006/main">
          <x14:cfRule type="expression" priority="4" id="{77486DEF-4B90-4A09-A027-C628567EDF4C}">
            <xm:f>COUNTIFS(lstEmpNames,valSelEmployee,lstSdates,"&lt;="&amp;C6,lstEDates,"&gt;="&amp;C6,lstHTypes,'Leave Types'!$B$4)&gt;0</xm:f>
            <x14:dxf>
              <font>
                <color theme="3" tint="-0.24994659260841701"/>
              </font>
              <fill>
                <patternFill>
                  <bgColor theme="4"/>
                </patternFill>
              </fill>
            </x14:dxf>
          </x14:cfRule>
          <xm:sqref>C6:AR17</xm:sqref>
        </x14:conditionalFormatting>
        <x14:conditionalFormatting xmlns:xm="http://schemas.microsoft.com/office/excel/2006/main">
          <x14:cfRule type="expression" priority="12" id="{7BA81481-452F-4533-84C8-E4B1E4D25843}">
            <xm:f>COUNTIFS(lstEmpNames,valSelEmployee,lstSdates,"&lt;="&amp;C6,lstEDates,"&gt;="&amp;C6,lstHTypes,'Leave Types'!$B$5)&gt;0</xm:f>
            <x14:dxf>
              <fill>
                <patternFill>
                  <bgColor theme="8"/>
                </patternFill>
              </fill>
            </x14:dxf>
          </x14:cfRule>
          <x14:cfRule type="expression" priority="13" id="{7DF86B1D-BC96-4C1F-BA74-43CC1527B439}">
            <xm:f>COUNTIFS(lstEmpNames,valSelEmployee,lstSdates,"&lt;="&amp;C6,lstEDates,"&gt;="&amp;C6,lstHTypes,'Leave Types'!$B$6)&gt;0</xm:f>
            <x14:dxf>
              <fill>
                <patternFill>
                  <bgColor theme="6"/>
                </patternFill>
              </fill>
            </x14:dxf>
          </x14:cfRule>
          <x14:cfRule type="expression" priority="14" id="{8D7627D3-E4F4-4E54-8BDC-376A6BB31759}">
            <xm:f>COUNTIFS(lstEmpNames,valSelEmployee,lstSdates,"&lt;="&amp;C6,lstEDates,"&gt;="&amp;C6,lstHTypes,'Leave Types'!$B$7)&gt;0</xm:f>
            <x14:dxf>
              <fill>
                <patternFill>
                  <bgColor theme="7"/>
                </patternFill>
              </fill>
            </x14:dxf>
          </x14:cfRule>
          <xm:sqref>C6:AR17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5" tint="-0.499984740745262"/>
    <pageSetUpPr autoPageBreaks="0" fitToPage="1"/>
  </sheetPr>
  <dimension ref="A1:T3601"/>
  <sheetViews>
    <sheetView showGridLines="0" tabSelected="1" zoomScale="87" zoomScaleNormal="87" workbookViewId="0">
      <pane ySplit="4" topLeftCell="A3218" activePane="bottomLeft" state="frozen"/>
      <selection activeCell="C6" sqref="C6"/>
      <selection pane="bottomLeft" activeCell="M2" sqref="M2"/>
    </sheetView>
  </sheetViews>
  <sheetFormatPr defaultRowHeight="30" customHeight="1" x14ac:dyDescent="0.3"/>
  <cols>
    <col min="1" max="1" width="13.6640625" style="30" bestFit="1" customWidth="1"/>
    <col min="2" max="2" width="16.109375" customWidth="1"/>
    <col min="3" max="3" width="16.109375" style="39" customWidth="1"/>
    <col min="4" max="4" width="20.109375" bestFit="1" customWidth="1"/>
    <col min="5" max="5" width="20.109375" customWidth="1"/>
    <col min="6" max="6" width="14.88671875" customWidth="1"/>
    <col min="7" max="7" width="13.77734375" customWidth="1"/>
    <col min="8" max="8" width="17.6640625" customWidth="1"/>
    <col min="9" max="9" width="17.109375" style="48" customWidth="1"/>
    <col min="10" max="10" width="15.77734375" style="30" customWidth="1"/>
    <col min="11" max="11" width="9.6640625" customWidth="1"/>
    <col min="12" max="12" width="18.77734375" customWidth="1"/>
  </cols>
  <sheetData>
    <row r="1" spans="1:12" ht="39.9" customHeight="1" x14ac:dyDescent="0.3">
      <c r="A1" s="81" t="s">
        <v>542</v>
      </c>
      <c r="B1" s="81"/>
      <c r="C1" s="81"/>
      <c r="D1" s="81"/>
      <c r="E1" s="81"/>
      <c r="F1" s="81"/>
      <c r="G1" s="81"/>
      <c r="H1" s="81"/>
      <c r="I1" s="81"/>
      <c r="J1" s="81"/>
      <c r="K1" s="26"/>
    </row>
    <row r="2" spans="1:12" ht="39.9" customHeight="1" x14ac:dyDescent="0.3">
      <c r="A2" s="80" t="str">
        <f ca="1">"Employee's Leave Tracker" &amp;YEAR(TODAY())</f>
        <v>Employee's Leave Tracker2022</v>
      </c>
      <c r="B2" s="80"/>
      <c r="C2" s="80"/>
      <c r="D2" s="80"/>
      <c r="E2" s="80"/>
      <c r="F2" s="80"/>
      <c r="G2" s="80"/>
      <c r="H2" s="80"/>
      <c r="I2" s="80"/>
      <c r="J2" s="80"/>
      <c r="K2" s="35"/>
    </row>
    <row r="3" spans="1:12" ht="15" customHeight="1" x14ac:dyDescent="0.3">
      <c r="I3" s="82">
        <f ca="1">TODAY()</f>
        <v>44922</v>
      </c>
      <c r="J3" s="82"/>
    </row>
    <row r="4" spans="1:12" ht="30" customHeight="1" x14ac:dyDescent="0.3">
      <c r="A4" s="53" t="s">
        <v>80</v>
      </c>
      <c r="B4" s="9" t="s">
        <v>92</v>
      </c>
      <c r="C4" s="40" t="s">
        <v>91</v>
      </c>
      <c r="D4" s="9" t="s">
        <v>0</v>
      </c>
      <c r="E4" s="53" t="s">
        <v>1077</v>
      </c>
      <c r="F4" s="9" t="s">
        <v>2</v>
      </c>
      <c r="G4" s="9" t="s">
        <v>3</v>
      </c>
      <c r="H4" s="9" t="s">
        <v>14</v>
      </c>
      <c r="I4" s="9" t="s">
        <v>79</v>
      </c>
      <c r="J4" s="53" t="s">
        <v>271</v>
      </c>
      <c r="K4" s="9" t="s">
        <v>7</v>
      </c>
      <c r="L4" s="9" t="s">
        <v>1357</v>
      </c>
    </row>
    <row r="5" spans="1:12" ht="30" customHeight="1" x14ac:dyDescent="0.3">
      <c r="A5" s="60" t="s">
        <v>1755</v>
      </c>
      <c r="B5" s="59">
        <v>44774</v>
      </c>
      <c r="C5" s="59" t="s">
        <v>1126</v>
      </c>
      <c r="D5" s="58" t="s">
        <v>1756</v>
      </c>
      <c r="E5" s="60" t="str">
        <f>IF(ISBLANK(LeaveTracker[[#This Row],[Employee Name]]),"-----",VLOOKUP(LeaveTracker[[#This Row],[Employee Name]],Employees[[Employee Name]:[Office]],6))</f>
        <v>LEGAL</v>
      </c>
      <c r="F5" s="59">
        <v>44725</v>
      </c>
      <c r="G5" s="59">
        <v>44725</v>
      </c>
      <c r="H5" s="58" t="s">
        <v>82</v>
      </c>
      <c r="I5" s="58"/>
      <c r="J5" s="60" t="s">
        <v>861</v>
      </c>
      <c r="K5" s="9">
        <f ca="1">NETWORKDAYS(LeaveTracker[[#This Row],[Start Date]],LeaveTracker[[#This Row],[End Date]],lstHolidays)</f>
        <v>1</v>
      </c>
      <c r="L5" s="9"/>
    </row>
    <row r="6" spans="1:12" ht="30" customHeight="1" x14ac:dyDescent="0.3">
      <c r="A6" s="60" t="s">
        <v>1755</v>
      </c>
      <c r="B6" s="59">
        <v>44774</v>
      </c>
      <c r="C6" s="59" t="s">
        <v>1126</v>
      </c>
      <c r="D6" s="58" t="s">
        <v>1756</v>
      </c>
      <c r="E6" s="60" t="str">
        <f>IF(ISBLANK(LeaveTracker[[#This Row],[Employee Name]]),"-----",VLOOKUP(LeaveTracker[[#This Row],[Employee Name]],Employees[[Employee Name]:[Office]],6))</f>
        <v>LEGAL</v>
      </c>
      <c r="F6" s="59">
        <v>44727</v>
      </c>
      <c r="G6" s="59">
        <v>44727</v>
      </c>
      <c r="H6" s="58" t="s">
        <v>82</v>
      </c>
      <c r="I6" s="58"/>
      <c r="J6" s="60" t="s">
        <v>861</v>
      </c>
      <c r="K6" s="9">
        <f ca="1">NETWORKDAYS(LeaveTracker[[#This Row],[Start Date]],LeaveTracker[[#This Row],[End Date]],lstHolidays)</f>
        <v>1</v>
      </c>
      <c r="L6" s="9"/>
    </row>
    <row r="7" spans="1:12" ht="30" customHeight="1" x14ac:dyDescent="0.3">
      <c r="A7" s="60" t="s">
        <v>1757</v>
      </c>
      <c r="B7" s="59">
        <v>44774</v>
      </c>
      <c r="C7" s="59" t="s">
        <v>1130</v>
      </c>
      <c r="D7" s="58" t="s">
        <v>1756</v>
      </c>
      <c r="E7" s="60" t="str">
        <f>IF(ISBLANK(LeaveTracker[[#This Row],[Employee Name]]),"-----",VLOOKUP(LeaveTracker[[#This Row],[Employee Name]],Employees[[Employee Name]:[Office]],6))</f>
        <v>LEGAL</v>
      </c>
      <c r="F7" s="59">
        <v>44734</v>
      </c>
      <c r="G7" s="59">
        <v>44735</v>
      </c>
      <c r="H7" s="58" t="s">
        <v>300</v>
      </c>
      <c r="I7" s="58" t="s">
        <v>1758</v>
      </c>
      <c r="J7" s="60" t="s">
        <v>1759</v>
      </c>
      <c r="K7" s="9">
        <f ca="1">NETWORKDAYS(LeaveTracker[[#This Row],[Start Date]],LeaveTracker[[#This Row],[End Date]],lstHolidays)</f>
        <v>2</v>
      </c>
      <c r="L7" s="9"/>
    </row>
    <row r="8" spans="1:12" ht="30" customHeight="1" x14ac:dyDescent="0.3">
      <c r="A8" s="60" t="s">
        <v>1760</v>
      </c>
      <c r="B8" s="59">
        <v>44774</v>
      </c>
      <c r="C8" s="59" t="s">
        <v>1761</v>
      </c>
      <c r="D8" s="58" t="s">
        <v>1756</v>
      </c>
      <c r="E8" s="60" t="str">
        <f>IF(ISBLANK(LeaveTracker[[#This Row],[Employee Name]]),"-----",VLOOKUP(LeaveTracker[[#This Row],[Employee Name]],Employees[[Employee Name]:[Office]],6))</f>
        <v>LEGAL</v>
      </c>
      <c r="F8" s="59">
        <v>44706</v>
      </c>
      <c r="G8" s="59">
        <v>44706</v>
      </c>
      <c r="H8" s="58" t="s">
        <v>300</v>
      </c>
      <c r="I8" s="58" t="s">
        <v>1758</v>
      </c>
      <c r="J8" s="60" t="s">
        <v>1762</v>
      </c>
      <c r="K8" s="9">
        <f ca="1">NETWORKDAYS(LeaveTracker[[#This Row],[Start Date]],LeaveTracker[[#This Row],[End Date]],lstHolidays)</f>
        <v>1</v>
      </c>
      <c r="L8" s="9"/>
    </row>
    <row r="9" spans="1:12" ht="30" customHeight="1" x14ac:dyDescent="0.3">
      <c r="A9" s="60" t="s">
        <v>1763</v>
      </c>
      <c r="B9" s="59">
        <v>44774</v>
      </c>
      <c r="C9" s="59" t="s">
        <v>1764</v>
      </c>
      <c r="D9" s="58" t="s">
        <v>1765</v>
      </c>
      <c r="E9" s="60" t="str">
        <f>IF(ISBLANK(LeaveTracker[[#This Row],[Employee Name]]),"-----",VLOOKUP(LeaveTracker[[#This Row],[Employee Name]],Employees[[Employee Name]:[Office]],6))</f>
        <v>TCIS</v>
      </c>
      <c r="F9" s="59">
        <v>44755</v>
      </c>
      <c r="G9" s="59">
        <v>44755</v>
      </c>
      <c r="H9" s="58" t="s">
        <v>81</v>
      </c>
      <c r="I9" s="58"/>
      <c r="J9" s="60" t="s">
        <v>862</v>
      </c>
      <c r="K9" s="9">
        <f ca="1">NETWORKDAYS(LeaveTracker[[#This Row],[Start Date]],LeaveTracker[[#This Row],[End Date]],lstHolidays)</f>
        <v>1</v>
      </c>
      <c r="L9" s="9"/>
    </row>
    <row r="10" spans="1:12" ht="30" customHeight="1" x14ac:dyDescent="0.3">
      <c r="A10" s="60" t="s">
        <v>1766</v>
      </c>
      <c r="B10" s="59">
        <v>44774</v>
      </c>
      <c r="C10" s="59" t="s">
        <v>1137</v>
      </c>
      <c r="D10" s="58" t="s">
        <v>1765</v>
      </c>
      <c r="E10" s="60" t="str">
        <f>IF(ISBLANK(LeaveTracker[[#This Row],[Employee Name]]),"-----",VLOOKUP(LeaveTracker[[#This Row],[Employee Name]],Employees[[Employee Name]:[Office]],6))</f>
        <v>TCIS</v>
      </c>
      <c r="F10" s="59">
        <v>44741</v>
      </c>
      <c r="G10" s="59">
        <v>44742</v>
      </c>
      <c r="H10" s="58" t="s">
        <v>81</v>
      </c>
      <c r="I10" s="58"/>
      <c r="J10" s="60" t="s">
        <v>859</v>
      </c>
      <c r="K10" s="9">
        <f ca="1">NETWORKDAYS(LeaveTracker[[#This Row],[Start Date]],LeaveTracker[[#This Row],[End Date]],lstHolidays)</f>
        <v>2</v>
      </c>
      <c r="L10" s="9"/>
    </row>
    <row r="11" spans="1:12" ht="30" customHeight="1" x14ac:dyDescent="0.3">
      <c r="A11" s="60" t="s">
        <v>1766</v>
      </c>
      <c r="B11" s="59">
        <v>44774</v>
      </c>
      <c r="C11" s="59" t="s">
        <v>1137</v>
      </c>
      <c r="D11" s="58" t="s">
        <v>1765</v>
      </c>
      <c r="E11" s="60" t="str">
        <f>IF(ISBLANK(LeaveTracker[[#This Row],[Employee Name]]),"-----",VLOOKUP(LeaveTracker[[#This Row],[Employee Name]],Employees[[Employee Name]:[Office]],6))</f>
        <v>TCIS</v>
      </c>
      <c r="F11" s="59">
        <v>44743</v>
      </c>
      <c r="G11" s="59">
        <v>44743</v>
      </c>
      <c r="H11" s="58" t="s">
        <v>81</v>
      </c>
      <c r="I11" s="58"/>
      <c r="J11" s="60" t="s">
        <v>862</v>
      </c>
      <c r="K11" s="9">
        <f ca="1">NETWORKDAYS(LeaveTracker[[#This Row],[Start Date]],LeaveTracker[[#This Row],[End Date]],lstHolidays)</f>
        <v>1</v>
      </c>
      <c r="L11" s="9"/>
    </row>
    <row r="12" spans="1:12" ht="30" customHeight="1" x14ac:dyDescent="0.3">
      <c r="A12" s="60" t="s">
        <v>1767</v>
      </c>
      <c r="B12" s="59">
        <v>44774</v>
      </c>
      <c r="C12" s="59" t="s">
        <v>1127</v>
      </c>
      <c r="D12" s="58" t="s">
        <v>1765</v>
      </c>
      <c r="E12" s="60" t="str">
        <f>IF(ISBLANK(LeaveTracker[[#This Row],[Employee Name]]),"-----",VLOOKUP(LeaveTracker[[#This Row],[Employee Name]],Employees[[Employee Name]:[Office]],6))</f>
        <v>TCIS</v>
      </c>
      <c r="F12" s="59">
        <v>44726</v>
      </c>
      <c r="G12" s="59">
        <v>44727</v>
      </c>
      <c r="H12" s="58" t="s">
        <v>81</v>
      </c>
      <c r="I12" s="58"/>
      <c r="J12" s="60" t="s">
        <v>859</v>
      </c>
      <c r="K12" s="9">
        <f ca="1">NETWORKDAYS(LeaveTracker[[#This Row],[Start Date]],LeaveTracker[[#This Row],[End Date]],lstHolidays)</f>
        <v>2</v>
      </c>
      <c r="L12" s="9"/>
    </row>
    <row r="13" spans="1:12" ht="30" customHeight="1" x14ac:dyDescent="0.3">
      <c r="A13" s="60" t="s">
        <v>1768</v>
      </c>
      <c r="B13" s="59">
        <v>44774</v>
      </c>
      <c r="C13" s="59" t="s">
        <v>1252</v>
      </c>
      <c r="D13" s="58" t="s">
        <v>1765</v>
      </c>
      <c r="E13" s="60" t="str">
        <f>IF(ISBLANK(LeaveTracker[[#This Row],[Employee Name]]),"-----",VLOOKUP(LeaveTracker[[#This Row],[Employee Name]],Employees[[Employee Name]:[Office]],6))</f>
        <v>TCIS</v>
      </c>
      <c r="F13" s="59">
        <v>44707</v>
      </c>
      <c r="G13" s="59">
        <v>44707</v>
      </c>
      <c r="H13" s="58" t="s">
        <v>81</v>
      </c>
      <c r="I13" s="58"/>
      <c r="J13" s="60" t="s">
        <v>862</v>
      </c>
      <c r="K13" s="9">
        <f ca="1">NETWORKDAYS(LeaveTracker[[#This Row],[Start Date]],LeaveTracker[[#This Row],[End Date]],lstHolidays)</f>
        <v>1</v>
      </c>
      <c r="L13" s="9"/>
    </row>
    <row r="14" spans="1:12" ht="30" customHeight="1" x14ac:dyDescent="0.3">
      <c r="A14" s="60" t="s">
        <v>1769</v>
      </c>
      <c r="B14" s="59">
        <v>44774</v>
      </c>
      <c r="C14" s="59" t="s">
        <v>1160</v>
      </c>
      <c r="D14" s="58" t="s">
        <v>1770</v>
      </c>
      <c r="E14" s="60" t="str">
        <f>IF(ISBLANK(LeaveTracker[[#This Row],[Employee Name]]),"-----",VLOOKUP(LeaveTracker[[#This Row],[Employee Name]],Employees[[Employee Name]:[Office]],6))</f>
        <v>TCNHS-ISHS</v>
      </c>
      <c r="F14" s="59">
        <v>44712</v>
      </c>
      <c r="G14" s="59">
        <v>44712</v>
      </c>
      <c r="H14" s="58" t="s">
        <v>81</v>
      </c>
      <c r="I14" s="58"/>
      <c r="J14" s="60" t="s">
        <v>862</v>
      </c>
      <c r="K14" s="9">
        <f ca="1">NETWORKDAYS(LeaveTracker[[#This Row],[Start Date]],LeaveTracker[[#This Row],[End Date]],lstHolidays)</f>
        <v>1</v>
      </c>
      <c r="L14" s="9"/>
    </row>
    <row r="15" spans="1:12" ht="30" customHeight="1" x14ac:dyDescent="0.3">
      <c r="A15" s="60" t="s">
        <v>1771</v>
      </c>
      <c r="B15" s="59">
        <v>44774</v>
      </c>
      <c r="C15" s="59" t="s">
        <v>1153</v>
      </c>
      <c r="D15" s="58" t="s">
        <v>1772</v>
      </c>
      <c r="E15" s="60" t="str">
        <f>IF(ISBLANK(LeaveTracker[[#This Row],[Employee Name]]),"-----",VLOOKUP(LeaveTracker[[#This Row],[Employee Name]],Employees[[Employee Name]:[Office]],6))</f>
        <v>ASSESSOR</v>
      </c>
      <c r="F15" s="59">
        <v>44756</v>
      </c>
      <c r="G15" s="59">
        <v>44756</v>
      </c>
      <c r="H15" s="58" t="s">
        <v>81</v>
      </c>
      <c r="I15" s="58"/>
      <c r="J15" s="60" t="s">
        <v>862</v>
      </c>
      <c r="K15" s="9">
        <f ca="1">NETWORKDAYS(LeaveTracker[[#This Row],[Start Date]],LeaveTracker[[#This Row],[End Date]],lstHolidays)</f>
        <v>1</v>
      </c>
      <c r="L15" s="9"/>
    </row>
    <row r="16" spans="1:12" ht="30" customHeight="1" x14ac:dyDescent="0.3">
      <c r="A16" s="60" t="s">
        <v>1773</v>
      </c>
      <c r="B16" s="59">
        <v>44774</v>
      </c>
      <c r="C16" s="59" t="s">
        <v>1139</v>
      </c>
      <c r="D16" s="58" t="s">
        <v>1772</v>
      </c>
      <c r="E16" s="60" t="str">
        <f>IF(ISBLANK(LeaveTracker[[#This Row],[Employee Name]]),"-----",VLOOKUP(LeaveTracker[[#This Row],[Employee Name]],Employees[[Employee Name]:[Office]],6))</f>
        <v>ASSESSOR</v>
      </c>
      <c r="F16" s="59">
        <v>44732</v>
      </c>
      <c r="G16" s="59">
        <v>44732</v>
      </c>
      <c r="H16" s="58" t="s">
        <v>300</v>
      </c>
      <c r="I16" s="58"/>
      <c r="J16" s="60" t="s">
        <v>1762</v>
      </c>
      <c r="K16" s="9">
        <f ca="1">NETWORKDAYS(LeaveTracker[[#This Row],[Start Date]],LeaveTracker[[#This Row],[End Date]],lstHolidays)</f>
        <v>1</v>
      </c>
      <c r="L16" s="9"/>
    </row>
    <row r="17" spans="1:12" ht="30" customHeight="1" x14ac:dyDescent="0.3">
      <c r="A17" s="60" t="s">
        <v>1774</v>
      </c>
      <c r="B17" s="59">
        <v>44774</v>
      </c>
      <c r="C17" s="59" t="s">
        <v>1172</v>
      </c>
      <c r="D17" s="58" t="s">
        <v>1775</v>
      </c>
      <c r="E17" s="60" t="str">
        <f>IF(ISBLANK(LeaveTracker[[#This Row],[Employee Name]]),"-----",VLOOKUP(LeaveTracker[[#This Row],[Employee Name]],Employees[[Employee Name]:[Office]],6))</f>
        <v>LCR</v>
      </c>
      <c r="F17" s="59">
        <v>44761</v>
      </c>
      <c r="G17" s="59">
        <v>44763</v>
      </c>
      <c r="H17" s="58" t="s">
        <v>81</v>
      </c>
      <c r="I17" s="58"/>
      <c r="J17" s="60" t="s">
        <v>1776</v>
      </c>
      <c r="K17" s="9">
        <f ca="1">NETWORKDAYS(LeaveTracker[[#This Row],[Start Date]],LeaveTracker[[#This Row],[End Date]],lstHolidays)</f>
        <v>3</v>
      </c>
      <c r="L17" s="9"/>
    </row>
    <row r="18" spans="1:12" ht="30" customHeight="1" x14ac:dyDescent="0.3">
      <c r="A18" s="60" t="s">
        <v>1777</v>
      </c>
      <c r="B18" s="59">
        <v>44774</v>
      </c>
      <c r="C18" s="59" t="s">
        <v>1764</v>
      </c>
      <c r="D18" s="58" t="s">
        <v>1775</v>
      </c>
      <c r="E18" s="60" t="str">
        <f>IF(ISBLANK(LeaveTracker[[#This Row],[Employee Name]]),"-----",VLOOKUP(LeaveTracker[[#This Row],[Employee Name]],Employees[[Employee Name]:[Office]],6))</f>
        <v>LCR</v>
      </c>
      <c r="F18" s="59">
        <v>44755</v>
      </c>
      <c r="G18" s="59">
        <v>44755</v>
      </c>
      <c r="H18" s="58" t="s">
        <v>81</v>
      </c>
      <c r="I18" s="58"/>
      <c r="J18" s="60" t="s">
        <v>862</v>
      </c>
      <c r="K18" s="9">
        <f ca="1">NETWORKDAYS(LeaveTracker[[#This Row],[Start Date]],LeaveTracker[[#This Row],[End Date]],lstHolidays)</f>
        <v>1</v>
      </c>
      <c r="L18" s="9"/>
    </row>
    <row r="19" spans="1:12" ht="30" customHeight="1" x14ac:dyDescent="0.3">
      <c r="A19" s="60" t="s">
        <v>1778</v>
      </c>
      <c r="B19" s="59">
        <v>44774</v>
      </c>
      <c r="C19" s="59" t="s">
        <v>1779</v>
      </c>
      <c r="D19" s="58" t="s">
        <v>1780</v>
      </c>
      <c r="E19" s="60" t="str">
        <f>IF(ISBLANK(LeaveTracker[[#This Row],[Employee Name]]),"-----",VLOOKUP(LeaveTracker[[#This Row],[Employee Name]],Employees[[Employee Name]:[Office]],6))</f>
        <v>ONT</v>
      </c>
      <c r="F19" s="59">
        <v>44699</v>
      </c>
      <c r="G19" s="59">
        <v>44701</v>
      </c>
      <c r="H19" s="58" t="s">
        <v>82</v>
      </c>
      <c r="I19" s="58"/>
      <c r="J19" s="60" t="s">
        <v>1781</v>
      </c>
      <c r="K19" s="9">
        <f ca="1">NETWORKDAYS(LeaveTracker[[#This Row],[Start Date]],LeaveTracker[[#This Row],[End Date]],lstHolidays)</f>
        <v>3</v>
      </c>
      <c r="L19" s="9"/>
    </row>
    <row r="20" spans="1:12" ht="30" customHeight="1" x14ac:dyDescent="0.3">
      <c r="A20" s="60" t="s">
        <v>1782</v>
      </c>
      <c r="B20" s="59">
        <v>44774</v>
      </c>
      <c r="C20" s="59" t="s">
        <v>1147</v>
      </c>
      <c r="D20" s="58" t="s">
        <v>1783</v>
      </c>
      <c r="E20" s="60">
        <f>IF(ISBLANK(LeaveTracker[[#This Row],[Employee Name]]),"-----",VLOOKUP(LeaveTracker[[#This Row],[Employee Name]],Employees[[Employee Name]:[Office]],6))</f>
        <v>0</v>
      </c>
      <c r="F20" s="59">
        <v>44692</v>
      </c>
      <c r="G20" s="59">
        <v>44694</v>
      </c>
      <c r="H20" s="58" t="s">
        <v>81</v>
      </c>
      <c r="I20" s="58"/>
      <c r="J20" s="60" t="s">
        <v>1776</v>
      </c>
      <c r="K20" s="9">
        <f ca="1">NETWORKDAYS(LeaveTracker[[#This Row],[Start Date]],LeaveTracker[[#This Row],[End Date]],lstHolidays)</f>
        <v>3</v>
      </c>
      <c r="L20" s="9"/>
    </row>
    <row r="21" spans="1:12" ht="30" customHeight="1" x14ac:dyDescent="0.3">
      <c r="A21" s="60" t="s">
        <v>1784</v>
      </c>
      <c r="B21" s="59">
        <v>44774</v>
      </c>
      <c r="C21" s="59" t="s">
        <v>1785</v>
      </c>
      <c r="D21" s="58" t="s">
        <v>1076</v>
      </c>
      <c r="E21" s="60" t="str">
        <f>IF(ISBLANK(LeaveTracker[[#This Row],[Employee Name]]),"-----",VLOOKUP(LeaveTracker[[#This Row],[Employee Name]],Employees[[Employee Name]:[Office]],6))</f>
        <v>COA</v>
      </c>
      <c r="F21" s="59">
        <v>44713</v>
      </c>
      <c r="G21" s="59">
        <v>44713</v>
      </c>
      <c r="H21" s="58" t="s">
        <v>82</v>
      </c>
      <c r="I21" s="58"/>
      <c r="J21" s="60" t="s">
        <v>861</v>
      </c>
      <c r="K21" s="9">
        <f ca="1">NETWORKDAYS(LeaveTracker[[#This Row],[Start Date]],LeaveTracker[[#This Row],[End Date]],lstHolidays)</f>
        <v>1</v>
      </c>
      <c r="L21" s="9"/>
    </row>
    <row r="22" spans="1:12" ht="30" customHeight="1" x14ac:dyDescent="0.3">
      <c r="A22" s="60" t="s">
        <v>1784</v>
      </c>
      <c r="B22" s="59">
        <v>44774</v>
      </c>
      <c r="C22" s="59" t="s">
        <v>1785</v>
      </c>
      <c r="D22" s="58" t="s">
        <v>1076</v>
      </c>
      <c r="E22" s="60" t="str">
        <f>IF(ISBLANK(LeaveTracker[[#This Row],[Employee Name]]),"-----",VLOOKUP(LeaveTracker[[#This Row],[Employee Name]],Employees[[Employee Name]:[Office]],6))</f>
        <v>COA</v>
      </c>
      <c r="F22" s="59">
        <v>44746</v>
      </c>
      <c r="G22" s="59">
        <v>44750</v>
      </c>
      <c r="H22" s="58" t="s">
        <v>82</v>
      </c>
      <c r="I22" s="58"/>
      <c r="J22" s="60" t="s">
        <v>898</v>
      </c>
      <c r="K22" s="9">
        <f ca="1">NETWORKDAYS(LeaveTracker[[#This Row],[Start Date]],LeaveTracker[[#This Row],[End Date]],lstHolidays)</f>
        <v>5</v>
      </c>
      <c r="L22" s="9"/>
    </row>
    <row r="23" spans="1:12" ht="30" customHeight="1" x14ac:dyDescent="0.3">
      <c r="A23" s="60" t="s">
        <v>1784</v>
      </c>
      <c r="B23" s="59">
        <v>44774</v>
      </c>
      <c r="C23" s="59" t="s">
        <v>1785</v>
      </c>
      <c r="D23" s="58" t="s">
        <v>1076</v>
      </c>
      <c r="E23" s="60" t="str">
        <f>IF(ISBLANK(LeaveTracker[[#This Row],[Employee Name]]),"-----",VLOOKUP(LeaveTracker[[#This Row],[Employee Name]],Employees[[Employee Name]:[Office]],6))</f>
        <v>COA</v>
      </c>
      <c r="F23" s="59">
        <v>44753</v>
      </c>
      <c r="G23" s="59">
        <v>44757</v>
      </c>
      <c r="H23" s="58" t="s">
        <v>82</v>
      </c>
      <c r="I23" s="58"/>
      <c r="J23" s="60" t="s">
        <v>898</v>
      </c>
      <c r="K23" s="9">
        <f ca="1">NETWORKDAYS(LeaveTracker[[#This Row],[Start Date]],LeaveTracker[[#This Row],[End Date]],lstHolidays)</f>
        <v>5</v>
      </c>
      <c r="L23" s="9"/>
    </row>
    <row r="24" spans="1:12" ht="30" customHeight="1" x14ac:dyDescent="0.3">
      <c r="A24" s="60" t="s">
        <v>1784</v>
      </c>
      <c r="B24" s="59">
        <v>44774</v>
      </c>
      <c r="C24" s="59" t="s">
        <v>1785</v>
      </c>
      <c r="D24" s="58" t="s">
        <v>1076</v>
      </c>
      <c r="E24" s="60" t="str">
        <f>IF(ISBLANK(LeaveTracker[[#This Row],[Employee Name]]),"-----",VLOOKUP(LeaveTracker[[#This Row],[Employee Name]],Employees[[Employee Name]:[Office]],6))</f>
        <v>COA</v>
      </c>
      <c r="F24" s="59">
        <v>44760</v>
      </c>
      <c r="G24" s="59">
        <v>44764</v>
      </c>
      <c r="H24" s="58" t="s">
        <v>82</v>
      </c>
      <c r="I24" s="58"/>
      <c r="J24" s="60" t="s">
        <v>898</v>
      </c>
      <c r="K24" s="9">
        <f ca="1">NETWORKDAYS(LeaveTracker[[#This Row],[Start Date]],LeaveTracker[[#This Row],[End Date]],lstHolidays)</f>
        <v>5</v>
      </c>
      <c r="L24" s="9"/>
    </row>
    <row r="25" spans="1:12" ht="30" customHeight="1" x14ac:dyDescent="0.3">
      <c r="A25" s="60" t="s">
        <v>1784</v>
      </c>
      <c r="B25" s="59">
        <v>44774</v>
      </c>
      <c r="C25" s="59" t="s">
        <v>1785</v>
      </c>
      <c r="D25" s="58" t="s">
        <v>1076</v>
      </c>
      <c r="E25" s="60" t="str">
        <f>IF(ISBLANK(LeaveTracker[[#This Row],[Employee Name]]),"-----",VLOOKUP(LeaveTracker[[#This Row],[Employee Name]],Employees[[Employee Name]:[Office]],6))</f>
        <v>COA</v>
      </c>
      <c r="F25" s="59">
        <v>44767</v>
      </c>
      <c r="G25" s="59">
        <v>44771</v>
      </c>
      <c r="H25" s="58" t="s">
        <v>82</v>
      </c>
      <c r="I25" s="58"/>
      <c r="J25" s="60" t="s">
        <v>898</v>
      </c>
      <c r="K25" s="9">
        <f ca="1">NETWORKDAYS(LeaveTracker[[#This Row],[Start Date]],LeaveTracker[[#This Row],[End Date]],lstHolidays)</f>
        <v>5</v>
      </c>
      <c r="L25" s="9"/>
    </row>
    <row r="26" spans="1:12" ht="30" customHeight="1" x14ac:dyDescent="0.3">
      <c r="A26" s="60" t="s">
        <v>1786</v>
      </c>
      <c r="B26" s="59">
        <v>44774</v>
      </c>
      <c r="C26" s="59" t="s">
        <v>1785</v>
      </c>
      <c r="D26" s="58" t="s">
        <v>1076</v>
      </c>
      <c r="E26" s="60" t="str">
        <f>IF(ISBLANK(LeaveTracker[[#This Row],[Employee Name]]),"-----",VLOOKUP(LeaveTracker[[#This Row],[Employee Name]],Employees[[Employee Name]:[Office]],6))</f>
        <v>COA</v>
      </c>
      <c r="F26" s="59">
        <v>44713</v>
      </c>
      <c r="G26" s="59">
        <v>44715</v>
      </c>
      <c r="H26" s="58" t="s">
        <v>82</v>
      </c>
      <c r="I26" s="58"/>
      <c r="J26" s="60" t="s">
        <v>1781</v>
      </c>
      <c r="K26" s="9">
        <f ca="1">NETWORKDAYS(LeaveTracker[[#This Row],[Start Date]],LeaveTracker[[#This Row],[End Date]],lstHolidays)</f>
        <v>3</v>
      </c>
      <c r="L26" s="9"/>
    </row>
    <row r="27" spans="1:12" ht="30" customHeight="1" x14ac:dyDescent="0.3">
      <c r="A27" s="60" t="s">
        <v>1786</v>
      </c>
      <c r="B27" s="59">
        <v>44774</v>
      </c>
      <c r="C27" s="59" t="s">
        <v>1785</v>
      </c>
      <c r="D27" s="58" t="s">
        <v>1076</v>
      </c>
      <c r="E27" s="60" t="str">
        <f>IF(ISBLANK(LeaveTracker[[#This Row],[Employee Name]]),"-----",VLOOKUP(LeaveTracker[[#This Row],[Employee Name]],Employees[[Employee Name]:[Office]],6))</f>
        <v>COA</v>
      </c>
      <c r="F27" s="59">
        <v>44718</v>
      </c>
      <c r="G27" s="59">
        <v>44722</v>
      </c>
      <c r="H27" s="58" t="s">
        <v>82</v>
      </c>
      <c r="I27" s="58"/>
      <c r="J27" s="60" t="s">
        <v>898</v>
      </c>
      <c r="K27" s="9">
        <f ca="1">NETWORKDAYS(LeaveTracker[[#This Row],[Start Date]],LeaveTracker[[#This Row],[End Date]],lstHolidays)</f>
        <v>5</v>
      </c>
      <c r="L27" s="9"/>
    </row>
    <row r="28" spans="1:12" ht="30" customHeight="1" x14ac:dyDescent="0.3">
      <c r="A28" s="60" t="s">
        <v>1786</v>
      </c>
      <c r="B28" s="59">
        <v>44774</v>
      </c>
      <c r="C28" s="59" t="s">
        <v>1785</v>
      </c>
      <c r="D28" s="58" t="s">
        <v>1076</v>
      </c>
      <c r="E28" s="60" t="str">
        <f>IF(ISBLANK(LeaveTracker[[#This Row],[Employee Name]]),"-----",VLOOKUP(LeaveTracker[[#This Row],[Employee Name]],Employees[[Employee Name]:[Office]],6))</f>
        <v>COA</v>
      </c>
      <c r="F28" s="59">
        <v>44725</v>
      </c>
      <c r="G28" s="59">
        <v>44729</v>
      </c>
      <c r="H28" s="58" t="s">
        <v>82</v>
      </c>
      <c r="I28" s="58"/>
      <c r="J28" s="60" t="s">
        <v>898</v>
      </c>
      <c r="K28" s="9">
        <f ca="1">NETWORKDAYS(LeaveTracker[[#This Row],[Start Date]],LeaveTracker[[#This Row],[End Date]],lstHolidays)</f>
        <v>5</v>
      </c>
      <c r="L28" s="9"/>
    </row>
    <row r="29" spans="1:12" ht="30" customHeight="1" x14ac:dyDescent="0.3">
      <c r="A29" s="60" t="s">
        <v>1786</v>
      </c>
      <c r="B29" s="59">
        <v>44774</v>
      </c>
      <c r="C29" s="59" t="s">
        <v>1785</v>
      </c>
      <c r="D29" s="58" t="s">
        <v>1076</v>
      </c>
      <c r="E29" s="60" t="str">
        <f>IF(ISBLANK(LeaveTracker[[#This Row],[Employee Name]]),"-----",VLOOKUP(LeaveTracker[[#This Row],[Employee Name]],Employees[[Employee Name]:[Office]],6))</f>
        <v>COA</v>
      </c>
      <c r="F29" s="59">
        <v>44732</v>
      </c>
      <c r="G29" s="59">
        <v>44736</v>
      </c>
      <c r="H29" s="58" t="s">
        <v>82</v>
      </c>
      <c r="I29" s="58"/>
      <c r="J29" s="60" t="s">
        <v>898</v>
      </c>
      <c r="K29" s="9">
        <f ca="1">NETWORKDAYS(LeaveTracker[[#This Row],[Start Date]],LeaveTracker[[#This Row],[End Date]],lstHolidays)</f>
        <v>5</v>
      </c>
      <c r="L29" s="9"/>
    </row>
    <row r="30" spans="1:12" ht="30" customHeight="1" x14ac:dyDescent="0.3">
      <c r="A30" s="60" t="s">
        <v>1786</v>
      </c>
      <c r="B30" s="59">
        <v>44774</v>
      </c>
      <c r="C30" s="59" t="s">
        <v>1785</v>
      </c>
      <c r="D30" s="58" t="s">
        <v>1076</v>
      </c>
      <c r="E30" s="60" t="str">
        <f>IF(ISBLANK(LeaveTracker[[#This Row],[Employee Name]]),"-----",VLOOKUP(LeaveTracker[[#This Row],[Employee Name]],Employees[[Employee Name]:[Office]],6))</f>
        <v>COA</v>
      </c>
      <c r="F30" s="59">
        <v>44739</v>
      </c>
      <c r="G30" s="59">
        <v>44742</v>
      </c>
      <c r="H30" s="58" t="s">
        <v>82</v>
      </c>
      <c r="I30" s="58"/>
      <c r="J30" s="60" t="s">
        <v>1787</v>
      </c>
      <c r="K30" s="9">
        <f ca="1">NETWORKDAYS(LeaveTracker[[#This Row],[Start Date]],LeaveTracker[[#This Row],[End Date]],lstHolidays)</f>
        <v>4</v>
      </c>
      <c r="L30" s="9"/>
    </row>
    <row r="31" spans="1:12" ht="30" customHeight="1" x14ac:dyDescent="0.3">
      <c r="A31" s="60" t="s">
        <v>1788</v>
      </c>
      <c r="B31" s="59">
        <v>44774</v>
      </c>
      <c r="C31" s="59" t="s">
        <v>1785</v>
      </c>
      <c r="D31" s="58" t="s">
        <v>1789</v>
      </c>
      <c r="E31" s="60" t="str">
        <f>IF(ISBLANK(LeaveTracker[[#This Row],[Employee Name]]),"-----",VLOOKUP(LeaveTracker[[#This Row],[Employee Name]],Employees[[Employee Name]:[Office]],6))</f>
        <v>ACCOUNTING</v>
      </c>
      <c r="F31" s="59">
        <v>44680</v>
      </c>
      <c r="G31" s="59">
        <v>44680</v>
      </c>
      <c r="H31" s="58" t="s">
        <v>81</v>
      </c>
      <c r="I31" s="58"/>
      <c r="J31" s="60" t="s">
        <v>862</v>
      </c>
      <c r="K31" s="9">
        <f ca="1">NETWORKDAYS(LeaveTracker[[#This Row],[Start Date]],LeaveTracker[[#This Row],[End Date]],lstHolidays)</f>
        <v>1</v>
      </c>
      <c r="L31" s="9"/>
    </row>
    <row r="32" spans="1:12" ht="30" customHeight="1" x14ac:dyDescent="0.3">
      <c r="A32" s="60" t="s">
        <v>1790</v>
      </c>
      <c r="B32" s="59">
        <v>44774</v>
      </c>
      <c r="C32" s="59" t="s">
        <v>1791</v>
      </c>
      <c r="D32" s="58" t="s">
        <v>1789</v>
      </c>
      <c r="E32" s="60" t="str">
        <f>IF(ISBLANK(LeaveTracker[[#This Row],[Employee Name]]),"-----",VLOOKUP(LeaveTracker[[#This Row],[Employee Name]],Employees[[Employee Name]:[Office]],6))</f>
        <v>ACCOUNTING</v>
      </c>
      <c r="F32" s="59">
        <v>44764</v>
      </c>
      <c r="G32" s="59">
        <v>44764</v>
      </c>
      <c r="H32" s="58" t="s">
        <v>81</v>
      </c>
      <c r="I32" s="58"/>
      <c r="J32" s="60" t="s">
        <v>862</v>
      </c>
      <c r="K32" s="9">
        <f ca="1">NETWORKDAYS(LeaveTracker[[#This Row],[Start Date]],LeaveTracker[[#This Row],[End Date]],lstHolidays)</f>
        <v>1</v>
      </c>
      <c r="L32" s="9"/>
    </row>
    <row r="33" spans="1:12" ht="30" customHeight="1" x14ac:dyDescent="0.3">
      <c r="A33" s="60" t="s">
        <v>1792</v>
      </c>
      <c r="B33" s="59">
        <v>44774</v>
      </c>
      <c r="C33" s="59" t="s">
        <v>1161</v>
      </c>
      <c r="D33" s="58" t="s">
        <v>1789</v>
      </c>
      <c r="E33" s="60" t="str">
        <f>IF(ISBLANK(LeaveTracker[[#This Row],[Employee Name]]),"-----",VLOOKUP(LeaveTracker[[#This Row],[Employee Name]],Employees[[Employee Name]:[Office]],6))</f>
        <v>ACCOUNTING</v>
      </c>
      <c r="F33" s="59">
        <v>44738</v>
      </c>
      <c r="G33" s="59">
        <v>44738</v>
      </c>
      <c r="H33" s="58" t="s">
        <v>81</v>
      </c>
      <c r="I33" s="58"/>
      <c r="J33" s="60" t="s">
        <v>862</v>
      </c>
      <c r="K33" s="9">
        <f ca="1">NETWORKDAYS(LeaveTracker[[#This Row],[Start Date]],LeaveTracker[[#This Row],[End Date]],lstHolidays)</f>
        <v>0</v>
      </c>
      <c r="L33" s="9"/>
    </row>
    <row r="34" spans="1:12" ht="30" customHeight="1" x14ac:dyDescent="0.3">
      <c r="A34" s="60" t="s">
        <v>1793</v>
      </c>
      <c r="B34" s="59">
        <v>44774</v>
      </c>
      <c r="C34" s="59" t="s">
        <v>1128</v>
      </c>
      <c r="D34" s="58" t="s">
        <v>1789</v>
      </c>
      <c r="E34" s="60" t="str">
        <f>IF(ISBLANK(LeaveTracker[[#This Row],[Employee Name]]),"-----",VLOOKUP(LeaveTracker[[#This Row],[Employee Name]],Employees[[Employee Name]:[Office]],6))</f>
        <v>ACCOUNTING</v>
      </c>
      <c r="F34" s="59">
        <v>44722</v>
      </c>
      <c r="G34" s="59">
        <v>44722</v>
      </c>
      <c r="H34" s="58" t="s">
        <v>300</v>
      </c>
      <c r="I34" s="58"/>
      <c r="J34" s="60" t="s">
        <v>1762</v>
      </c>
      <c r="K34" s="9">
        <f ca="1">NETWORKDAYS(LeaveTracker[[#This Row],[Start Date]],LeaveTracker[[#This Row],[End Date]],lstHolidays)</f>
        <v>1</v>
      </c>
      <c r="L34" s="9"/>
    </row>
    <row r="35" spans="1:12" ht="30" customHeight="1" x14ac:dyDescent="0.3">
      <c r="A35" s="60">
        <v>456</v>
      </c>
      <c r="B35" s="59">
        <v>44778</v>
      </c>
      <c r="C35" s="59">
        <v>44767</v>
      </c>
      <c r="D35" s="58" t="s">
        <v>1794</v>
      </c>
      <c r="E35" s="60" t="str">
        <f>IF(ISBLANK(LeaveTracker[[#This Row],[Employee Name]]),"-----",VLOOKUP(LeaveTracker[[#This Row],[Employee Name]],Employees[[Employee Name]:[Office]],6))</f>
        <v>MAHOGANY MARKET</v>
      </c>
      <c r="F35" s="59">
        <v>44775</v>
      </c>
      <c r="G35" s="59">
        <v>44775</v>
      </c>
      <c r="H35" s="58" t="s">
        <v>300</v>
      </c>
      <c r="I35" s="58" t="s">
        <v>158</v>
      </c>
      <c r="J35" s="60" t="s">
        <v>1762</v>
      </c>
      <c r="K35" s="9">
        <f ca="1">NETWORKDAYS(LeaveTracker[[#This Row],[Start Date]],LeaveTracker[[#This Row],[End Date]],lstHolidays)</f>
        <v>1</v>
      </c>
      <c r="L35" s="9"/>
    </row>
    <row r="36" spans="1:12" ht="30" customHeight="1" x14ac:dyDescent="0.3">
      <c r="A36" s="60">
        <v>457</v>
      </c>
      <c r="B36" s="59">
        <v>44778</v>
      </c>
      <c r="C36" s="59">
        <v>44767</v>
      </c>
      <c r="D36" s="58" t="s">
        <v>1794</v>
      </c>
      <c r="E36" s="60" t="str">
        <f>IF(ISBLANK(LeaveTracker[[#This Row],[Employee Name]]),"-----",VLOOKUP(LeaveTracker[[#This Row],[Employee Name]],Employees[[Employee Name]:[Office]],6))</f>
        <v>MAHOGANY MARKET</v>
      </c>
      <c r="F36" s="59">
        <v>44764</v>
      </c>
      <c r="G36" s="59">
        <v>44764</v>
      </c>
      <c r="H36" s="58" t="s">
        <v>81</v>
      </c>
      <c r="I36" s="58"/>
      <c r="J36" s="60" t="s">
        <v>862</v>
      </c>
      <c r="K36" s="9">
        <f ca="1">NETWORKDAYS(LeaveTracker[[#This Row],[Start Date]],LeaveTracker[[#This Row],[End Date]],lstHolidays)</f>
        <v>1</v>
      </c>
      <c r="L36" s="9"/>
    </row>
    <row r="37" spans="1:12" ht="30" customHeight="1" x14ac:dyDescent="0.3">
      <c r="A37" s="60">
        <v>458</v>
      </c>
      <c r="B37" s="59">
        <v>44778</v>
      </c>
      <c r="C37" s="59">
        <v>44704</v>
      </c>
      <c r="D37" s="58" t="s">
        <v>1795</v>
      </c>
      <c r="E37" s="60" t="str">
        <f>IF(ISBLANK(LeaveTracker[[#This Row],[Employee Name]]),"-----",VLOOKUP(LeaveTracker[[#This Row],[Employee Name]],Employees[[Employee Name]:[Office]],6))</f>
        <v>AGRICULTURE OFFICE</v>
      </c>
      <c r="F37" s="59">
        <v>44711</v>
      </c>
      <c r="G37" s="59">
        <v>44712</v>
      </c>
      <c r="H37" s="58" t="s">
        <v>300</v>
      </c>
      <c r="I37" s="58" t="s">
        <v>307</v>
      </c>
      <c r="J37" s="60" t="s">
        <v>1759</v>
      </c>
      <c r="K37" s="9">
        <f ca="1">NETWORKDAYS(LeaveTracker[[#This Row],[Start Date]],LeaveTracker[[#This Row],[End Date]],lstHolidays)</f>
        <v>2</v>
      </c>
      <c r="L37" s="9"/>
    </row>
    <row r="38" spans="1:12" ht="30" customHeight="1" x14ac:dyDescent="0.3">
      <c r="A38" s="60">
        <v>459</v>
      </c>
      <c r="B38" s="59">
        <v>44778</v>
      </c>
      <c r="C38" s="59">
        <v>44593</v>
      </c>
      <c r="D38" s="58" t="s">
        <v>1796</v>
      </c>
      <c r="E38" s="60" t="str">
        <f>IF(ISBLANK(LeaveTracker[[#This Row],[Employee Name]]),"-----",VLOOKUP(LeaveTracker[[#This Row],[Employee Name]],Employees[[Employee Name]:[Office]],6))</f>
        <v>ONT</v>
      </c>
      <c r="F38" s="59">
        <v>44593</v>
      </c>
      <c r="G38" s="59">
        <v>44607</v>
      </c>
      <c r="H38" s="58" t="s">
        <v>81</v>
      </c>
      <c r="I38" s="58"/>
      <c r="J38" s="60" t="s">
        <v>1797</v>
      </c>
      <c r="K38" s="9">
        <f ca="1">NETWORKDAYS(LeaveTracker[[#This Row],[Start Date]],LeaveTracker[[#This Row],[End Date]],lstHolidays)</f>
        <v>11</v>
      </c>
      <c r="L38" s="9"/>
    </row>
    <row r="39" spans="1:12" ht="30" customHeight="1" x14ac:dyDescent="0.3">
      <c r="A39" s="60">
        <v>460</v>
      </c>
      <c r="B39" s="59">
        <v>44778</v>
      </c>
      <c r="C39" s="59">
        <v>44760</v>
      </c>
      <c r="D39" s="58" t="s">
        <v>1796</v>
      </c>
      <c r="E39" s="60" t="str">
        <f>IF(ISBLANK(LeaveTracker[[#This Row],[Employee Name]]),"-----",VLOOKUP(LeaveTracker[[#This Row],[Employee Name]],Employees[[Employee Name]:[Office]],6))</f>
        <v>ONT</v>
      </c>
      <c r="F39" s="59">
        <v>44750</v>
      </c>
      <c r="G39" s="59">
        <v>44773</v>
      </c>
      <c r="H39" s="58" t="s">
        <v>81</v>
      </c>
      <c r="I39" s="58"/>
      <c r="J39" s="60" t="s">
        <v>1798</v>
      </c>
      <c r="K39" s="9">
        <f ca="1">NETWORKDAYS(LeaveTracker[[#This Row],[Start Date]],LeaveTracker[[#This Row],[End Date]],lstHolidays)</f>
        <v>16</v>
      </c>
      <c r="L39" s="9"/>
    </row>
    <row r="40" spans="1:12" ht="30" customHeight="1" x14ac:dyDescent="0.3">
      <c r="A40" s="60">
        <v>461</v>
      </c>
      <c r="B40" s="59">
        <v>44778</v>
      </c>
      <c r="C40" s="59">
        <v>44771</v>
      </c>
      <c r="D40" s="58" t="s">
        <v>1799</v>
      </c>
      <c r="E40" s="60" t="str">
        <f>IF(ISBLANK(LeaveTracker[[#This Row],[Employee Name]]),"-----",VLOOKUP(LeaveTracker[[#This Row],[Employee Name]],Employees[[Employee Name]:[Office]],6))</f>
        <v>BPLO</v>
      </c>
      <c r="F40" s="59">
        <v>44769</v>
      </c>
      <c r="G40" s="59">
        <v>44770</v>
      </c>
      <c r="H40" s="58" t="s">
        <v>81</v>
      </c>
      <c r="I40" s="58"/>
      <c r="J40" s="60" t="s">
        <v>859</v>
      </c>
      <c r="K40" s="9">
        <f ca="1">NETWORKDAYS(LeaveTracker[[#This Row],[Start Date]],LeaveTracker[[#This Row],[End Date]],lstHolidays)</f>
        <v>2</v>
      </c>
      <c r="L40" s="9"/>
    </row>
    <row r="41" spans="1:12" ht="30" customHeight="1" x14ac:dyDescent="0.3">
      <c r="A41" s="60">
        <v>462</v>
      </c>
      <c r="B41" s="59">
        <v>44778</v>
      </c>
      <c r="C41" s="59">
        <v>44762</v>
      </c>
      <c r="D41" s="58" t="s">
        <v>1800</v>
      </c>
      <c r="E41" s="60" t="str">
        <f>IF(ISBLANK(LeaveTracker[[#This Row],[Employee Name]]),"-----",VLOOKUP(LeaveTracker[[#This Row],[Employee Name]],Employees[[Employee Name]:[Office]],6))</f>
        <v>ONT</v>
      </c>
      <c r="F41" s="59">
        <v>44760</v>
      </c>
      <c r="G41" s="59">
        <v>44761</v>
      </c>
      <c r="H41" s="58" t="s">
        <v>81</v>
      </c>
      <c r="I41" s="58"/>
      <c r="J41" s="60" t="s">
        <v>859</v>
      </c>
      <c r="K41" s="9">
        <f ca="1">NETWORKDAYS(LeaveTracker[[#This Row],[Start Date]],LeaveTracker[[#This Row],[End Date]],lstHolidays)</f>
        <v>2</v>
      </c>
      <c r="L41" s="9"/>
    </row>
    <row r="42" spans="1:12" ht="30" customHeight="1" x14ac:dyDescent="0.3">
      <c r="A42" s="60">
        <v>463</v>
      </c>
      <c r="B42" s="59">
        <v>44778</v>
      </c>
      <c r="C42" s="59">
        <v>44718</v>
      </c>
      <c r="D42" s="58" t="s">
        <v>1800</v>
      </c>
      <c r="E42" s="60" t="str">
        <f>IF(ISBLANK(LeaveTracker[[#This Row],[Employee Name]]),"-----",VLOOKUP(LeaveTracker[[#This Row],[Employee Name]],Employees[[Employee Name]:[Office]],6))</f>
        <v>ONT</v>
      </c>
      <c r="F42" s="59">
        <v>44755</v>
      </c>
      <c r="G42" s="59">
        <v>44755</v>
      </c>
      <c r="H42" s="58" t="s">
        <v>82</v>
      </c>
      <c r="I42" s="58"/>
      <c r="J42" s="60" t="s">
        <v>861</v>
      </c>
      <c r="K42" s="9">
        <f ca="1">NETWORKDAYS(LeaveTracker[[#This Row],[Start Date]],LeaveTracker[[#This Row],[End Date]],lstHolidays)</f>
        <v>1</v>
      </c>
      <c r="L42" s="9"/>
    </row>
    <row r="43" spans="1:12" ht="30" customHeight="1" x14ac:dyDescent="0.3">
      <c r="A43" s="60">
        <v>464</v>
      </c>
      <c r="B43" s="59">
        <v>44778</v>
      </c>
      <c r="C43" s="59">
        <v>44712</v>
      </c>
      <c r="D43" s="58" t="s">
        <v>1800</v>
      </c>
      <c r="E43" s="60" t="str">
        <f>IF(ISBLANK(LeaveTracker[[#This Row],[Employee Name]]),"-----",VLOOKUP(LeaveTracker[[#This Row],[Employee Name]],Employees[[Employee Name]:[Office]],6))</f>
        <v>ONT</v>
      </c>
      <c r="F43" s="59">
        <v>44708</v>
      </c>
      <c r="G43" s="59">
        <v>44708</v>
      </c>
      <c r="H43" s="58" t="s">
        <v>81</v>
      </c>
      <c r="I43" s="58"/>
      <c r="J43" s="60" t="s">
        <v>862</v>
      </c>
      <c r="K43" s="9">
        <f ca="1">NETWORKDAYS(LeaveTracker[[#This Row],[Start Date]],LeaveTracker[[#This Row],[End Date]],lstHolidays)</f>
        <v>1</v>
      </c>
      <c r="L43" s="9"/>
    </row>
    <row r="44" spans="1:12" ht="30" customHeight="1" x14ac:dyDescent="0.3">
      <c r="A44" s="60">
        <v>465</v>
      </c>
      <c r="B44" s="59">
        <v>44778</v>
      </c>
      <c r="C44" s="59">
        <v>44577</v>
      </c>
      <c r="D44" s="58" t="s">
        <v>1796</v>
      </c>
      <c r="E44" s="60" t="str">
        <f>IF(ISBLANK(LeaveTracker[[#This Row],[Employee Name]]),"-----",VLOOKUP(LeaveTracker[[#This Row],[Employee Name]],Employees[[Employee Name]:[Office]],6))</f>
        <v>ONT</v>
      </c>
      <c r="F44" s="59">
        <v>44577</v>
      </c>
      <c r="G44" s="59">
        <v>44592</v>
      </c>
      <c r="H44" s="58" t="s">
        <v>81</v>
      </c>
      <c r="I44" s="58"/>
      <c r="J44" s="60" t="s">
        <v>1797</v>
      </c>
      <c r="K44" s="9">
        <f ca="1">NETWORKDAYS(LeaveTracker[[#This Row],[Start Date]],LeaveTracker[[#This Row],[End Date]],lstHolidays)</f>
        <v>11</v>
      </c>
      <c r="L44" s="9"/>
    </row>
    <row r="45" spans="1:12" ht="30" customHeight="1" x14ac:dyDescent="0.3">
      <c r="A45" s="60">
        <v>466</v>
      </c>
      <c r="B45" s="59">
        <v>44778</v>
      </c>
      <c r="C45" s="59">
        <v>44720</v>
      </c>
      <c r="D45" s="58" t="s">
        <v>1796</v>
      </c>
      <c r="E45" s="60" t="str">
        <f>IF(ISBLANK(LeaveTracker[[#This Row],[Employee Name]]),"-----",VLOOKUP(LeaveTracker[[#This Row],[Employee Name]],Employees[[Employee Name]:[Office]],6))</f>
        <v>ONT</v>
      </c>
      <c r="F45" s="59">
        <v>44713</v>
      </c>
      <c r="G45" s="59">
        <v>44714</v>
      </c>
      <c r="H45" s="58" t="s">
        <v>81</v>
      </c>
      <c r="I45" s="58"/>
      <c r="J45" s="60" t="s">
        <v>859</v>
      </c>
      <c r="K45" s="9">
        <f ca="1">NETWORKDAYS(LeaveTracker[[#This Row],[Start Date]],LeaveTracker[[#This Row],[End Date]],lstHolidays)</f>
        <v>2</v>
      </c>
      <c r="L45" s="9"/>
    </row>
    <row r="46" spans="1:12" ht="30" customHeight="1" x14ac:dyDescent="0.3">
      <c r="A46" s="60">
        <v>467</v>
      </c>
      <c r="B46" s="59">
        <v>44778</v>
      </c>
      <c r="C46" s="59">
        <v>44720</v>
      </c>
      <c r="D46" s="58" t="s">
        <v>1796</v>
      </c>
      <c r="E46" s="60" t="str">
        <f>IF(ISBLANK(LeaveTracker[[#This Row],[Employee Name]]),"-----",VLOOKUP(LeaveTracker[[#This Row],[Employee Name]],Employees[[Employee Name]:[Office]],6))</f>
        <v>ONT</v>
      </c>
      <c r="F46" s="59">
        <v>44706</v>
      </c>
      <c r="G46" s="59">
        <v>44711</v>
      </c>
      <c r="H46" s="58" t="s">
        <v>81</v>
      </c>
      <c r="I46" s="58"/>
      <c r="J46" s="60" t="s">
        <v>1801</v>
      </c>
      <c r="K46" s="9">
        <f ca="1">NETWORKDAYS(LeaveTracker[[#This Row],[Start Date]],LeaveTracker[[#This Row],[End Date]],lstHolidays)</f>
        <v>4</v>
      </c>
      <c r="L46" s="9"/>
    </row>
    <row r="47" spans="1:12" ht="30" customHeight="1" x14ac:dyDescent="0.3">
      <c r="A47" s="60">
        <v>468</v>
      </c>
      <c r="B47" s="59">
        <v>44778</v>
      </c>
      <c r="C47" s="59">
        <v>44629</v>
      </c>
      <c r="D47" s="58" t="s">
        <v>1794</v>
      </c>
      <c r="E47" s="60" t="str">
        <f>IF(ISBLANK(LeaveTracker[[#This Row],[Employee Name]]),"-----",VLOOKUP(LeaveTracker[[#This Row],[Employee Name]],Employees[[Employee Name]:[Office]],6))</f>
        <v>MAHOGANY MARKET</v>
      </c>
      <c r="F47" s="59">
        <v>44638</v>
      </c>
      <c r="G47" s="59">
        <v>44638</v>
      </c>
      <c r="H47" s="58" t="s">
        <v>300</v>
      </c>
      <c r="I47" s="58" t="s">
        <v>307</v>
      </c>
      <c r="J47" s="60" t="s">
        <v>1762</v>
      </c>
      <c r="K47" s="9">
        <f ca="1">NETWORKDAYS(LeaveTracker[[#This Row],[Start Date]],LeaveTracker[[#This Row],[End Date]],lstHolidays)</f>
        <v>1</v>
      </c>
      <c r="L47" s="9"/>
    </row>
    <row r="48" spans="1:12" ht="30" customHeight="1" x14ac:dyDescent="0.3">
      <c r="A48" s="60">
        <v>469</v>
      </c>
      <c r="B48" s="59">
        <v>44778</v>
      </c>
      <c r="C48" s="59">
        <v>44677</v>
      </c>
      <c r="D48" s="58" t="s">
        <v>1802</v>
      </c>
      <c r="E48" s="60" t="str">
        <f>IF(ISBLANK(LeaveTracker[[#This Row],[Employee Name]]),"-----",VLOOKUP(LeaveTracker[[#This Row],[Employee Name]],Employees[[Employee Name]:[Office]],6))</f>
        <v>TCIS</v>
      </c>
      <c r="F48" s="59">
        <v>44679</v>
      </c>
      <c r="G48" s="59">
        <v>44679</v>
      </c>
      <c r="H48" s="58" t="s">
        <v>300</v>
      </c>
      <c r="I48" s="58" t="s">
        <v>1803</v>
      </c>
      <c r="J48" s="60" t="s">
        <v>1762</v>
      </c>
      <c r="K48" s="9">
        <f ca="1">NETWORKDAYS(LeaveTracker[[#This Row],[Start Date]],LeaveTracker[[#This Row],[End Date]],lstHolidays)</f>
        <v>1</v>
      </c>
      <c r="L48" s="9"/>
    </row>
    <row r="49" spans="1:12" ht="30" customHeight="1" x14ac:dyDescent="0.3">
      <c r="A49" s="60">
        <v>470</v>
      </c>
      <c r="B49" s="59">
        <v>44778</v>
      </c>
      <c r="C49" s="59">
        <v>44642</v>
      </c>
      <c r="D49" s="58" t="s">
        <v>1804</v>
      </c>
      <c r="E49" s="60" t="str">
        <f>IF(ISBLANK(LeaveTracker[[#This Row],[Employee Name]]),"-----",VLOOKUP(LeaveTracker[[#This Row],[Employee Name]],Employees[[Employee Name]:[Office]],6))</f>
        <v>SP</v>
      </c>
      <c r="F49" s="59">
        <v>44655</v>
      </c>
      <c r="G49" s="59">
        <v>44659</v>
      </c>
      <c r="H49" s="58" t="s">
        <v>82</v>
      </c>
      <c r="I49" s="58"/>
      <c r="J49" s="60" t="s">
        <v>898</v>
      </c>
      <c r="K49" s="9">
        <f ca="1">NETWORKDAYS(LeaveTracker[[#This Row],[Start Date]],LeaveTracker[[#This Row],[End Date]],lstHolidays)</f>
        <v>5</v>
      </c>
      <c r="L49" s="9"/>
    </row>
    <row r="50" spans="1:12" ht="30" customHeight="1" x14ac:dyDescent="0.3">
      <c r="A50" s="60">
        <v>471</v>
      </c>
      <c r="B50" s="59">
        <v>44778</v>
      </c>
      <c r="C50" s="59">
        <v>44754</v>
      </c>
      <c r="D50" s="58" t="s">
        <v>1805</v>
      </c>
      <c r="E50" s="60" t="str">
        <f>IF(ISBLANK(LeaveTracker[[#This Row],[Employee Name]]),"-----",VLOOKUP(LeaveTracker[[#This Row],[Employee Name]],Employees[[Employee Name]:[Office]],6))</f>
        <v>EEO/CITY MARKET</v>
      </c>
      <c r="F50" s="59">
        <v>44761</v>
      </c>
      <c r="G50" s="59">
        <v>44761</v>
      </c>
      <c r="H50" s="58" t="s">
        <v>82</v>
      </c>
      <c r="I50" s="58"/>
      <c r="J50" s="60" t="s">
        <v>861</v>
      </c>
      <c r="K50" s="9">
        <f ca="1">NETWORKDAYS(LeaveTracker[[#This Row],[Start Date]],LeaveTracker[[#This Row],[End Date]],lstHolidays)</f>
        <v>1</v>
      </c>
      <c r="L50" s="9"/>
    </row>
    <row r="51" spans="1:12" ht="30" customHeight="1" x14ac:dyDescent="0.3">
      <c r="A51" s="60">
        <v>471</v>
      </c>
      <c r="B51" s="59">
        <v>44778</v>
      </c>
      <c r="C51" s="59">
        <v>44755</v>
      </c>
      <c r="D51" s="58" t="s">
        <v>1805</v>
      </c>
      <c r="E51" s="60" t="str">
        <f>IF(ISBLANK(LeaveTracker[[#This Row],[Employee Name]]),"-----",VLOOKUP(LeaveTracker[[#This Row],[Employee Name]],Employees[[Employee Name]:[Office]],6))</f>
        <v>EEO/CITY MARKET</v>
      </c>
      <c r="F51" s="59">
        <v>44763</v>
      </c>
      <c r="G51" s="59">
        <v>44764</v>
      </c>
      <c r="H51" s="58" t="s">
        <v>82</v>
      </c>
      <c r="I51" s="58"/>
      <c r="J51" s="60" t="s">
        <v>1806</v>
      </c>
      <c r="K51" s="9">
        <f ca="1">NETWORKDAYS(LeaveTracker[[#This Row],[Start Date]],LeaveTracker[[#This Row],[End Date]],lstHolidays)</f>
        <v>2</v>
      </c>
      <c r="L51" s="9"/>
    </row>
    <row r="52" spans="1:12" ht="30" customHeight="1" x14ac:dyDescent="0.3">
      <c r="A52" s="60">
        <v>472</v>
      </c>
      <c r="B52" s="59">
        <v>44778</v>
      </c>
      <c r="C52" s="59">
        <v>44691</v>
      </c>
      <c r="D52" s="58" t="s">
        <v>1805</v>
      </c>
      <c r="E52" s="60" t="str">
        <f>IF(ISBLANK(LeaveTracker[[#This Row],[Employee Name]]),"-----",VLOOKUP(LeaveTracker[[#This Row],[Employee Name]],Employees[[Employee Name]:[Office]],6))</f>
        <v>EEO/CITY MARKET</v>
      </c>
      <c r="F52" s="59">
        <v>44705</v>
      </c>
      <c r="G52" s="59">
        <v>44705</v>
      </c>
      <c r="H52" s="58" t="s">
        <v>82</v>
      </c>
      <c r="I52" s="58"/>
      <c r="J52" s="60" t="s">
        <v>861</v>
      </c>
      <c r="K52" s="9">
        <f ca="1">NETWORKDAYS(LeaveTracker[[#This Row],[Start Date]],LeaveTracker[[#This Row],[End Date]],lstHolidays)</f>
        <v>1</v>
      </c>
      <c r="L52" s="9"/>
    </row>
    <row r="53" spans="1:12" ht="30" customHeight="1" x14ac:dyDescent="0.3">
      <c r="A53" s="60">
        <v>473</v>
      </c>
      <c r="B53" s="59">
        <v>44778</v>
      </c>
      <c r="C53" s="59">
        <v>44691</v>
      </c>
      <c r="D53" s="58" t="s">
        <v>1805</v>
      </c>
      <c r="E53" s="60" t="str">
        <f>IF(ISBLANK(LeaveTracker[[#This Row],[Employee Name]]),"-----",VLOOKUP(LeaveTracker[[#This Row],[Employee Name]],Employees[[Employee Name]:[Office]],6))</f>
        <v>EEO/CITY MARKET</v>
      </c>
      <c r="F53" s="59">
        <v>44686</v>
      </c>
      <c r="G53" s="59">
        <v>44688</v>
      </c>
      <c r="H53" s="58" t="s">
        <v>81</v>
      </c>
      <c r="I53" s="58"/>
      <c r="J53" s="60" t="s">
        <v>859</v>
      </c>
      <c r="K53" s="9">
        <f ca="1">NETWORKDAYS(LeaveTracker[[#This Row],[Start Date]],LeaveTracker[[#This Row],[End Date]],lstHolidays)</f>
        <v>2</v>
      </c>
      <c r="L53" s="9"/>
    </row>
    <row r="54" spans="1:12" ht="30" customHeight="1" x14ac:dyDescent="0.3">
      <c r="A54" s="60">
        <v>474</v>
      </c>
      <c r="B54" s="59">
        <v>44778</v>
      </c>
      <c r="C54" s="59">
        <v>44755</v>
      </c>
      <c r="D54" s="58" t="s">
        <v>1807</v>
      </c>
      <c r="E54" s="60" t="str">
        <f>IF(ISBLANK(LeaveTracker[[#This Row],[Employee Name]]),"-----",VLOOKUP(LeaveTracker[[#This Row],[Employee Name]],Employees[[Employee Name]:[Office]],6))</f>
        <v>SP</v>
      </c>
      <c r="F54" s="59">
        <v>44754</v>
      </c>
      <c r="G54" s="59">
        <v>44754</v>
      </c>
      <c r="H54" s="58" t="s">
        <v>81</v>
      </c>
      <c r="I54" s="58"/>
      <c r="J54" s="60" t="s">
        <v>862</v>
      </c>
      <c r="K54" s="9">
        <f ca="1">NETWORKDAYS(LeaveTracker[[#This Row],[Start Date]],LeaveTracker[[#This Row],[End Date]],lstHolidays)</f>
        <v>1</v>
      </c>
      <c r="L54" s="9"/>
    </row>
    <row r="55" spans="1:12" ht="30" customHeight="1" x14ac:dyDescent="0.3">
      <c r="A55" s="60">
        <v>475</v>
      </c>
      <c r="B55" s="59">
        <v>44778</v>
      </c>
      <c r="C55" s="59">
        <v>44719</v>
      </c>
      <c r="D55" s="58" t="s">
        <v>1808</v>
      </c>
      <c r="E55" s="60" t="str">
        <f>IF(ISBLANK(LeaveTracker[[#This Row],[Employee Name]]),"-----",VLOOKUP(LeaveTracker[[#This Row],[Employee Name]],Employees[[Employee Name]:[Office]],6))</f>
        <v>TCIS</v>
      </c>
      <c r="F55" s="59">
        <v>44718</v>
      </c>
      <c r="G55" s="59">
        <v>44718</v>
      </c>
      <c r="H55" s="58" t="s">
        <v>81</v>
      </c>
      <c r="I55" s="58"/>
      <c r="J55" s="60" t="s">
        <v>862</v>
      </c>
      <c r="K55" s="9">
        <f ca="1">NETWORKDAYS(LeaveTracker[[#This Row],[Start Date]],LeaveTracker[[#This Row],[End Date]],lstHolidays)</f>
        <v>1</v>
      </c>
      <c r="L55" s="9"/>
    </row>
    <row r="56" spans="1:12" ht="30" customHeight="1" x14ac:dyDescent="0.3">
      <c r="A56" s="60">
        <v>476</v>
      </c>
      <c r="B56" s="59">
        <v>44778</v>
      </c>
      <c r="C56" s="59">
        <v>44725</v>
      </c>
      <c r="D56" s="58" t="s">
        <v>1808</v>
      </c>
      <c r="E56" s="60" t="str">
        <f>IF(ISBLANK(LeaveTracker[[#This Row],[Employee Name]]),"-----",VLOOKUP(LeaveTracker[[#This Row],[Employee Name]],Employees[[Employee Name]:[Office]],6))</f>
        <v>TCIS</v>
      </c>
      <c r="F56" s="59">
        <v>44726</v>
      </c>
      <c r="G56" s="59">
        <v>44726</v>
      </c>
      <c r="H56" s="58" t="s">
        <v>81</v>
      </c>
      <c r="I56" s="58"/>
      <c r="J56" s="60" t="s">
        <v>862</v>
      </c>
      <c r="K56" s="9">
        <f ca="1">NETWORKDAYS(LeaveTracker[[#This Row],[Start Date]],LeaveTracker[[#This Row],[End Date]],lstHolidays)</f>
        <v>1</v>
      </c>
      <c r="L56" s="9"/>
    </row>
    <row r="57" spans="1:12" ht="30" customHeight="1" x14ac:dyDescent="0.3">
      <c r="A57" s="60">
        <v>477</v>
      </c>
      <c r="B57" s="59">
        <v>44778</v>
      </c>
      <c r="C57" s="59">
        <v>44719</v>
      </c>
      <c r="D57" s="58" t="s">
        <v>1808</v>
      </c>
      <c r="E57" s="60" t="str">
        <f>IF(ISBLANK(LeaveTracker[[#This Row],[Employee Name]]),"-----",VLOOKUP(LeaveTracker[[#This Row],[Employee Name]],Employees[[Employee Name]:[Office]],6))</f>
        <v>TCIS</v>
      </c>
      <c r="F57" s="59">
        <v>44713</v>
      </c>
      <c r="G57" s="59">
        <v>44715</v>
      </c>
      <c r="H57" s="58" t="s">
        <v>81</v>
      </c>
      <c r="I57" s="58"/>
      <c r="J57" s="60" t="s">
        <v>1776</v>
      </c>
      <c r="K57" s="9">
        <f ca="1">NETWORKDAYS(LeaveTracker[[#This Row],[Start Date]],LeaveTracker[[#This Row],[End Date]],lstHolidays)</f>
        <v>3</v>
      </c>
      <c r="L57" s="9"/>
    </row>
    <row r="58" spans="1:12" ht="30" customHeight="1" x14ac:dyDescent="0.3">
      <c r="A58" s="60">
        <v>478</v>
      </c>
      <c r="B58" s="59">
        <v>44778</v>
      </c>
      <c r="C58" s="59">
        <v>44739</v>
      </c>
      <c r="D58" s="58" t="s">
        <v>1809</v>
      </c>
      <c r="E58" s="60" t="str">
        <f>IF(ISBLANK(LeaveTracker[[#This Row],[Employee Name]]),"-----",VLOOKUP(LeaveTracker[[#This Row],[Employee Name]],Employees[[Employee Name]:[Office]],6))</f>
        <v>GSO</v>
      </c>
      <c r="F58" s="59">
        <v>44736</v>
      </c>
      <c r="G58" s="59">
        <v>44736</v>
      </c>
      <c r="H58" s="58" t="s">
        <v>81</v>
      </c>
      <c r="I58" s="58"/>
      <c r="J58" s="60" t="s">
        <v>862</v>
      </c>
      <c r="K58" s="9">
        <f ca="1">NETWORKDAYS(LeaveTracker[[#This Row],[Start Date]],LeaveTracker[[#This Row],[End Date]],lstHolidays)</f>
        <v>1</v>
      </c>
      <c r="L58" s="9"/>
    </row>
    <row r="59" spans="1:12" ht="30" customHeight="1" x14ac:dyDescent="0.3">
      <c r="A59" s="60">
        <v>479</v>
      </c>
      <c r="B59" s="59">
        <v>44778</v>
      </c>
      <c r="C59" s="59">
        <v>44728</v>
      </c>
      <c r="D59" s="58" t="s">
        <v>1810</v>
      </c>
      <c r="E59" s="60" t="str">
        <f>IF(ISBLANK(LeaveTracker[[#This Row],[Employee Name]]),"-----",VLOOKUP(LeaveTracker[[#This Row],[Employee Name]],Employees[[Employee Name]:[Office]],6))</f>
        <v>CEO</v>
      </c>
      <c r="F59" s="59">
        <v>44728</v>
      </c>
      <c r="G59" s="59">
        <v>44728</v>
      </c>
      <c r="H59" s="58" t="s">
        <v>81</v>
      </c>
      <c r="I59" s="58"/>
      <c r="J59" s="60" t="s">
        <v>862</v>
      </c>
      <c r="K59" s="9">
        <f ca="1">NETWORKDAYS(LeaveTracker[[#This Row],[Start Date]],LeaveTracker[[#This Row],[End Date]],lstHolidays)</f>
        <v>1</v>
      </c>
      <c r="L59" s="9"/>
    </row>
    <row r="60" spans="1:12" ht="30" customHeight="1" x14ac:dyDescent="0.3">
      <c r="A60" s="60">
        <v>480</v>
      </c>
      <c r="B60" s="59">
        <v>44778</v>
      </c>
      <c r="C60" s="59">
        <v>44680</v>
      </c>
      <c r="D60" s="58" t="s">
        <v>1810</v>
      </c>
      <c r="E60" s="60" t="str">
        <f>IF(ISBLANK(LeaveTracker[[#This Row],[Employee Name]]),"-----",VLOOKUP(LeaveTracker[[#This Row],[Employee Name]],Employees[[Employee Name]:[Office]],6))</f>
        <v>CEO</v>
      </c>
      <c r="F60" s="59">
        <v>44678</v>
      </c>
      <c r="G60" s="59">
        <v>44679</v>
      </c>
      <c r="H60" s="58" t="s">
        <v>81</v>
      </c>
      <c r="I60" s="58"/>
      <c r="J60" s="60" t="s">
        <v>859</v>
      </c>
      <c r="K60" s="9">
        <f ca="1">NETWORKDAYS(LeaveTracker[[#This Row],[Start Date]],LeaveTracker[[#This Row],[End Date]],lstHolidays)</f>
        <v>2</v>
      </c>
      <c r="L60" s="9"/>
    </row>
    <row r="61" spans="1:12" ht="30" customHeight="1" x14ac:dyDescent="0.3">
      <c r="A61" s="60">
        <v>481</v>
      </c>
      <c r="B61" s="59">
        <v>44778</v>
      </c>
      <c r="C61" s="59">
        <v>44763</v>
      </c>
      <c r="D61" s="58" t="s">
        <v>1811</v>
      </c>
      <c r="E61" s="60" t="str">
        <f>IF(ISBLANK(LeaveTracker[[#This Row],[Employee Name]]),"-----",VLOOKUP(LeaveTracker[[#This Row],[Employee Name]],Employees[[Employee Name]:[Office]],6))</f>
        <v>CHARACTER</v>
      </c>
      <c r="F61" s="59">
        <v>44762</v>
      </c>
      <c r="G61" s="59">
        <v>44762</v>
      </c>
      <c r="H61" s="58" t="s">
        <v>81</v>
      </c>
      <c r="I61" s="58"/>
      <c r="J61" s="60" t="s">
        <v>862</v>
      </c>
      <c r="K61" s="9">
        <f ca="1">NETWORKDAYS(LeaveTracker[[#This Row],[Start Date]],LeaveTracker[[#This Row],[End Date]],lstHolidays)</f>
        <v>1</v>
      </c>
      <c r="L61" s="9"/>
    </row>
    <row r="62" spans="1:12" ht="30" customHeight="1" x14ac:dyDescent="0.3">
      <c r="A62" s="60">
        <v>482</v>
      </c>
      <c r="B62" s="59">
        <v>44778</v>
      </c>
      <c r="C62" s="59">
        <v>44754</v>
      </c>
      <c r="D62" s="58" t="s">
        <v>1812</v>
      </c>
      <c r="E62" s="60" t="str">
        <f>IF(ISBLANK(LeaveTracker[[#This Row],[Employee Name]]),"-----",VLOOKUP(LeaveTracker[[#This Row],[Employee Name]],Employees[[Employee Name]:[Office]],6))</f>
        <v>DEPED</v>
      </c>
      <c r="F62" s="59">
        <v>44753</v>
      </c>
      <c r="G62" s="59">
        <v>44753</v>
      </c>
      <c r="H62" s="58" t="s">
        <v>300</v>
      </c>
      <c r="I62" s="58" t="s">
        <v>307</v>
      </c>
      <c r="J62" s="60" t="s">
        <v>1762</v>
      </c>
      <c r="K62" s="9">
        <f ca="1">NETWORKDAYS(LeaveTracker[[#This Row],[Start Date]],LeaveTracker[[#This Row],[End Date]],lstHolidays)</f>
        <v>1</v>
      </c>
      <c r="L62" s="9"/>
    </row>
    <row r="63" spans="1:12" ht="30" customHeight="1" x14ac:dyDescent="0.3">
      <c r="A63" s="60">
        <v>482</v>
      </c>
      <c r="B63" s="59">
        <v>44778</v>
      </c>
      <c r="C63" s="59">
        <v>44755</v>
      </c>
      <c r="D63" s="58" t="s">
        <v>1812</v>
      </c>
      <c r="E63" s="60" t="str">
        <f>IF(ISBLANK(LeaveTracker[[#This Row],[Employee Name]]),"-----",VLOOKUP(LeaveTracker[[#This Row],[Employee Name]],Employees[[Employee Name]:[Office]],6))</f>
        <v>DEPED</v>
      </c>
      <c r="F63" s="59">
        <v>44760</v>
      </c>
      <c r="G63" s="59">
        <v>44761</v>
      </c>
      <c r="H63" s="58" t="s">
        <v>300</v>
      </c>
      <c r="I63" s="58" t="s">
        <v>307</v>
      </c>
      <c r="J63" s="60" t="s">
        <v>1759</v>
      </c>
      <c r="K63" s="9">
        <f ca="1">NETWORKDAYS(LeaveTracker[[#This Row],[Start Date]],LeaveTracker[[#This Row],[End Date]],lstHolidays)</f>
        <v>2</v>
      </c>
      <c r="L63" s="9"/>
    </row>
    <row r="64" spans="1:12" ht="30" customHeight="1" x14ac:dyDescent="0.3">
      <c r="A64" s="60">
        <v>482</v>
      </c>
      <c r="B64" s="59">
        <v>44778</v>
      </c>
      <c r="C64" s="59">
        <v>44756</v>
      </c>
      <c r="D64" s="58" t="s">
        <v>1812</v>
      </c>
      <c r="E64" s="60" t="str">
        <f>IF(ISBLANK(LeaveTracker[[#This Row],[Employee Name]]),"-----",VLOOKUP(LeaveTracker[[#This Row],[Employee Name]],Employees[[Employee Name]:[Office]],6))</f>
        <v>DEPED</v>
      </c>
      <c r="F64" s="59">
        <v>44763</v>
      </c>
      <c r="G64" s="59">
        <v>44764</v>
      </c>
      <c r="H64" s="58" t="s">
        <v>300</v>
      </c>
      <c r="I64" s="58" t="s">
        <v>307</v>
      </c>
      <c r="J64" s="60" t="s">
        <v>1759</v>
      </c>
      <c r="K64" s="9">
        <f ca="1">NETWORKDAYS(LeaveTracker[[#This Row],[Start Date]],LeaveTracker[[#This Row],[End Date]],lstHolidays)</f>
        <v>2</v>
      </c>
      <c r="L64" s="9"/>
    </row>
    <row r="65" spans="1:12" ht="30" customHeight="1" x14ac:dyDescent="0.3">
      <c r="A65" s="60">
        <v>483</v>
      </c>
      <c r="B65" s="59">
        <v>44778</v>
      </c>
      <c r="C65" s="59">
        <v>44754</v>
      </c>
      <c r="D65" s="58" t="s">
        <v>1812</v>
      </c>
      <c r="E65" s="60" t="str">
        <f>IF(ISBLANK(LeaveTracker[[#This Row],[Employee Name]]),"-----",VLOOKUP(LeaveTracker[[#This Row],[Employee Name]],Employees[[Employee Name]:[Office]],6))</f>
        <v>DEPED</v>
      </c>
      <c r="F65" s="59">
        <v>44762</v>
      </c>
      <c r="G65" s="59">
        <v>44762</v>
      </c>
      <c r="H65" s="58" t="s">
        <v>300</v>
      </c>
      <c r="I65" s="58" t="s">
        <v>158</v>
      </c>
      <c r="J65" s="60" t="s">
        <v>1762</v>
      </c>
      <c r="K65" s="9">
        <f ca="1">NETWORKDAYS(LeaveTracker[[#This Row],[Start Date]],LeaveTracker[[#This Row],[End Date]],lstHolidays)</f>
        <v>1</v>
      </c>
      <c r="L65" s="9"/>
    </row>
    <row r="66" spans="1:12" ht="30" customHeight="1" x14ac:dyDescent="0.3">
      <c r="A66" s="60">
        <v>484</v>
      </c>
      <c r="B66" s="59">
        <v>44778</v>
      </c>
      <c r="C66" s="59">
        <v>44774</v>
      </c>
      <c r="D66" s="58" t="s">
        <v>1813</v>
      </c>
      <c r="E66" s="60" t="str">
        <f>IF(ISBLANK(LeaveTracker[[#This Row],[Employee Name]]),"-----",VLOOKUP(LeaveTracker[[#This Row],[Employee Name]],Employees[[Employee Name]:[Office]],6))</f>
        <v>LIBRARY</v>
      </c>
      <c r="F66" s="59">
        <v>44789</v>
      </c>
      <c r="G66" s="59">
        <v>44789</v>
      </c>
      <c r="H66" s="58" t="s">
        <v>300</v>
      </c>
      <c r="I66" s="58" t="s">
        <v>158</v>
      </c>
      <c r="J66" s="60" t="s">
        <v>1762</v>
      </c>
      <c r="K66" s="9">
        <f ca="1">NETWORKDAYS(LeaveTracker[[#This Row],[Start Date]],LeaveTracker[[#This Row],[End Date]],lstHolidays)</f>
        <v>1</v>
      </c>
      <c r="L66" s="9"/>
    </row>
    <row r="67" spans="1:12" ht="30" customHeight="1" x14ac:dyDescent="0.3">
      <c r="A67" s="60">
        <v>485</v>
      </c>
      <c r="B67" s="59">
        <v>44778</v>
      </c>
      <c r="C67" s="59">
        <v>44774</v>
      </c>
      <c r="D67" s="58" t="s">
        <v>1813</v>
      </c>
      <c r="E67" s="60" t="str">
        <f>IF(ISBLANK(LeaveTracker[[#This Row],[Employee Name]]),"-----",VLOOKUP(LeaveTracker[[#This Row],[Employee Name]],Employees[[Employee Name]:[Office]],6))</f>
        <v>LIBRARY</v>
      </c>
      <c r="F67" s="59">
        <v>44792</v>
      </c>
      <c r="G67" s="59">
        <v>44792</v>
      </c>
      <c r="H67" s="58" t="s">
        <v>82</v>
      </c>
      <c r="I67" s="58"/>
      <c r="J67" s="60" t="s">
        <v>861</v>
      </c>
      <c r="K67" s="9">
        <f ca="1">NETWORKDAYS(LeaveTracker[[#This Row],[Start Date]],LeaveTracker[[#This Row],[End Date]],lstHolidays)</f>
        <v>1</v>
      </c>
      <c r="L67" s="9"/>
    </row>
    <row r="68" spans="1:12" ht="30" customHeight="1" x14ac:dyDescent="0.3">
      <c r="A68" s="60">
        <v>486</v>
      </c>
      <c r="B68" s="59">
        <v>44778</v>
      </c>
      <c r="C68" s="59">
        <v>44750</v>
      </c>
      <c r="D68" s="58" t="s">
        <v>1813</v>
      </c>
      <c r="E68" s="60" t="str">
        <f>IF(ISBLANK(LeaveTracker[[#This Row],[Employee Name]]),"-----",VLOOKUP(LeaveTracker[[#This Row],[Employee Name]],Employees[[Employee Name]:[Office]],6))</f>
        <v>LIBRARY</v>
      </c>
      <c r="F68" s="59">
        <v>44749</v>
      </c>
      <c r="G68" s="59">
        <v>44749</v>
      </c>
      <c r="H68" s="58" t="s">
        <v>300</v>
      </c>
      <c r="I68" s="58" t="s">
        <v>1814</v>
      </c>
      <c r="J68" s="60" t="s">
        <v>1762</v>
      </c>
      <c r="K68" s="9">
        <f ca="1">NETWORKDAYS(LeaveTracker[[#This Row],[Start Date]],LeaveTracker[[#This Row],[End Date]],lstHolidays)</f>
        <v>1</v>
      </c>
      <c r="L68" s="9"/>
    </row>
    <row r="69" spans="1:12" ht="30" customHeight="1" x14ac:dyDescent="0.3">
      <c r="A69" s="60">
        <v>487</v>
      </c>
      <c r="B69" s="59">
        <v>44778</v>
      </c>
      <c r="C69" s="59">
        <v>44692</v>
      </c>
      <c r="D69" s="58" t="s">
        <v>1813</v>
      </c>
      <c r="E69" s="60" t="str">
        <f>IF(ISBLANK(LeaveTracker[[#This Row],[Employee Name]]),"-----",VLOOKUP(LeaveTracker[[#This Row],[Employee Name]],Employees[[Employee Name]:[Office]],6))</f>
        <v>LIBRARY</v>
      </c>
      <c r="F69" s="59">
        <v>44699</v>
      </c>
      <c r="G69" s="59">
        <v>44701</v>
      </c>
      <c r="H69" s="58" t="s">
        <v>82</v>
      </c>
      <c r="I69" s="58"/>
      <c r="J69" s="60" t="s">
        <v>1781</v>
      </c>
      <c r="K69" s="9">
        <f ca="1">NETWORKDAYS(LeaveTracker[[#This Row],[Start Date]],LeaveTracker[[#This Row],[End Date]],lstHolidays)</f>
        <v>3</v>
      </c>
      <c r="L69" s="9"/>
    </row>
    <row r="70" spans="1:12" ht="30" customHeight="1" x14ac:dyDescent="0.3">
      <c r="A70" s="60">
        <v>488</v>
      </c>
      <c r="B70" s="59">
        <v>44778</v>
      </c>
      <c r="C70" s="59">
        <v>44704</v>
      </c>
      <c r="D70" s="58" t="s">
        <v>1815</v>
      </c>
      <c r="E70" s="60" t="str">
        <f>IF(ISBLANK(LeaveTracker[[#This Row],[Employee Name]]),"-----",VLOOKUP(LeaveTracker[[#This Row],[Employee Name]],Employees[[Employee Name]:[Office]],6))</f>
        <v>EEO/CITY MARKET</v>
      </c>
      <c r="F70" s="59">
        <v>44698</v>
      </c>
      <c r="G70" s="59">
        <v>44698</v>
      </c>
      <c r="H70" s="58" t="s">
        <v>81</v>
      </c>
      <c r="I70" s="58"/>
      <c r="J70" s="60" t="s">
        <v>862</v>
      </c>
      <c r="K70" s="9">
        <f ca="1">NETWORKDAYS(LeaveTracker[[#This Row],[Start Date]],LeaveTracker[[#This Row],[End Date]],lstHolidays)</f>
        <v>1</v>
      </c>
      <c r="L70" s="9"/>
    </row>
    <row r="71" spans="1:12" ht="30" customHeight="1" x14ac:dyDescent="0.3">
      <c r="A71" s="60">
        <v>488</v>
      </c>
      <c r="B71" s="59">
        <v>44778</v>
      </c>
      <c r="C71" s="59">
        <v>44704</v>
      </c>
      <c r="D71" s="58" t="s">
        <v>1815</v>
      </c>
      <c r="E71" s="60" t="str">
        <f>IF(ISBLANK(LeaveTracker[[#This Row],[Employee Name]]),"-----",VLOOKUP(LeaveTracker[[#This Row],[Employee Name]],Employees[[Employee Name]:[Office]],6))</f>
        <v>EEO/CITY MARKET</v>
      </c>
      <c r="F71" s="59">
        <v>44700</v>
      </c>
      <c r="G71" s="59">
        <v>44700</v>
      </c>
      <c r="H71" s="58" t="s">
        <v>81</v>
      </c>
      <c r="I71" s="58"/>
      <c r="J71" s="60" t="s">
        <v>862</v>
      </c>
      <c r="K71" s="9">
        <f ca="1">NETWORKDAYS(LeaveTracker[[#This Row],[Start Date]],LeaveTracker[[#This Row],[End Date]],lstHolidays)</f>
        <v>1</v>
      </c>
      <c r="L71" s="9"/>
    </row>
    <row r="72" spans="1:12" ht="30" customHeight="1" x14ac:dyDescent="0.3">
      <c r="A72" s="60">
        <v>488</v>
      </c>
      <c r="B72" s="59">
        <v>44778</v>
      </c>
      <c r="C72" s="59">
        <v>44704</v>
      </c>
      <c r="D72" s="58" t="s">
        <v>1815</v>
      </c>
      <c r="E72" s="60" t="str">
        <f>IF(ISBLANK(LeaveTracker[[#This Row],[Employee Name]]),"-----",VLOOKUP(LeaveTracker[[#This Row],[Employee Name]],Employees[[Employee Name]:[Office]],6))</f>
        <v>EEO/CITY MARKET</v>
      </c>
      <c r="F72" s="59">
        <v>44702</v>
      </c>
      <c r="G72" s="59">
        <v>44702</v>
      </c>
      <c r="H72" s="58" t="s">
        <v>81</v>
      </c>
      <c r="I72" s="58"/>
      <c r="J72" s="60" t="s">
        <v>862</v>
      </c>
      <c r="K72" s="9">
        <f ca="1">NETWORKDAYS(LeaveTracker[[#This Row],[Start Date]],LeaveTracker[[#This Row],[End Date]],lstHolidays)</f>
        <v>0</v>
      </c>
      <c r="L72" s="9"/>
    </row>
    <row r="73" spans="1:12" ht="30" customHeight="1" x14ac:dyDescent="0.3">
      <c r="A73" s="60">
        <v>489</v>
      </c>
      <c r="B73" s="59">
        <v>44778</v>
      </c>
      <c r="C73" s="59">
        <v>44683</v>
      </c>
      <c r="D73" s="58" t="s">
        <v>1815</v>
      </c>
      <c r="E73" s="60" t="str">
        <f>IF(ISBLANK(LeaveTracker[[#This Row],[Employee Name]]),"-----",VLOOKUP(LeaveTracker[[#This Row],[Employee Name]],Employees[[Employee Name]:[Office]],6))</f>
        <v>EEO/CITY MARKET</v>
      </c>
      <c r="F73" s="59">
        <v>44672</v>
      </c>
      <c r="G73" s="59">
        <v>44673</v>
      </c>
      <c r="H73" s="58" t="s">
        <v>81</v>
      </c>
      <c r="I73" s="58"/>
      <c r="J73" s="60" t="s">
        <v>859</v>
      </c>
      <c r="K73" s="9">
        <f ca="1">NETWORKDAYS(LeaveTracker[[#This Row],[Start Date]],LeaveTracker[[#This Row],[End Date]],lstHolidays)</f>
        <v>2</v>
      </c>
      <c r="L73" s="9"/>
    </row>
    <row r="74" spans="1:12" ht="30" customHeight="1" x14ac:dyDescent="0.3">
      <c r="A74" s="60">
        <v>489</v>
      </c>
      <c r="B74" s="59">
        <v>44778</v>
      </c>
      <c r="C74" s="59">
        <v>44683</v>
      </c>
      <c r="D74" s="58" t="s">
        <v>1815</v>
      </c>
      <c r="E74" s="60" t="str">
        <f>IF(ISBLANK(LeaveTracker[[#This Row],[Employee Name]]),"-----",VLOOKUP(LeaveTracker[[#This Row],[Employee Name]],Employees[[Employee Name]:[Office]],6))</f>
        <v>EEO/CITY MARKET</v>
      </c>
      <c r="F74" s="59">
        <v>44676</v>
      </c>
      <c r="G74" s="59">
        <v>44679</v>
      </c>
      <c r="H74" s="58" t="s">
        <v>81</v>
      </c>
      <c r="I74" s="58"/>
      <c r="J74" s="60" t="s">
        <v>1816</v>
      </c>
      <c r="K74" s="9">
        <f ca="1">NETWORKDAYS(LeaveTracker[[#This Row],[Start Date]],LeaveTracker[[#This Row],[End Date]],lstHolidays)</f>
        <v>4</v>
      </c>
      <c r="L74" s="9"/>
    </row>
    <row r="75" spans="1:12" ht="30" customHeight="1" x14ac:dyDescent="0.3">
      <c r="A75" s="60">
        <v>489</v>
      </c>
      <c r="B75" s="59">
        <v>44778</v>
      </c>
      <c r="C75" s="59">
        <v>44683</v>
      </c>
      <c r="D75" s="58" t="s">
        <v>1815</v>
      </c>
      <c r="E75" s="60" t="str">
        <f>IF(ISBLANK(LeaveTracker[[#This Row],[Employee Name]]),"-----",VLOOKUP(LeaveTracker[[#This Row],[Employee Name]],Employees[[Employee Name]:[Office]],6))</f>
        <v>EEO/CITY MARKET</v>
      </c>
      <c r="F75" s="59">
        <v>44681</v>
      </c>
      <c r="G75" s="59">
        <v>44681</v>
      </c>
      <c r="H75" s="58" t="s">
        <v>81</v>
      </c>
      <c r="I75" s="58"/>
      <c r="J75" s="60" t="s">
        <v>862</v>
      </c>
      <c r="K75" s="9">
        <f ca="1">NETWORKDAYS(LeaveTracker[[#This Row],[Start Date]],LeaveTracker[[#This Row],[End Date]],lstHolidays)</f>
        <v>0</v>
      </c>
      <c r="L75" s="9"/>
    </row>
    <row r="76" spans="1:12" ht="30" customHeight="1" x14ac:dyDescent="0.3">
      <c r="A76" s="60">
        <v>490</v>
      </c>
      <c r="B76" s="59">
        <v>44778</v>
      </c>
      <c r="C76" s="59">
        <v>44755</v>
      </c>
      <c r="D76" s="58" t="s">
        <v>1815</v>
      </c>
      <c r="E76" s="60" t="str">
        <f>IF(ISBLANK(LeaveTracker[[#This Row],[Employee Name]]),"-----",VLOOKUP(LeaveTracker[[#This Row],[Employee Name]],Employees[[Employee Name]:[Office]],6))</f>
        <v>EEO/CITY MARKET</v>
      </c>
      <c r="F76" s="59">
        <v>44746</v>
      </c>
      <c r="G76" s="59">
        <v>44749</v>
      </c>
      <c r="H76" s="58" t="s">
        <v>81</v>
      </c>
      <c r="I76" s="58"/>
      <c r="J76" s="60" t="s">
        <v>1816</v>
      </c>
      <c r="K76" s="9">
        <f ca="1">NETWORKDAYS(LeaveTracker[[#This Row],[Start Date]],LeaveTracker[[#This Row],[End Date]],lstHolidays)</f>
        <v>4</v>
      </c>
      <c r="L76" s="9"/>
    </row>
    <row r="77" spans="1:12" ht="30" customHeight="1" x14ac:dyDescent="0.3">
      <c r="A77" s="60">
        <v>490</v>
      </c>
      <c r="B77" s="59">
        <v>44778</v>
      </c>
      <c r="C77" s="59">
        <v>44755</v>
      </c>
      <c r="D77" s="58" t="s">
        <v>1815</v>
      </c>
      <c r="E77" s="60" t="str">
        <f>IF(ISBLANK(LeaveTracker[[#This Row],[Employee Name]]),"-----",VLOOKUP(LeaveTracker[[#This Row],[Employee Name]],Employees[[Employee Name]:[Office]],6))</f>
        <v>EEO/CITY MARKET</v>
      </c>
      <c r="F77" s="59">
        <v>44751</v>
      </c>
      <c r="G77" s="59">
        <v>44751</v>
      </c>
      <c r="H77" s="58" t="s">
        <v>81</v>
      </c>
      <c r="I77" s="58"/>
      <c r="J77" s="60" t="s">
        <v>862</v>
      </c>
      <c r="K77" s="9">
        <f ca="1">NETWORKDAYS(LeaveTracker[[#This Row],[Start Date]],LeaveTracker[[#This Row],[End Date]],lstHolidays)</f>
        <v>0</v>
      </c>
      <c r="L77" s="9"/>
    </row>
    <row r="78" spans="1:12" ht="30" customHeight="1" x14ac:dyDescent="0.3">
      <c r="A78" s="60">
        <v>490</v>
      </c>
      <c r="B78" s="59">
        <v>44778</v>
      </c>
      <c r="C78" s="59">
        <v>44755</v>
      </c>
      <c r="D78" s="58" t="s">
        <v>1815</v>
      </c>
      <c r="E78" s="60" t="str">
        <f>IF(ISBLANK(LeaveTracker[[#This Row],[Employee Name]]),"-----",VLOOKUP(LeaveTracker[[#This Row],[Employee Name]],Employees[[Employee Name]:[Office]],6))</f>
        <v>EEO/CITY MARKET</v>
      </c>
      <c r="F78" s="59">
        <v>44753</v>
      </c>
      <c r="G78" s="59">
        <v>44753</v>
      </c>
      <c r="H78" s="58" t="s">
        <v>81</v>
      </c>
      <c r="I78" s="58"/>
      <c r="J78" s="60" t="s">
        <v>862</v>
      </c>
      <c r="K78" s="9">
        <f ca="1">NETWORKDAYS(LeaveTracker[[#This Row],[Start Date]],LeaveTracker[[#This Row],[End Date]],lstHolidays)</f>
        <v>1</v>
      </c>
      <c r="L78" s="9"/>
    </row>
    <row r="79" spans="1:12" ht="30" customHeight="1" x14ac:dyDescent="0.3">
      <c r="A79" s="60">
        <v>491</v>
      </c>
      <c r="B79" s="59">
        <v>44778</v>
      </c>
      <c r="C79" s="59">
        <v>44754</v>
      </c>
      <c r="D79" s="58" t="s">
        <v>1817</v>
      </c>
      <c r="E79" s="60" t="str">
        <f>IF(ISBLANK(LeaveTracker[[#This Row],[Employee Name]]),"-----",VLOOKUP(LeaveTracker[[#This Row],[Employee Name]],Employees[[Employee Name]:[Office]],6))</f>
        <v>GSO</v>
      </c>
      <c r="F79" s="59">
        <v>44753</v>
      </c>
      <c r="G79" s="59">
        <v>44753</v>
      </c>
      <c r="H79" s="58" t="s">
        <v>81</v>
      </c>
      <c r="I79" s="58"/>
      <c r="J79" s="60" t="s">
        <v>862</v>
      </c>
      <c r="K79" s="9">
        <f ca="1">NETWORKDAYS(LeaveTracker[[#This Row],[Start Date]],LeaveTracker[[#This Row],[End Date]],lstHolidays)</f>
        <v>1</v>
      </c>
      <c r="L79" s="9"/>
    </row>
    <row r="80" spans="1:12" ht="30" customHeight="1" x14ac:dyDescent="0.3">
      <c r="A80" s="60">
        <v>492</v>
      </c>
      <c r="B80" s="59">
        <v>44778</v>
      </c>
      <c r="C80" s="59">
        <v>44757</v>
      </c>
      <c r="D80" s="58" t="s">
        <v>1810</v>
      </c>
      <c r="E80" s="60" t="str">
        <f>IF(ISBLANK(LeaveTracker[[#This Row],[Employee Name]]),"-----",VLOOKUP(LeaveTracker[[#This Row],[Employee Name]],Employees[[Employee Name]:[Office]],6))</f>
        <v>CEO</v>
      </c>
      <c r="F80" s="59">
        <v>44756</v>
      </c>
      <c r="G80" s="59">
        <v>44756</v>
      </c>
      <c r="H80" s="58" t="s">
        <v>81</v>
      </c>
      <c r="I80" s="58"/>
      <c r="J80" s="60" t="s">
        <v>862</v>
      </c>
      <c r="K80" s="9">
        <f ca="1">NETWORKDAYS(LeaveTracker[[#This Row],[Start Date]],LeaveTracker[[#This Row],[End Date]],lstHolidays)</f>
        <v>1</v>
      </c>
      <c r="L80" s="9"/>
    </row>
    <row r="81" spans="1:12" ht="30" customHeight="1" x14ac:dyDescent="0.3">
      <c r="A81" s="60">
        <v>493</v>
      </c>
      <c r="B81" s="59">
        <v>44778</v>
      </c>
      <c r="C81" s="59">
        <v>44760</v>
      </c>
      <c r="D81" s="58" t="s">
        <v>1811</v>
      </c>
      <c r="E81" s="60" t="str">
        <f>IF(ISBLANK(LeaveTracker[[#This Row],[Employee Name]]),"-----",VLOOKUP(LeaveTracker[[#This Row],[Employee Name]],Employees[[Employee Name]:[Office]],6))</f>
        <v>CHARACTER</v>
      </c>
      <c r="F81" s="59">
        <v>44757</v>
      </c>
      <c r="G81" s="59">
        <v>44757</v>
      </c>
      <c r="H81" s="58" t="s">
        <v>81</v>
      </c>
      <c r="I81" s="58"/>
      <c r="J81" s="60" t="s">
        <v>862</v>
      </c>
      <c r="K81" s="9">
        <f ca="1">NETWORKDAYS(LeaveTracker[[#This Row],[Start Date]],LeaveTracker[[#This Row],[End Date]],lstHolidays)</f>
        <v>1</v>
      </c>
      <c r="L81" s="9"/>
    </row>
    <row r="82" spans="1:12" ht="30" customHeight="1" x14ac:dyDescent="0.3">
      <c r="A82" s="60">
        <v>494</v>
      </c>
      <c r="B82" s="59">
        <v>44778</v>
      </c>
      <c r="C82" s="59">
        <v>44661</v>
      </c>
      <c r="D82" s="58" t="s">
        <v>1811</v>
      </c>
      <c r="E82" s="60" t="str">
        <f>IF(ISBLANK(LeaveTracker[[#This Row],[Employee Name]]),"-----",VLOOKUP(LeaveTracker[[#This Row],[Employee Name]],Employees[[Employee Name]:[Office]],6))</f>
        <v>CHARACTER</v>
      </c>
      <c r="F82" s="59">
        <v>44664</v>
      </c>
      <c r="G82" s="59">
        <v>44664</v>
      </c>
      <c r="H82" s="58" t="s">
        <v>300</v>
      </c>
      <c r="I82" s="58" t="s">
        <v>1818</v>
      </c>
      <c r="J82" s="60" t="s">
        <v>1762</v>
      </c>
      <c r="K82" s="9">
        <f ca="1">NETWORKDAYS(LeaveTracker[[#This Row],[Start Date]],LeaveTracker[[#This Row],[End Date]],lstHolidays)</f>
        <v>1</v>
      </c>
      <c r="L82" s="9"/>
    </row>
    <row r="83" spans="1:12" ht="30" customHeight="1" x14ac:dyDescent="0.3">
      <c r="A83" s="60">
        <v>495</v>
      </c>
      <c r="B83" s="59">
        <v>44778</v>
      </c>
      <c r="C83" s="59">
        <v>44676</v>
      </c>
      <c r="D83" s="58" t="s">
        <v>1817</v>
      </c>
      <c r="E83" s="60" t="str">
        <f>IF(ISBLANK(LeaveTracker[[#This Row],[Employee Name]]),"-----",VLOOKUP(LeaveTracker[[#This Row],[Employee Name]],Employees[[Employee Name]:[Office]],6))</f>
        <v>GSO</v>
      </c>
      <c r="F83" s="59">
        <v>44673</v>
      </c>
      <c r="G83" s="59">
        <v>44673</v>
      </c>
      <c r="H83" s="58" t="s">
        <v>300</v>
      </c>
      <c r="I83" s="58" t="s">
        <v>647</v>
      </c>
      <c r="J83" s="60" t="s">
        <v>1762</v>
      </c>
      <c r="K83" s="9">
        <f ca="1">NETWORKDAYS(LeaveTracker[[#This Row],[Start Date]],LeaveTracker[[#This Row],[End Date]],lstHolidays)</f>
        <v>1</v>
      </c>
      <c r="L83" s="9"/>
    </row>
    <row r="84" spans="1:12" ht="30" customHeight="1" x14ac:dyDescent="0.3">
      <c r="A84" s="60">
        <v>496</v>
      </c>
      <c r="B84" s="59">
        <v>44778</v>
      </c>
      <c r="C84" s="59">
        <v>44655</v>
      </c>
      <c r="D84" s="58" t="s">
        <v>1817</v>
      </c>
      <c r="E84" s="60" t="str">
        <f>IF(ISBLANK(LeaveTracker[[#This Row],[Employee Name]]),"-----",VLOOKUP(LeaveTracker[[#This Row],[Employee Name]],Employees[[Employee Name]:[Office]],6))</f>
        <v>GSO</v>
      </c>
      <c r="F84" s="59">
        <v>44652</v>
      </c>
      <c r="G84" s="59">
        <v>44652</v>
      </c>
      <c r="H84" s="58" t="s">
        <v>300</v>
      </c>
      <c r="I84" s="58" t="s">
        <v>647</v>
      </c>
      <c r="J84" s="60" t="s">
        <v>1762</v>
      </c>
      <c r="K84" s="9">
        <f ca="1">NETWORKDAYS(LeaveTracker[[#This Row],[Start Date]],LeaveTracker[[#This Row],[End Date]],lstHolidays)</f>
        <v>1</v>
      </c>
      <c r="L84" s="9"/>
    </row>
    <row r="85" spans="1:12" ht="30" customHeight="1" x14ac:dyDescent="0.3">
      <c r="A85" s="60">
        <v>497</v>
      </c>
      <c r="B85" s="59">
        <v>44778</v>
      </c>
      <c r="C85" s="59">
        <v>44662</v>
      </c>
      <c r="D85" s="58" t="s">
        <v>1819</v>
      </c>
      <c r="E85" s="60" t="str">
        <f>IF(ISBLANK(LeaveTracker[[#This Row],[Employee Name]]),"-----",VLOOKUP(LeaveTracker[[#This Row],[Employee Name]],Employees[[Employee Name]:[Office]],6))</f>
        <v>CENRO</v>
      </c>
      <c r="F85" s="59">
        <v>44666</v>
      </c>
      <c r="G85" s="59">
        <v>44667</v>
      </c>
      <c r="H85" s="58" t="s">
        <v>81</v>
      </c>
      <c r="I85" s="58"/>
      <c r="J85" s="60" t="s">
        <v>859</v>
      </c>
      <c r="K85" s="9">
        <f ca="1">NETWORKDAYS(LeaveTracker[[#This Row],[Start Date]],LeaveTracker[[#This Row],[End Date]],lstHolidays)</f>
        <v>1</v>
      </c>
      <c r="L85" s="9"/>
    </row>
    <row r="86" spans="1:12" ht="30" customHeight="1" x14ac:dyDescent="0.3">
      <c r="A86" s="60">
        <v>498</v>
      </c>
      <c r="B86" s="59">
        <v>44778</v>
      </c>
      <c r="C86" s="59">
        <v>44714</v>
      </c>
      <c r="D86" s="58" t="s">
        <v>1820</v>
      </c>
      <c r="E86" s="60" t="str">
        <f>IF(ISBLANK(LeaveTracker[[#This Row],[Employee Name]]),"-----",VLOOKUP(LeaveTracker[[#This Row],[Employee Name]],Employees[[Employee Name]:[Office]],6))</f>
        <v>ONT</v>
      </c>
      <c r="F86" s="59">
        <v>44710</v>
      </c>
      <c r="G86" s="59">
        <v>44710</v>
      </c>
      <c r="H86" s="58" t="s">
        <v>81</v>
      </c>
      <c r="I86" s="58"/>
      <c r="J86" s="60" t="s">
        <v>862</v>
      </c>
      <c r="K86" s="9">
        <f ca="1">NETWORKDAYS(LeaveTracker[[#This Row],[Start Date]],LeaveTracker[[#This Row],[End Date]],lstHolidays)</f>
        <v>0</v>
      </c>
      <c r="L86" s="9"/>
    </row>
    <row r="87" spans="1:12" ht="30" customHeight="1" x14ac:dyDescent="0.3">
      <c r="A87" s="60">
        <v>499</v>
      </c>
      <c r="B87" s="59">
        <v>44778</v>
      </c>
      <c r="C87" s="59">
        <v>44694</v>
      </c>
      <c r="D87" s="58" t="s">
        <v>1821</v>
      </c>
      <c r="E87" s="60" t="str">
        <f>IF(ISBLANK(LeaveTracker[[#This Row],[Employee Name]]),"-----",VLOOKUP(LeaveTracker[[#This Row],[Employee Name]],Employees[[Employee Name]:[Office]],6))</f>
        <v>ONT</v>
      </c>
      <c r="F87" s="59">
        <v>44707</v>
      </c>
      <c r="G87" s="59">
        <v>44708</v>
      </c>
      <c r="H87" s="58" t="s">
        <v>82</v>
      </c>
      <c r="I87" s="58"/>
      <c r="J87" s="60" t="s">
        <v>1806</v>
      </c>
      <c r="K87" s="9">
        <f ca="1">NETWORKDAYS(LeaveTracker[[#This Row],[Start Date]],LeaveTracker[[#This Row],[End Date]],lstHolidays)</f>
        <v>2</v>
      </c>
      <c r="L87" s="9"/>
    </row>
    <row r="88" spans="1:12" ht="30" customHeight="1" x14ac:dyDescent="0.3">
      <c r="A88" s="60">
        <v>500</v>
      </c>
      <c r="B88" s="59">
        <v>44778</v>
      </c>
      <c r="C88" s="59">
        <v>44753</v>
      </c>
      <c r="D88" s="58" t="s">
        <v>1822</v>
      </c>
      <c r="E88" s="60" t="str">
        <f>IF(ISBLANK(LeaveTracker[[#This Row],[Employee Name]]),"-----",VLOOKUP(LeaveTracker[[#This Row],[Employee Name]],Employees[[Employee Name]:[Office]],6))</f>
        <v>GSO</v>
      </c>
      <c r="F88" s="59">
        <v>44750</v>
      </c>
      <c r="G88" s="59">
        <v>44750</v>
      </c>
      <c r="H88" s="58" t="s">
        <v>81</v>
      </c>
      <c r="I88" s="58"/>
      <c r="J88" s="60" t="s">
        <v>862</v>
      </c>
      <c r="K88" s="9">
        <f ca="1">NETWORKDAYS(LeaveTracker[[#This Row],[Start Date]],LeaveTracker[[#This Row],[End Date]],lstHolidays)</f>
        <v>1</v>
      </c>
      <c r="L88" s="9"/>
    </row>
    <row r="89" spans="1:12" ht="30" customHeight="1" x14ac:dyDescent="0.3">
      <c r="A89" s="60">
        <v>501</v>
      </c>
      <c r="B89" s="59">
        <v>44778</v>
      </c>
      <c r="C89" s="59">
        <v>44712</v>
      </c>
      <c r="D89" s="58" t="s">
        <v>1822</v>
      </c>
      <c r="E89" s="60" t="str">
        <f>IF(ISBLANK(LeaveTracker[[#This Row],[Employee Name]]),"-----",VLOOKUP(LeaveTracker[[#This Row],[Employee Name]],Employees[[Employee Name]:[Office]],6))</f>
        <v>GSO</v>
      </c>
      <c r="F89" s="59">
        <v>44718</v>
      </c>
      <c r="G89" s="59">
        <v>44720</v>
      </c>
      <c r="H89" s="58" t="s">
        <v>82</v>
      </c>
      <c r="I89" s="58"/>
      <c r="J89" s="60" t="s">
        <v>1781</v>
      </c>
      <c r="K89" s="9">
        <f ca="1">NETWORKDAYS(LeaveTracker[[#This Row],[Start Date]],LeaveTracker[[#This Row],[End Date]],lstHolidays)</f>
        <v>3</v>
      </c>
      <c r="L89" s="9"/>
    </row>
    <row r="90" spans="1:12" ht="30" customHeight="1" x14ac:dyDescent="0.3">
      <c r="A90" s="60">
        <v>502</v>
      </c>
      <c r="B90" s="59">
        <v>44778</v>
      </c>
      <c r="C90" s="59">
        <v>44700</v>
      </c>
      <c r="D90" s="58" t="s">
        <v>1822</v>
      </c>
      <c r="E90" s="60" t="str">
        <f>IF(ISBLANK(LeaveTracker[[#This Row],[Employee Name]]),"-----",VLOOKUP(LeaveTracker[[#This Row],[Employee Name]],Employees[[Employee Name]:[Office]],6))</f>
        <v>GSO</v>
      </c>
      <c r="F90" s="59">
        <v>44699</v>
      </c>
      <c r="G90" s="59">
        <v>44699</v>
      </c>
      <c r="H90" s="58" t="s">
        <v>300</v>
      </c>
      <c r="I90" s="58" t="s">
        <v>647</v>
      </c>
      <c r="J90" s="60" t="s">
        <v>1762</v>
      </c>
      <c r="K90" s="9">
        <f ca="1">NETWORKDAYS(LeaveTracker[[#This Row],[Start Date]],LeaveTracker[[#This Row],[End Date]],lstHolidays)</f>
        <v>1</v>
      </c>
      <c r="L90" s="9"/>
    </row>
    <row r="91" spans="1:12" ht="30" customHeight="1" x14ac:dyDescent="0.3">
      <c r="A91" s="60">
        <v>503</v>
      </c>
      <c r="B91" s="59">
        <v>44778</v>
      </c>
      <c r="C91" s="59">
        <v>44698</v>
      </c>
      <c r="D91" s="58" t="s">
        <v>1822</v>
      </c>
      <c r="E91" s="60" t="str">
        <f>IF(ISBLANK(LeaveTracker[[#This Row],[Employee Name]]),"-----",VLOOKUP(LeaveTracker[[#This Row],[Employee Name]],Employees[[Employee Name]:[Office]],6))</f>
        <v>GSO</v>
      </c>
      <c r="F91" s="59">
        <v>44697</v>
      </c>
      <c r="G91" s="59">
        <v>44697</v>
      </c>
      <c r="H91" s="58" t="s">
        <v>81</v>
      </c>
      <c r="I91" s="58"/>
      <c r="J91" s="60" t="s">
        <v>862</v>
      </c>
      <c r="K91" s="9">
        <f ca="1">NETWORKDAYS(LeaveTracker[[#This Row],[Start Date]],LeaveTracker[[#This Row],[End Date]],lstHolidays)</f>
        <v>1</v>
      </c>
      <c r="L91" s="9"/>
    </row>
    <row r="92" spans="1:12" ht="30" customHeight="1" x14ac:dyDescent="0.3">
      <c r="A92" s="60">
        <v>504</v>
      </c>
      <c r="B92" s="59">
        <v>44778</v>
      </c>
      <c r="C92" s="59">
        <v>44719</v>
      </c>
      <c r="D92" s="58" t="s">
        <v>1823</v>
      </c>
      <c r="E92" s="60" t="str">
        <f>IF(ISBLANK(LeaveTracker[[#This Row],[Employee Name]]),"-----",VLOOKUP(LeaveTracker[[#This Row],[Employee Name]],Employees[[Employee Name]:[Office]],6))</f>
        <v>EEO/CITY MARKET</v>
      </c>
      <c r="F92" s="59">
        <v>44714</v>
      </c>
      <c r="G92" s="59">
        <v>44716</v>
      </c>
      <c r="H92" s="58" t="s">
        <v>81</v>
      </c>
      <c r="I92" s="58"/>
      <c r="J92" s="60" t="s">
        <v>1776</v>
      </c>
      <c r="K92" s="9">
        <f ca="1">NETWORKDAYS(LeaveTracker[[#This Row],[Start Date]],LeaveTracker[[#This Row],[End Date]],lstHolidays)</f>
        <v>2</v>
      </c>
      <c r="L92" s="9"/>
    </row>
    <row r="93" spans="1:12" ht="30" customHeight="1" x14ac:dyDescent="0.3">
      <c r="A93" s="60">
        <v>505</v>
      </c>
      <c r="B93" s="59">
        <v>44778</v>
      </c>
      <c r="C93" s="59">
        <v>44753</v>
      </c>
      <c r="D93" s="58" t="s">
        <v>1824</v>
      </c>
      <c r="E93" s="60" t="str">
        <f>IF(ISBLANK(LeaveTracker[[#This Row],[Employee Name]]),"-----",VLOOKUP(LeaveTracker[[#This Row],[Employee Name]],Employees[[Employee Name]:[Office]],6))</f>
        <v>CHO</v>
      </c>
      <c r="F93" s="59">
        <v>44748</v>
      </c>
      <c r="G93" s="59">
        <v>44750</v>
      </c>
      <c r="H93" s="58" t="s">
        <v>81</v>
      </c>
      <c r="I93" s="58"/>
      <c r="J93" s="60" t="s">
        <v>1776</v>
      </c>
      <c r="K93" s="9">
        <f ca="1">NETWORKDAYS(LeaveTracker[[#This Row],[Start Date]],LeaveTracker[[#This Row],[End Date]],lstHolidays)</f>
        <v>3</v>
      </c>
      <c r="L93" s="9"/>
    </row>
    <row r="94" spans="1:12" ht="30" customHeight="1" x14ac:dyDescent="0.3">
      <c r="A94" s="60">
        <v>506</v>
      </c>
      <c r="B94" s="59">
        <v>44778</v>
      </c>
      <c r="C94" s="59"/>
      <c r="D94" s="58" t="s">
        <v>1825</v>
      </c>
      <c r="E94" s="60" t="str">
        <f>IF(ISBLANK(LeaveTracker[[#This Row],[Employee Name]]),"-----",VLOOKUP(LeaveTracker[[#This Row],[Employee Name]],Employees[[Employee Name]:[Office]],6))</f>
        <v>SP/VMO</v>
      </c>
      <c r="F94" s="59"/>
      <c r="G94" s="59"/>
      <c r="H94" s="58" t="s">
        <v>300</v>
      </c>
      <c r="I94" s="58" t="s">
        <v>696</v>
      </c>
      <c r="J94" s="60" t="s">
        <v>1826</v>
      </c>
      <c r="K94" s="9">
        <f ca="1">NETWORKDAYS(LeaveTracker[[#This Row],[Start Date]],LeaveTracker[[#This Row],[End Date]],lstHolidays)</f>
        <v>0</v>
      </c>
      <c r="L94" s="9"/>
    </row>
    <row r="95" spans="1:12" ht="30" customHeight="1" x14ac:dyDescent="0.3">
      <c r="A95" s="60">
        <v>507</v>
      </c>
      <c r="B95" s="59">
        <v>44778</v>
      </c>
      <c r="C95" s="59">
        <v>44775</v>
      </c>
      <c r="D95" s="58" t="s">
        <v>1827</v>
      </c>
      <c r="E95" s="60" t="str">
        <f>IF(ISBLANK(LeaveTracker[[#This Row],[Employee Name]]),"-----",VLOOKUP(LeaveTracker[[#This Row],[Employee Name]],Employees[[Employee Name]:[Office]],6))</f>
        <v>GSO</v>
      </c>
      <c r="F95" s="59">
        <v>44781</v>
      </c>
      <c r="G95" s="59">
        <v>44924</v>
      </c>
      <c r="H95" s="58" t="s">
        <v>82</v>
      </c>
      <c r="I95" s="58" t="s">
        <v>1035</v>
      </c>
      <c r="J95" s="60" t="s">
        <v>1828</v>
      </c>
      <c r="K95" s="9">
        <f ca="1">NETWORKDAYS(LeaveTracker[[#This Row],[Start Date]],LeaveTracker[[#This Row],[End Date]],lstHolidays)</f>
        <v>101</v>
      </c>
      <c r="L95" s="9"/>
    </row>
    <row r="96" spans="1:12" ht="30" customHeight="1" x14ac:dyDescent="0.3">
      <c r="A96" s="60">
        <v>508</v>
      </c>
      <c r="B96" s="59">
        <v>44778</v>
      </c>
      <c r="C96" s="59">
        <v>44739</v>
      </c>
      <c r="D96" s="58" t="s">
        <v>1829</v>
      </c>
      <c r="E96" s="60" t="str">
        <f>IF(ISBLANK(LeaveTracker[[#This Row],[Employee Name]]),"-----",VLOOKUP(LeaveTracker[[#This Row],[Employee Name]],Employees[[Employee Name]:[Office]],6))</f>
        <v>SP</v>
      </c>
      <c r="F96" s="59">
        <v>44734</v>
      </c>
      <c r="G96" s="59">
        <v>44735</v>
      </c>
      <c r="H96" s="58" t="s">
        <v>81</v>
      </c>
      <c r="I96" s="58"/>
      <c r="J96" s="60" t="s">
        <v>859</v>
      </c>
      <c r="K96" s="9">
        <f ca="1">NETWORKDAYS(LeaveTracker[[#This Row],[Start Date]],LeaveTracker[[#This Row],[End Date]],lstHolidays)</f>
        <v>2</v>
      </c>
      <c r="L96" s="9"/>
    </row>
    <row r="97" spans="1:12" ht="30" customHeight="1" x14ac:dyDescent="0.3">
      <c r="A97" s="60">
        <v>509</v>
      </c>
      <c r="B97" s="59">
        <v>44778</v>
      </c>
      <c r="C97" s="59">
        <v>44735</v>
      </c>
      <c r="D97" s="58" t="s">
        <v>1795</v>
      </c>
      <c r="E97" s="60" t="str">
        <f>IF(ISBLANK(LeaveTracker[[#This Row],[Employee Name]]),"-----",VLOOKUP(LeaveTracker[[#This Row],[Employee Name]],Employees[[Employee Name]:[Office]],6))</f>
        <v>AGRICULTURE OFFICE</v>
      </c>
      <c r="F97" s="59">
        <v>44742</v>
      </c>
      <c r="G97" s="59">
        <v>44742</v>
      </c>
      <c r="H97" s="58" t="s">
        <v>300</v>
      </c>
      <c r="I97" s="58" t="s">
        <v>307</v>
      </c>
      <c r="J97" s="60" t="s">
        <v>1762</v>
      </c>
      <c r="K97" s="9">
        <f ca="1">NETWORKDAYS(LeaveTracker[[#This Row],[Start Date]],LeaveTracker[[#This Row],[End Date]],lstHolidays)</f>
        <v>1</v>
      </c>
      <c r="L97" s="9"/>
    </row>
    <row r="98" spans="1:12" ht="30" customHeight="1" x14ac:dyDescent="0.3">
      <c r="A98" s="60">
        <v>509</v>
      </c>
      <c r="B98" s="59">
        <v>44778</v>
      </c>
      <c r="C98" s="59">
        <v>44735</v>
      </c>
      <c r="D98" s="58" t="s">
        <v>1795</v>
      </c>
      <c r="E98" s="60" t="str">
        <f>IF(ISBLANK(LeaveTracker[[#This Row],[Employee Name]]),"-----",VLOOKUP(LeaveTracker[[#This Row],[Employee Name]],Employees[[Employee Name]:[Office]],6))</f>
        <v>AGRICULTURE OFFICE</v>
      </c>
      <c r="F98" s="59">
        <v>44743</v>
      </c>
      <c r="G98" s="59">
        <v>44743</v>
      </c>
      <c r="H98" s="58" t="s">
        <v>300</v>
      </c>
      <c r="I98" s="58" t="s">
        <v>307</v>
      </c>
      <c r="J98" s="60" t="s">
        <v>1762</v>
      </c>
      <c r="K98" s="9">
        <f ca="1">NETWORKDAYS(LeaveTracker[[#This Row],[Start Date]],LeaveTracker[[#This Row],[End Date]],lstHolidays)</f>
        <v>1</v>
      </c>
      <c r="L98" s="9"/>
    </row>
    <row r="99" spans="1:12" ht="30" customHeight="1" x14ac:dyDescent="0.3">
      <c r="A99" s="60">
        <v>509</v>
      </c>
      <c r="B99" s="59">
        <v>44778</v>
      </c>
      <c r="C99" s="59">
        <v>44735</v>
      </c>
      <c r="D99" s="58" t="s">
        <v>1795</v>
      </c>
      <c r="E99" s="60" t="str">
        <f>IF(ISBLANK(LeaveTracker[[#This Row],[Employee Name]]),"-----",VLOOKUP(LeaveTracker[[#This Row],[Employee Name]],Employees[[Employee Name]:[Office]],6))</f>
        <v>AGRICULTURE OFFICE</v>
      </c>
      <c r="F99" s="59">
        <v>44748</v>
      </c>
      <c r="G99" s="59">
        <v>44748</v>
      </c>
      <c r="H99" s="58" t="s">
        <v>300</v>
      </c>
      <c r="I99" s="58" t="s">
        <v>307</v>
      </c>
      <c r="J99" s="60" t="s">
        <v>1762</v>
      </c>
      <c r="K99" s="9">
        <f ca="1">NETWORKDAYS(LeaveTracker[[#This Row],[Start Date]],LeaveTracker[[#This Row],[End Date]],lstHolidays)</f>
        <v>1</v>
      </c>
      <c r="L99" s="9"/>
    </row>
    <row r="100" spans="1:12" ht="30" customHeight="1" x14ac:dyDescent="0.3">
      <c r="A100" s="60">
        <v>510</v>
      </c>
      <c r="B100" s="59">
        <v>44778</v>
      </c>
      <c r="C100" s="59">
        <v>44774</v>
      </c>
      <c r="D100" s="58" t="s">
        <v>1813</v>
      </c>
      <c r="E100" s="60" t="str">
        <f>IF(ISBLANK(LeaveTracker[[#This Row],[Employee Name]]),"-----",VLOOKUP(LeaveTracker[[#This Row],[Employee Name]],Employees[[Employee Name]:[Office]],6))</f>
        <v>LIBRARY</v>
      </c>
      <c r="F100" s="59">
        <v>44770</v>
      </c>
      <c r="G100" s="59">
        <v>44770</v>
      </c>
      <c r="H100" s="58" t="s">
        <v>300</v>
      </c>
      <c r="I100" s="58" t="s">
        <v>1830</v>
      </c>
      <c r="J100" s="60" t="s">
        <v>1762</v>
      </c>
      <c r="K100" s="9">
        <f ca="1">NETWORKDAYS(LeaveTracker[[#This Row],[Start Date]],LeaveTracker[[#This Row],[End Date]],lstHolidays)</f>
        <v>1</v>
      </c>
      <c r="L100" s="9"/>
    </row>
    <row r="101" spans="1:12" ht="30" customHeight="1" x14ac:dyDescent="0.3">
      <c r="A101" s="60">
        <v>511</v>
      </c>
      <c r="B101" s="59">
        <v>44790</v>
      </c>
      <c r="C101" s="59">
        <v>44760</v>
      </c>
      <c r="D101" s="58" t="s">
        <v>1831</v>
      </c>
      <c r="E101" s="60" t="str">
        <f>IF(ISBLANK(LeaveTracker[[#This Row],[Employee Name]]),"-----",VLOOKUP(LeaveTracker[[#This Row],[Employee Name]],Employees[[Employee Name]:[Office]],6))</f>
        <v>MAHOGANY MARKET</v>
      </c>
      <c r="F101" s="59">
        <v>44755</v>
      </c>
      <c r="G101" s="59">
        <v>44757</v>
      </c>
      <c r="H101" s="58" t="s">
        <v>81</v>
      </c>
      <c r="I101" s="58"/>
      <c r="J101" s="60" t="s">
        <v>1776</v>
      </c>
      <c r="K101" s="9">
        <f ca="1">NETWORKDAYS(LeaveTracker[[#This Row],[Start Date]],LeaveTracker[[#This Row],[End Date]],lstHolidays)</f>
        <v>3</v>
      </c>
      <c r="L101" s="9"/>
    </row>
    <row r="102" spans="1:12" ht="30" customHeight="1" x14ac:dyDescent="0.3">
      <c r="A102" s="60">
        <v>512</v>
      </c>
      <c r="B102" s="59">
        <v>44790</v>
      </c>
      <c r="C102" s="59">
        <v>44760</v>
      </c>
      <c r="D102" s="58" t="s">
        <v>1832</v>
      </c>
      <c r="E102" s="60" t="str">
        <f>IF(ISBLANK(LeaveTracker[[#This Row],[Employee Name]]),"-----",VLOOKUP(LeaveTracker[[#This Row],[Employee Name]],Employees[[Employee Name]:[Office]],6))</f>
        <v>PICNIC GROVE</v>
      </c>
      <c r="F102" s="59">
        <v>44767</v>
      </c>
      <c r="G102" s="59">
        <v>44767</v>
      </c>
      <c r="H102" s="58" t="s">
        <v>300</v>
      </c>
      <c r="I102" s="58" t="s">
        <v>1758</v>
      </c>
      <c r="J102" s="60" t="s">
        <v>1762</v>
      </c>
      <c r="K102" s="9">
        <f ca="1">NETWORKDAYS(LeaveTracker[[#This Row],[Start Date]],LeaveTracker[[#This Row],[End Date]],lstHolidays)</f>
        <v>1</v>
      </c>
      <c r="L102" s="9"/>
    </row>
    <row r="103" spans="1:12" ht="30" customHeight="1" x14ac:dyDescent="0.3">
      <c r="A103" s="60">
        <v>512</v>
      </c>
      <c r="B103" s="59">
        <v>44790</v>
      </c>
      <c r="C103" s="59">
        <v>44760</v>
      </c>
      <c r="D103" s="58" t="s">
        <v>1832</v>
      </c>
      <c r="E103" s="60" t="str">
        <f>IF(ISBLANK(LeaveTracker[[#This Row],[Employee Name]]),"-----",VLOOKUP(LeaveTracker[[#This Row],[Employee Name]],Employees[[Employee Name]:[Office]],6))</f>
        <v>PICNIC GROVE</v>
      </c>
      <c r="F103" s="59">
        <v>44769</v>
      </c>
      <c r="G103" s="59">
        <v>44769</v>
      </c>
      <c r="H103" s="58" t="s">
        <v>300</v>
      </c>
      <c r="I103" s="58" t="s">
        <v>1758</v>
      </c>
      <c r="J103" s="60" t="s">
        <v>1762</v>
      </c>
      <c r="K103" s="9">
        <f ca="1">NETWORKDAYS(LeaveTracker[[#This Row],[Start Date]],LeaveTracker[[#This Row],[End Date]],lstHolidays)</f>
        <v>1</v>
      </c>
      <c r="L103" s="9"/>
    </row>
    <row r="104" spans="1:12" ht="30" customHeight="1" x14ac:dyDescent="0.3">
      <c r="A104" s="60">
        <v>512</v>
      </c>
      <c r="B104" s="59">
        <v>44790</v>
      </c>
      <c r="C104" s="59">
        <v>44760</v>
      </c>
      <c r="D104" s="58" t="s">
        <v>1832</v>
      </c>
      <c r="E104" s="60" t="str">
        <f>IF(ISBLANK(LeaveTracker[[#This Row],[Employee Name]]),"-----",VLOOKUP(LeaveTracker[[#This Row],[Employee Name]],Employees[[Employee Name]:[Office]],6))</f>
        <v>PICNIC GROVE</v>
      </c>
      <c r="F104" s="59">
        <v>44771</v>
      </c>
      <c r="G104" s="59">
        <v>44771</v>
      </c>
      <c r="H104" s="58" t="s">
        <v>300</v>
      </c>
      <c r="I104" s="58" t="s">
        <v>1758</v>
      </c>
      <c r="J104" s="60" t="s">
        <v>1762</v>
      </c>
      <c r="K104" s="9">
        <f ca="1">NETWORKDAYS(LeaveTracker[[#This Row],[Start Date]],LeaveTracker[[#This Row],[End Date]],lstHolidays)</f>
        <v>1</v>
      </c>
      <c r="L104" s="9"/>
    </row>
    <row r="105" spans="1:12" ht="30" customHeight="1" x14ac:dyDescent="0.3">
      <c r="A105" s="60">
        <v>513</v>
      </c>
      <c r="B105" s="59">
        <v>44790</v>
      </c>
      <c r="C105" s="59">
        <v>44762</v>
      </c>
      <c r="D105" s="58" t="s">
        <v>1833</v>
      </c>
      <c r="E105" s="60" t="str">
        <f>IF(ISBLANK(LeaveTracker[[#This Row],[Employee Name]]),"-----",VLOOKUP(LeaveTracker[[#This Row],[Employee Name]],Employees[[Employee Name]:[Office]],6))</f>
        <v>PICNIC GROVE</v>
      </c>
      <c r="F105" s="59">
        <v>44683</v>
      </c>
      <c r="G105" s="59">
        <v>44757</v>
      </c>
      <c r="H105" s="58" t="s">
        <v>81</v>
      </c>
      <c r="I105" s="58"/>
      <c r="J105" s="60" t="s">
        <v>1834</v>
      </c>
      <c r="K105" s="9">
        <f ca="1">NETWORKDAYS(LeaveTracker[[#This Row],[Start Date]],LeaveTracker[[#This Row],[End Date]],lstHolidays)</f>
        <v>55</v>
      </c>
      <c r="L105" s="9"/>
    </row>
    <row r="106" spans="1:12" ht="30" customHeight="1" x14ac:dyDescent="0.3">
      <c r="A106" s="60">
        <v>514</v>
      </c>
      <c r="B106" s="59">
        <v>44790</v>
      </c>
      <c r="C106" s="59">
        <v>44665</v>
      </c>
      <c r="D106" s="58" t="s">
        <v>1835</v>
      </c>
      <c r="E106" s="60" t="str">
        <f>IF(ISBLANK(LeaveTracker[[#This Row],[Employee Name]]),"-----",VLOOKUP(LeaveTracker[[#This Row],[Employee Name]],Employees[[Employee Name]:[Office]],6))</f>
        <v>PICNIC GROVE</v>
      </c>
      <c r="F106" s="59">
        <v>44665</v>
      </c>
      <c r="G106" s="59">
        <v>44756</v>
      </c>
      <c r="H106" s="58" t="s">
        <v>76</v>
      </c>
      <c r="I106" s="58"/>
      <c r="J106" s="60" t="s">
        <v>1836</v>
      </c>
      <c r="K106" s="9">
        <f ca="1">NETWORKDAYS(LeaveTracker[[#This Row],[Start Date]],LeaveTracker[[#This Row],[End Date]],lstHolidays)</f>
        <v>66</v>
      </c>
      <c r="L106" s="9"/>
    </row>
    <row r="107" spans="1:12" ht="30" customHeight="1" x14ac:dyDescent="0.3">
      <c r="A107" s="60">
        <v>515</v>
      </c>
      <c r="B107" s="59">
        <v>44790</v>
      </c>
      <c r="C107" s="59">
        <v>44751</v>
      </c>
      <c r="D107" s="58" t="s">
        <v>1837</v>
      </c>
      <c r="E107" s="60" t="str">
        <f>IF(ISBLANK(LeaveTracker[[#This Row],[Employee Name]]),"-----",VLOOKUP(LeaveTracker[[#This Row],[Employee Name]],Employees[[Employee Name]:[Office]],6))</f>
        <v>PICNIC GROVE</v>
      </c>
      <c r="F107" s="59">
        <v>44743</v>
      </c>
      <c r="G107" s="59">
        <v>44748</v>
      </c>
      <c r="H107" s="58" t="s">
        <v>300</v>
      </c>
      <c r="I107" s="58" t="s">
        <v>301</v>
      </c>
      <c r="J107" s="60" t="s">
        <v>1838</v>
      </c>
      <c r="K107" s="9">
        <f ca="1">NETWORKDAYS(LeaveTracker[[#This Row],[Start Date]],LeaveTracker[[#This Row],[End Date]],lstHolidays)</f>
        <v>4</v>
      </c>
      <c r="L107" s="9"/>
    </row>
    <row r="108" spans="1:12" ht="30" customHeight="1" x14ac:dyDescent="0.3">
      <c r="A108" s="60">
        <v>516</v>
      </c>
      <c r="B108" s="59">
        <v>44790</v>
      </c>
      <c r="C108" s="59">
        <v>44713</v>
      </c>
      <c r="D108" s="58" t="s">
        <v>1839</v>
      </c>
      <c r="E108" s="60" t="str">
        <f>IF(ISBLANK(LeaveTracker[[#This Row],[Employee Name]]),"-----",VLOOKUP(LeaveTracker[[#This Row],[Employee Name]],Employees[[Employee Name]:[Office]],6))</f>
        <v>PICNIC GROVE</v>
      </c>
      <c r="F108" s="59">
        <v>44718</v>
      </c>
      <c r="G108" s="59">
        <v>44763</v>
      </c>
      <c r="H108" s="58" t="s">
        <v>82</v>
      </c>
      <c r="I108" s="58"/>
      <c r="J108" s="60" t="s">
        <v>1840</v>
      </c>
      <c r="K108" s="9">
        <f ca="1">NETWORKDAYS(LeaveTracker[[#This Row],[Start Date]],LeaveTracker[[#This Row],[End Date]],lstHolidays)</f>
        <v>34</v>
      </c>
      <c r="L108" s="9"/>
    </row>
    <row r="109" spans="1:12" ht="30" customHeight="1" x14ac:dyDescent="0.3">
      <c r="A109" s="60">
        <v>517</v>
      </c>
      <c r="B109" s="59">
        <v>44790</v>
      </c>
      <c r="C109" s="59">
        <v>44716</v>
      </c>
      <c r="D109" s="58" t="s">
        <v>1839</v>
      </c>
      <c r="E109" s="60" t="str">
        <f>IF(ISBLANK(LeaveTracker[[#This Row],[Employee Name]]),"-----",VLOOKUP(LeaveTracker[[#This Row],[Employee Name]],Employees[[Employee Name]:[Office]],6))</f>
        <v>PICNIC GROVE</v>
      </c>
      <c r="F109" s="59">
        <v>44713</v>
      </c>
      <c r="G109" s="59">
        <v>44715</v>
      </c>
      <c r="H109" s="58" t="s">
        <v>81</v>
      </c>
      <c r="I109" s="58"/>
      <c r="J109" s="60" t="s">
        <v>1776</v>
      </c>
      <c r="K109" s="9">
        <f ca="1">NETWORKDAYS(LeaveTracker[[#This Row],[Start Date]],LeaveTracker[[#This Row],[End Date]],lstHolidays)</f>
        <v>3</v>
      </c>
      <c r="L109" s="9"/>
    </row>
    <row r="110" spans="1:12" ht="30" customHeight="1" x14ac:dyDescent="0.3">
      <c r="A110" s="60">
        <v>518</v>
      </c>
      <c r="B110" s="59">
        <v>44790</v>
      </c>
      <c r="C110" s="59">
        <v>44712</v>
      </c>
      <c r="D110" s="58" t="s">
        <v>1841</v>
      </c>
      <c r="E110" s="60" t="str">
        <f>IF(ISBLANK(LeaveTracker[[#This Row],[Employee Name]]),"-----",VLOOKUP(LeaveTracker[[#This Row],[Employee Name]],Employees[[Employee Name]:[Office]],6))</f>
        <v>EEO/CITY MARKET</v>
      </c>
      <c r="F110" s="59">
        <v>44714</v>
      </c>
      <c r="G110" s="59">
        <v>44714</v>
      </c>
      <c r="H110" s="58" t="s">
        <v>300</v>
      </c>
      <c r="I110" s="58" t="s">
        <v>647</v>
      </c>
      <c r="J110" s="60" t="s">
        <v>1762</v>
      </c>
      <c r="K110" s="9">
        <f ca="1">NETWORKDAYS(LeaveTracker[[#This Row],[Start Date]],LeaveTracker[[#This Row],[End Date]],lstHolidays)</f>
        <v>1</v>
      </c>
      <c r="L110" s="9"/>
    </row>
    <row r="111" spans="1:12" ht="30" customHeight="1" x14ac:dyDescent="0.3">
      <c r="A111" s="60">
        <v>519</v>
      </c>
      <c r="B111" s="59">
        <v>44790</v>
      </c>
      <c r="C111" s="59">
        <v>44734</v>
      </c>
      <c r="D111" s="58" t="s">
        <v>1842</v>
      </c>
      <c r="E111" s="60" t="str">
        <f>IF(ISBLANK(LeaveTracker[[#This Row],[Employee Name]]),"-----",VLOOKUP(LeaveTracker[[#This Row],[Employee Name]],Employees[[Employee Name]:[Office]],6))</f>
        <v>PICNIC GROVE</v>
      </c>
      <c r="F111" s="59">
        <v>44731</v>
      </c>
      <c r="G111" s="59">
        <v>44732</v>
      </c>
      <c r="H111" s="58" t="s">
        <v>81</v>
      </c>
      <c r="I111" s="58"/>
      <c r="J111" s="60" t="s">
        <v>862</v>
      </c>
      <c r="K111" s="9">
        <f ca="1">NETWORKDAYS(LeaveTracker[[#This Row],[Start Date]],LeaveTracker[[#This Row],[End Date]],lstHolidays)</f>
        <v>1</v>
      </c>
      <c r="L111" s="9"/>
    </row>
    <row r="112" spans="1:12" ht="30" customHeight="1" x14ac:dyDescent="0.3">
      <c r="A112" s="60">
        <v>520</v>
      </c>
      <c r="B112" s="59">
        <v>44790</v>
      </c>
      <c r="C112" s="59">
        <v>44712</v>
      </c>
      <c r="D112" s="58" t="s">
        <v>1843</v>
      </c>
      <c r="E112" s="60" t="str">
        <f>IF(ISBLANK(LeaveTracker[[#This Row],[Employee Name]]),"-----",VLOOKUP(LeaveTracker[[#This Row],[Employee Name]],Employees[[Employee Name]:[Office]],6))</f>
        <v>PICNIC GROVE</v>
      </c>
      <c r="F112" s="59"/>
      <c r="G112" s="59"/>
      <c r="H112" s="58" t="s">
        <v>300</v>
      </c>
      <c r="I112" s="58" t="s">
        <v>696</v>
      </c>
      <c r="J112" s="60" t="s">
        <v>1826</v>
      </c>
      <c r="K112" s="9">
        <f ca="1">NETWORKDAYS(LeaveTracker[[#This Row],[Start Date]],LeaveTracker[[#This Row],[End Date]],lstHolidays)</f>
        <v>0</v>
      </c>
      <c r="L112" s="9"/>
    </row>
    <row r="113" spans="1:12" ht="30" customHeight="1" x14ac:dyDescent="0.3">
      <c r="A113" s="60">
        <v>521</v>
      </c>
      <c r="B113" s="59">
        <v>44790</v>
      </c>
      <c r="C113" s="59">
        <v>44671</v>
      </c>
      <c r="D113" s="58" t="s">
        <v>1844</v>
      </c>
      <c r="E113" s="60" t="str">
        <f>IF(ISBLANK(LeaveTracker[[#This Row],[Employee Name]]),"-----",VLOOKUP(LeaveTracker[[#This Row],[Employee Name]],Employees[[Employee Name]:[Office]],6))</f>
        <v>PICNIC GROVE</v>
      </c>
      <c r="F113" s="59">
        <v>44669</v>
      </c>
      <c r="G113" s="59">
        <v>44673</v>
      </c>
      <c r="H113" s="58" t="s">
        <v>81</v>
      </c>
      <c r="I113" s="58"/>
      <c r="J113" s="60" t="s">
        <v>1845</v>
      </c>
      <c r="K113" s="9">
        <f ca="1">NETWORKDAYS(LeaveTracker[[#This Row],[Start Date]],LeaveTracker[[#This Row],[End Date]],lstHolidays)</f>
        <v>5</v>
      </c>
      <c r="L113" s="9"/>
    </row>
    <row r="114" spans="1:12" ht="30" customHeight="1" x14ac:dyDescent="0.3">
      <c r="A114" s="60">
        <v>522</v>
      </c>
      <c r="B114" s="59">
        <v>44790</v>
      </c>
      <c r="C114" s="59">
        <v>44709</v>
      </c>
      <c r="D114" s="58" t="s">
        <v>1844</v>
      </c>
      <c r="E114" s="60" t="str">
        <f>IF(ISBLANK(LeaveTracker[[#This Row],[Employee Name]]),"-----",VLOOKUP(LeaveTracker[[#This Row],[Employee Name]],Employees[[Employee Name]:[Office]],6))</f>
        <v>PICNIC GROVE</v>
      </c>
      <c r="F114" s="59">
        <v>44699</v>
      </c>
      <c r="G114" s="59">
        <v>44699</v>
      </c>
      <c r="H114" s="58" t="s">
        <v>81</v>
      </c>
      <c r="I114" s="58"/>
      <c r="J114" s="60" t="s">
        <v>862</v>
      </c>
      <c r="K114" s="9">
        <f ca="1">NETWORKDAYS(LeaveTracker[[#This Row],[Start Date]],LeaveTracker[[#This Row],[End Date]],lstHolidays)</f>
        <v>1</v>
      </c>
      <c r="L114" s="9"/>
    </row>
    <row r="115" spans="1:12" ht="30" customHeight="1" x14ac:dyDescent="0.3">
      <c r="A115" s="60">
        <v>523</v>
      </c>
      <c r="B115" s="59">
        <v>44790</v>
      </c>
      <c r="C115" s="59">
        <v>44683</v>
      </c>
      <c r="D115" s="58" t="s">
        <v>1844</v>
      </c>
      <c r="E115" s="60" t="str">
        <f>IF(ISBLANK(LeaveTracker[[#This Row],[Employee Name]]),"-----",VLOOKUP(LeaveTracker[[#This Row],[Employee Name]],Employees[[Employee Name]:[Office]],6))</f>
        <v>PICNIC GROVE</v>
      </c>
      <c r="F115" s="59">
        <v>44676</v>
      </c>
      <c r="G115" s="59">
        <v>44680</v>
      </c>
      <c r="H115" s="58" t="s">
        <v>81</v>
      </c>
      <c r="I115" s="58"/>
      <c r="J115" s="60" t="s">
        <v>1845</v>
      </c>
      <c r="K115" s="9">
        <f ca="1">NETWORKDAYS(LeaveTracker[[#This Row],[Start Date]],LeaveTracker[[#This Row],[End Date]],lstHolidays)</f>
        <v>5</v>
      </c>
      <c r="L115" s="9"/>
    </row>
    <row r="116" spans="1:12" ht="30" customHeight="1" x14ac:dyDescent="0.3">
      <c r="A116" s="60">
        <v>524</v>
      </c>
      <c r="B116" s="59">
        <v>44790</v>
      </c>
      <c r="C116" s="59">
        <v>44725</v>
      </c>
      <c r="D116" s="58" t="s">
        <v>1846</v>
      </c>
      <c r="E116" s="60" t="str">
        <f>IF(ISBLANK(LeaveTracker[[#This Row],[Employee Name]]),"-----",VLOOKUP(LeaveTracker[[#This Row],[Employee Name]],Employees[[Employee Name]:[Office]],6))</f>
        <v>ONT</v>
      </c>
      <c r="F116" s="59">
        <v>44742</v>
      </c>
      <c r="G116" s="59">
        <v>44742</v>
      </c>
      <c r="H116" s="58" t="s">
        <v>300</v>
      </c>
      <c r="I116" s="58" t="s">
        <v>1758</v>
      </c>
      <c r="J116" s="60" t="s">
        <v>1762</v>
      </c>
      <c r="K116" s="9">
        <f ca="1">NETWORKDAYS(LeaveTracker[[#This Row],[Start Date]],LeaveTracker[[#This Row],[End Date]],lstHolidays)</f>
        <v>1</v>
      </c>
      <c r="L116" s="9"/>
    </row>
    <row r="117" spans="1:12" ht="30" customHeight="1" x14ac:dyDescent="0.3">
      <c r="A117" s="60">
        <v>524</v>
      </c>
      <c r="B117" s="59">
        <v>44790</v>
      </c>
      <c r="C117" s="59">
        <v>44725</v>
      </c>
      <c r="D117" s="58" t="s">
        <v>1846</v>
      </c>
      <c r="E117" s="60" t="str">
        <f>IF(ISBLANK(LeaveTracker[[#This Row],[Employee Name]]),"-----",VLOOKUP(LeaveTracker[[#This Row],[Employee Name]],Employees[[Employee Name]:[Office]],6))</f>
        <v>ONT</v>
      </c>
      <c r="F117" s="59">
        <v>44743</v>
      </c>
      <c r="G117" s="59">
        <v>44743</v>
      </c>
      <c r="H117" s="58" t="s">
        <v>300</v>
      </c>
      <c r="I117" s="58" t="s">
        <v>1758</v>
      </c>
      <c r="J117" s="60" t="s">
        <v>1762</v>
      </c>
      <c r="K117" s="9">
        <f ca="1">NETWORKDAYS(LeaveTracker[[#This Row],[Start Date]],LeaveTracker[[#This Row],[End Date]],lstHolidays)</f>
        <v>1</v>
      </c>
      <c r="L117" s="9"/>
    </row>
    <row r="118" spans="1:12" ht="30" customHeight="1" x14ac:dyDescent="0.3">
      <c r="A118" s="60">
        <v>525</v>
      </c>
      <c r="B118" s="59">
        <v>44790</v>
      </c>
      <c r="C118" s="59">
        <v>44688</v>
      </c>
      <c r="D118" s="58" t="s">
        <v>1846</v>
      </c>
      <c r="E118" s="60" t="str">
        <f>IF(ISBLANK(LeaveTracker[[#This Row],[Employee Name]]),"-----",VLOOKUP(LeaveTracker[[#This Row],[Employee Name]],Employees[[Employee Name]:[Office]],6))</f>
        <v>ONT</v>
      </c>
      <c r="F118" s="59">
        <v>44699</v>
      </c>
      <c r="G118" s="59">
        <v>44701</v>
      </c>
      <c r="H118" s="58" t="s">
        <v>300</v>
      </c>
      <c r="I118" s="58" t="s">
        <v>1758</v>
      </c>
      <c r="J118" s="60" t="s">
        <v>1847</v>
      </c>
      <c r="K118" s="9">
        <f ca="1">NETWORKDAYS(LeaveTracker[[#This Row],[Start Date]],LeaveTracker[[#This Row],[End Date]],lstHolidays)</f>
        <v>3</v>
      </c>
      <c r="L118" s="9"/>
    </row>
    <row r="119" spans="1:12" ht="30" customHeight="1" x14ac:dyDescent="0.3">
      <c r="A119" s="60">
        <v>526</v>
      </c>
      <c r="B119" s="59">
        <v>44790</v>
      </c>
      <c r="C119" s="59">
        <v>44732</v>
      </c>
      <c r="D119" s="58" t="s">
        <v>1848</v>
      </c>
      <c r="E119" s="60" t="str">
        <f>IF(ISBLANK(LeaveTracker[[#This Row],[Employee Name]]),"-----",VLOOKUP(LeaveTracker[[#This Row],[Employee Name]],Employees[[Employee Name]:[Office]],6))</f>
        <v>CTO-LICENSE</v>
      </c>
      <c r="F119" s="59">
        <v>44729</v>
      </c>
      <c r="G119" s="59">
        <v>44729</v>
      </c>
      <c r="H119" s="58" t="s">
        <v>82</v>
      </c>
      <c r="I119" s="58"/>
      <c r="J119" s="60" t="s">
        <v>861</v>
      </c>
      <c r="K119" s="9">
        <f ca="1">NETWORKDAYS(LeaveTracker[[#This Row],[Start Date]],LeaveTracker[[#This Row],[End Date]],lstHolidays)</f>
        <v>1</v>
      </c>
      <c r="L119" s="9"/>
    </row>
    <row r="120" spans="1:12" ht="30" customHeight="1" x14ac:dyDescent="0.3">
      <c r="A120" s="60">
        <v>527</v>
      </c>
      <c r="B120" s="59">
        <v>44790</v>
      </c>
      <c r="C120" s="59">
        <v>44719</v>
      </c>
      <c r="D120" s="58" t="s">
        <v>1848</v>
      </c>
      <c r="E120" s="60" t="str">
        <f>IF(ISBLANK(LeaveTracker[[#This Row],[Employee Name]]),"-----",VLOOKUP(LeaveTracker[[#This Row],[Employee Name]],Employees[[Employee Name]:[Office]],6))</f>
        <v>CTO-LICENSE</v>
      </c>
      <c r="F120" s="59">
        <v>44718</v>
      </c>
      <c r="G120" s="59">
        <v>44718</v>
      </c>
      <c r="H120" s="58" t="s">
        <v>82</v>
      </c>
      <c r="I120" s="58"/>
      <c r="J120" s="60" t="s">
        <v>861</v>
      </c>
      <c r="K120" s="9">
        <f ca="1">NETWORKDAYS(LeaveTracker[[#This Row],[Start Date]],LeaveTracker[[#This Row],[End Date]],lstHolidays)</f>
        <v>1</v>
      </c>
      <c r="L120" s="9"/>
    </row>
    <row r="121" spans="1:12" ht="30" customHeight="1" x14ac:dyDescent="0.3">
      <c r="A121" s="60">
        <v>528</v>
      </c>
      <c r="B121" s="59">
        <v>44790</v>
      </c>
      <c r="C121" s="59">
        <v>44718</v>
      </c>
      <c r="D121" s="58" t="s">
        <v>1849</v>
      </c>
      <c r="E121" s="60" t="str">
        <f>IF(ISBLANK(LeaveTracker[[#This Row],[Employee Name]]),"-----",VLOOKUP(LeaveTracker[[#This Row],[Employee Name]],Employees[[Employee Name]:[Office]],6))</f>
        <v>CENRO</v>
      </c>
      <c r="F121" s="59">
        <v>44749</v>
      </c>
      <c r="G121" s="59">
        <v>44750</v>
      </c>
      <c r="H121" s="58" t="s">
        <v>300</v>
      </c>
      <c r="I121" s="58" t="s">
        <v>1850</v>
      </c>
      <c r="J121" s="60" t="s">
        <v>1759</v>
      </c>
      <c r="K121" s="9">
        <f ca="1">NETWORKDAYS(LeaveTracker[[#This Row],[Start Date]],LeaveTracker[[#This Row],[End Date]],lstHolidays)</f>
        <v>2</v>
      </c>
      <c r="L121" s="9"/>
    </row>
    <row r="122" spans="1:12" ht="30" customHeight="1" x14ac:dyDescent="0.3">
      <c r="A122" s="60">
        <v>529</v>
      </c>
      <c r="B122" s="59">
        <v>44790</v>
      </c>
      <c r="C122" s="59">
        <v>44741</v>
      </c>
      <c r="D122" s="58" t="s">
        <v>1851</v>
      </c>
      <c r="E122" s="60" t="str">
        <f>IF(ISBLANK(LeaveTracker[[#This Row],[Employee Name]]),"-----",VLOOKUP(LeaveTracker[[#This Row],[Employee Name]],Employees[[Employee Name]:[Office]],6))</f>
        <v>GSO</v>
      </c>
      <c r="F122" s="59">
        <v>44740</v>
      </c>
      <c r="G122" s="59">
        <v>44740</v>
      </c>
      <c r="H122" s="58" t="s">
        <v>81</v>
      </c>
      <c r="I122" s="58"/>
      <c r="J122" s="60" t="s">
        <v>862</v>
      </c>
      <c r="K122" s="9">
        <f ca="1">NETWORKDAYS(LeaveTracker[[#This Row],[Start Date]],LeaveTracker[[#This Row],[End Date]],lstHolidays)</f>
        <v>1</v>
      </c>
      <c r="L122" s="9"/>
    </row>
    <row r="123" spans="1:12" ht="30" customHeight="1" x14ac:dyDescent="0.3">
      <c r="A123" s="60">
        <v>530</v>
      </c>
      <c r="B123" s="59">
        <v>44790</v>
      </c>
      <c r="C123" s="59">
        <v>44732</v>
      </c>
      <c r="D123" s="58" t="s">
        <v>1852</v>
      </c>
      <c r="E123" s="60" t="str">
        <f>IF(ISBLANK(LeaveTracker[[#This Row],[Employee Name]]),"-----",VLOOKUP(LeaveTracker[[#This Row],[Employee Name]],Employees[[Employee Name]:[Office]],6))</f>
        <v>CENRO</v>
      </c>
      <c r="F123" s="59">
        <v>44732</v>
      </c>
      <c r="G123" s="59">
        <v>44736</v>
      </c>
      <c r="H123" s="58" t="s">
        <v>81</v>
      </c>
      <c r="I123" s="58"/>
      <c r="J123" s="60" t="s">
        <v>1845</v>
      </c>
      <c r="K123" s="9">
        <f ca="1">NETWORKDAYS(LeaveTracker[[#This Row],[Start Date]],LeaveTracker[[#This Row],[End Date]],lstHolidays)</f>
        <v>5</v>
      </c>
      <c r="L123" s="9"/>
    </row>
    <row r="124" spans="1:12" ht="30" customHeight="1" x14ac:dyDescent="0.3">
      <c r="A124" s="60">
        <v>530</v>
      </c>
      <c r="B124" s="59">
        <v>44790</v>
      </c>
      <c r="C124" s="59">
        <v>44732</v>
      </c>
      <c r="D124" s="58" t="s">
        <v>1852</v>
      </c>
      <c r="E124" s="60" t="str">
        <f>IF(ISBLANK(LeaveTracker[[#This Row],[Employee Name]]),"-----",VLOOKUP(LeaveTracker[[#This Row],[Employee Name]],Employees[[Employee Name]:[Office]],6))</f>
        <v>CENRO</v>
      </c>
      <c r="F124" s="59">
        <v>44739</v>
      </c>
      <c r="G124" s="59">
        <v>44742</v>
      </c>
      <c r="H124" s="58" t="s">
        <v>81</v>
      </c>
      <c r="I124" s="58"/>
      <c r="J124" s="60" t="s">
        <v>1816</v>
      </c>
      <c r="K124" s="9">
        <f ca="1">NETWORKDAYS(LeaveTracker[[#This Row],[Start Date]],LeaveTracker[[#This Row],[End Date]],lstHolidays)</f>
        <v>4</v>
      </c>
      <c r="L124" s="9"/>
    </row>
    <row r="125" spans="1:12" ht="30" customHeight="1" x14ac:dyDescent="0.3">
      <c r="A125" s="60">
        <v>530</v>
      </c>
      <c r="B125" s="59">
        <v>44790</v>
      </c>
      <c r="C125" s="59">
        <v>44732</v>
      </c>
      <c r="D125" s="58" t="s">
        <v>1852</v>
      </c>
      <c r="E125" s="60" t="str">
        <f>IF(ISBLANK(LeaveTracker[[#This Row],[Employee Name]]),"-----",VLOOKUP(LeaveTracker[[#This Row],[Employee Name]],Employees[[Employee Name]:[Office]],6))</f>
        <v>CENRO</v>
      </c>
      <c r="F125" s="59">
        <v>44743</v>
      </c>
      <c r="G125" s="59">
        <v>44749</v>
      </c>
      <c r="H125" s="58" t="s">
        <v>81</v>
      </c>
      <c r="I125" s="58"/>
      <c r="J125" s="60" t="s">
        <v>1845</v>
      </c>
      <c r="K125" s="9">
        <f ca="1">NETWORKDAYS(LeaveTracker[[#This Row],[Start Date]],LeaveTracker[[#This Row],[End Date]],lstHolidays)</f>
        <v>5</v>
      </c>
      <c r="L125" s="9"/>
    </row>
    <row r="126" spans="1:12" ht="30" customHeight="1" x14ac:dyDescent="0.3">
      <c r="A126" s="60">
        <v>531</v>
      </c>
      <c r="B126" s="59">
        <v>44790</v>
      </c>
      <c r="C126" s="59">
        <v>44732</v>
      </c>
      <c r="D126" s="58" t="s">
        <v>1852</v>
      </c>
      <c r="E126" s="60" t="str">
        <f>IF(ISBLANK(LeaveTracker[[#This Row],[Employee Name]]),"-----",VLOOKUP(LeaveTracker[[#This Row],[Employee Name]],Employees[[Employee Name]:[Office]],6))</f>
        <v>CENRO</v>
      </c>
      <c r="F126" s="59">
        <v>44723</v>
      </c>
      <c r="G126" s="59">
        <v>44723</v>
      </c>
      <c r="H126" s="58" t="s">
        <v>81</v>
      </c>
      <c r="I126" s="58"/>
      <c r="J126" s="60" t="s">
        <v>862</v>
      </c>
      <c r="K126" s="9">
        <f ca="1">NETWORKDAYS(LeaveTracker[[#This Row],[Start Date]],LeaveTracker[[#This Row],[End Date]],lstHolidays)</f>
        <v>0</v>
      </c>
      <c r="L126" s="9"/>
    </row>
    <row r="127" spans="1:12" ht="30" customHeight="1" x14ac:dyDescent="0.3">
      <c r="A127" s="60">
        <v>531</v>
      </c>
      <c r="B127" s="59">
        <v>44790</v>
      </c>
      <c r="C127" s="59">
        <v>44732</v>
      </c>
      <c r="D127" s="58" t="s">
        <v>1852</v>
      </c>
      <c r="E127" s="60" t="str">
        <f>IF(ISBLANK(LeaveTracker[[#This Row],[Employee Name]]),"-----",VLOOKUP(LeaveTracker[[#This Row],[Employee Name]],Employees[[Employee Name]:[Office]],6))</f>
        <v>CENRO</v>
      </c>
      <c r="F127" s="59">
        <v>44725</v>
      </c>
      <c r="G127" s="59">
        <v>44730</v>
      </c>
      <c r="H127" s="58"/>
      <c r="I127" s="58"/>
      <c r="J127" s="60" t="s">
        <v>1853</v>
      </c>
      <c r="K127" s="9">
        <f ca="1">NETWORKDAYS(LeaveTracker[[#This Row],[Start Date]],LeaveTracker[[#This Row],[End Date]],lstHolidays)</f>
        <v>5</v>
      </c>
      <c r="L127" s="9"/>
    </row>
    <row r="128" spans="1:12" ht="30" customHeight="1" x14ac:dyDescent="0.3">
      <c r="A128" s="60">
        <v>532</v>
      </c>
      <c r="B128" s="59">
        <v>44790</v>
      </c>
      <c r="C128" s="59">
        <v>44753</v>
      </c>
      <c r="D128" s="58" t="s">
        <v>1854</v>
      </c>
      <c r="E128" s="60" t="str">
        <f>IF(ISBLANK(LeaveTracker[[#This Row],[Employee Name]]),"-----",VLOOKUP(LeaveTracker[[#This Row],[Employee Name]],Employees[[Employee Name]:[Office]],6))</f>
        <v>CENRO</v>
      </c>
      <c r="F128" s="59">
        <v>44750</v>
      </c>
      <c r="G128" s="59">
        <v>44751</v>
      </c>
      <c r="H128" s="58" t="s">
        <v>81</v>
      </c>
      <c r="I128" s="58"/>
      <c r="J128" s="60" t="s">
        <v>862</v>
      </c>
      <c r="K128" s="9">
        <f ca="1">NETWORKDAYS(LeaveTracker[[#This Row],[Start Date]],LeaveTracker[[#This Row],[End Date]],lstHolidays)</f>
        <v>1</v>
      </c>
      <c r="L128" s="9"/>
    </row>
    <row r="129" spans="1:12" ht="30" customHeight="1" x14ac:dyDescent="0.3">
      <c r="A129" s="60">
        <v>533</v>
      </c>
      <c r="B129" s="59">
        <v>44790</v>
      </c>
      <c r="C129" s="59">
        <v>44753</v>
      </c>
      <c r="D129" s="58" t="s">
        <v>1855</v>
      </c>
      <c r="E129" s="60" t="str">
        <f>IF(ISBLANK(LeaveTracker[[#This Row],[Employee Name]]),"-----",VLOOKUP(LeaveTracker[[#This Row],[Employee Name]],Employees[[Employee Name]:[Office]],6))</f>
        <v>CENRO</v>
      </c>
      <c r="F129" s="59">
        <v>44760</v>
      </c>
      <c r="G129" s="59">
        <v>44765</v>
      </c>
      <c r="H129" s="58" t="s">
        <v>81</v>
      </c>
      <c r="I129" s="58"/>
      <c r="J129" s="60" t="s">
        <v>1801</v>
      </c>
      <c r="K129" s="9">
        <f ca="1">NETWORKDAYS(LeaveTracker[[#This Row],[Start Date]],LeaveTracker[[#This Row],[End Date]],lstHolidays)</f>
        <v>5</v>
      </c>
      <c r="L129" s="9"/>
    </row>
    <row r="130" spans="1:12" ht="30" customHeight="1" x14ac:dyDescent="0.3">
      <c r="A130" s="60">
        <v>533</v>
      </c>
      <c r="B130" s="59">
        <v>44790</v>
      </c>
      <c r="C130" s="59">
        <v>44753</v>
      </c>
      <c r="D130" s="58" t="s">
        <v>1855</v>
      </c>
      <c r="E130" s="60" t="str">
        <f>IF(ISBLANK(LeaveTracker[[#This Row],[Employee Name]]),"-----",VLOOKUP(LeaveTracker[[#This Row],[Employee Name]],Employees[[Employee Name]:[Office]],6))</f>
        <v>CENRO</v>
      </c>
      <c r="F130" s="59">
        <v>44767</v>
      </c>
      <c r="G130" s="59">
        <v>44772</v>
      </c>
      <c r="H130" s="58" t="s">
        <v>81</v>
      </c>
      <c r="I130" s="58"/>
      <c r="J130" s="60" t="s">
        <v>1801</v>
      </c>
      <c r="K130" s="9">
        <f ca="1">NETWORKDAYS(LeaveTracker[[#This Row],[Start Date]],LeaveTracker[[#This Row],[End Date]],lstHolidays)</f>
        <v>5</v>
      </c>
      <c r="L130" s="9"/>
    </row>
    <row r="131" spans="1:12" ht="30" customHeight="1" x14ac:dyDescent="0.3">
      <c r="A131" s="60">
        <v>533</v>
      </c>
      <c r="B131" s="59">
        <v>44790</v>
      </c>
      <c r="C131" s="59">
        <v>44753</v>
      </c>
      <c r="D131" s="58" t="s">
        <v>1855</v>
      </c>
      <c r="E131" s="60" t="str">
        <f>IF(ISBLANK(LeaveTracker[[#This Row],[Employee Name]]),"-----",VLOOKUP(LeaveTracker[[#This Row],[Employee Name]],Employees[[Employee Name]:[Office]],6))</f>
        <v>CENRO</v>
      </c>
      <c r="F131" s="59">
        <v>44774</v>
      </c>
      <c r="G131" s="59">
        <v>44775</v>
      </c>
      <c r="H131" s="58"/>
      <c r="I131" s="58"/>
      <c r="J131" s="60" t="s">
        <v>1856</v>
      </c>
      <c r="K131" s="9">
        <f ca="1">NETWORKDAYS(LeaveTracker[[#This Row],[Start Date]],LeaveTracker[[#This Row],[End Date]],lstHolidays)</f>
        <v>2</v>
      </c>
      <c r="L131" s="9"/>
    </row>
    <row r="132" spans="1:12" ht="30" customHeight="1" x14ac:dyDescent="0.3">
      <c r="A132" s="60">
        <v>534</v>
      </c>
      <c r="B132" s="59">
        <v>44790</v>
      </c>
      <c r="C132" s="59">
        <v>44720</v>
      </c>
      <c r="D132" s="58" t="s">
        <v>1857</v>
      </c>
      <c r="E132" s="60" t="str">
        <f>IF(ISBLANK(LeaveTracker[[#This Row],[Employee Name]]),"-----",VLOOKUP(LeaveTracker[[#This Row],[Employee Name]],Employees[[Employee Name]:[Office]],6))</f>
        <v>CENRO</v>
      </c>
      <c r="F132" s="59">
        <v>44718</v>
      </c>
      <c r="G132" s="59">
        <v>44718</v>
      </c>
      <c r="H132" s="58" t="s">
        <v>81</v>
      </c>
      <c r="I132" s="58"/>
      <c r="J132" s="60" t="s">
        <v>862</v>
      </c>
      <c r="K132" s="9">
        <f ca="1">NETWORKDAYS(LeaveTracker[[#This Row],[Start Date]],LeaveTracker[[#This Row],[End Date]],lstHolidays)</f>
        <v>1</v>
      </c>
      <c r="L132" s="9"/>
    </row>
    <row r="133" spans="1:12" ht="30" customHeight="1" x14ac:dyDescent="0.3">
      <c r="A133" s="60">
        <v>535</v>
      </c>
      <c r="B133" s="59">
        <v>44790</v>
      </c>
      <c r="C133" s="59">
        <v>44757</v>
      </c>
      <c r="D133" s="58" t="s">
        <v>1858</v>
      </c>
      <c r="E133" s="60" t="str">
        <f>IF(ISBLANK(LeaveTracker[[#This Row],[Employee Name]]),"-----",VLOOKUP(LeaveTracker[[#This Row],[Employee Name]],Employees[[Employee Name]:[Office]],6))</f>
        <v>CENRO</v>
      </c>
      <c r="F133" s="59">
        <v>44755</v>
      </c>
      <c r="G133" s="59">
        <v>44756</v>
      </c>
      <c r="H133" s="58" t="s">
        <v>81</v>
      </c>
      <c r="I133" s="58"/>
      <c r="J133" s="60" t="s">
        <v>859</v>
      </c>
      <c r="K133" s="9">
        <f ca="1">NETWORKDAYS(LeaveTracker[[#This Row],[Start Date]],LeaveTracker[[#This Row],[End Date]],lstHolidays)</f>
        <v>2</v>
      </c>
      <c r="L133" s="9"/>
    </row>
    <row r="134" spans="1:12" ht="30" customHeight="1" x14ac:dyDescent="0.3">
      <c r="A134" s="60">
        <v>535</v>
      </c>
      <c r="B134" s="59">
        <v>44790</v>
      </c>
      <c r="C134" s="59">
        <v>44757</v>
      </c>
      <c r="D134" s="58" t="s">
        <v>1858</v>
      </c>
      <c r="E134" s="60" t="str">
        <f>IF(ISBLANK(LeaveTracker[[#This Row],[Employee Name]]),"-----",VLOOKUP(LeaveTracker[[#This Row],[Employee Name]],Employees[[Employee Name]:[Office]],6))</f>
        <v>CENRO</v>
      </c>
      <c r="F134" s="59">
        <v>44758</v>
      </c>
      <c r="G134" s="59">
        <v>44763</v>
      </c>
      <c r="H134" s="58" t="s">
        <v>81</v>
      </c>
      <c r="I134" s="58"/>
      <c r="J134" s="60" t="s">
        <v>1801</v>
      </c>
      <c r="K134" s="9">
        <f ca="1">NETWORKDAYS(LeaveTracker[[#This Row],[Start Date]],LeaveTracker[[#This Row],[End Date]],lstHolidays)</f>
        <v>4</v>
      </c>
      <c r="L134" s="9"/>
    </row>
    <row r="135" spans="1:12" ht="30" customHeight="1" x14ac:dyDescent="0.3">
      <c r="A135" s="60">
        <v>535</v>
      </c>
      <c r="B135" s="59">
        <v>44790</v>
      </c>
      <c r="C135" s="59">
        <v>44757</v>
      </c>
      <c r="D135" s="58" t="s">
        <v>1858</v>
      </c>
      <c r="E135" s="60" t="str">
        <f>IF(ISBLANK(LeaveTracker[[#This Row],[Employee Name]]),"-----",VLOOKUP(LeaveTracker[[#This Row],[Employee Name]],Employees[[Employee Name]:[Office]],6))</f>
        <v>CENRO</v>
      </c>
      <c r="F135" s="59">
        <v>44765</v>
      </c>
      <c r="G135" s="59">
        <v>44766</v>
      </c>
      <c r="H135" s="58" t="s">
        <v>81</v>
      </c>
      <c r="I135" s="58"/>
      <c r="J135" s="60" t="s">
        <v>859</v>
      </c>
      <c r="K135" s="9">
        <f ca="1">NETWORKDAYS(LeaveTracker[[#This Row],[Start Date]],LeaveTracker[[#This Row],[End Date]],lstHolidays)</f>
        <v>0</v>
      </c>
      <c r="L135" s="9"/>
    </row>
    <row r="136" spans="1:12" ht="30" customHeight="1" x14ac:dyDescent="0.3">
      <c r="A136" s="60">
        <v>536</v>
      </c>
      <c r="B136" s="59">
        <v>44790</v>
      </c>
      <c r="C136" s="59">
        <v>44760</v>
      </c>
      <c r="D136" s="58" t="s">
        <v>1859</v>
      </c>
      <c r="E136" s="60" t="str">
        <f>IF(ISBLANK(LeaveTracker[[#This Row],[Employee Name]]),"-----",VLOOKUP(LeaveTracker[[#This Row],[Employee Name]],Employees[[Employee Name]:[Office]],6))</f>
        <v>CENRO</v>
      </c>
      <c r="F136" s="59">
        <v>44756</v>
      </c>
      <c r="G136" s="59">
        <v>44757</v>
      </c>
      <c r="H136" s="58" t="s">
        <v>81</v>
      </c>
      <c r="I136" s="58"/>
      <c r="J136" s="60" t="s">
        <v>859</v>
      </c>
      <c r="K136" s="9">
        <f ca="1">NETWORKDAYS(LeaveTracker[[#This Row],[Start Date]],LeaveTracker[[#This Row],[End Date]],lstHolidays)</f>
        <v>2</v>
      </c>
      <c r="L136" s="9"/>
    </row>
    <row r="137" spans="1:12" ht="30" customHeight="1" x14ac:dyDescent="0.3">
      <c r="A137" s="60">
        <v>537</v>
      </c>
      <c r="B137" s="59">
        <v>44790</v>
      </c>
      <c r="C137" s="59">
        <v>44753</v>
      </c>
      <c r="D137" s="58" t="s">
        <v>1860</v>
      </c>
      <c r="E137" s="60" t="str">
        <f>IF(ISBLANK(LeaveTracker[[#This Row],[Employee Name]]),"-----",VLOOKUP(LeaveTracker[[#This Row],[Employee Name]],Employees[[Employee Name]:[Office]],6))</f>
        <v>CENRO</v>
      </c>
      <c r="F137" s="59">
        <v>44749</v>
      </c>
      <c r="G137" s="59">
        <v>44751</v>
      </c>
      <c r="H137" s="58" t="s">
        <v>81</v>
      </c>
      <c r="I137" s="58"/>
      <c r="J137" s="60" t="s">
        <v>1776</v>
      </c>
      <c r="K137" s="9">
        <f ca="1">NETWORKDAYS(LeaveTracker[[#This Row],[Start Date]],LeaveTracker[[#This Row],[End Date]],lstHolidays)</f>
        <v>2</v>
      </c>
      <c r="L137" s="9"/>
    </row>
    <row r="138" spans="1:12" ht="30" customHeight="1" x14ac:dyDescent="0.3">
      <c r="A138" s="60">
        <v>538</v>
      </c>
      <c r="B138" s="59">
        <v>44790</v>
      </c>
      <c r="C138" s="59">
        <v>44732</v>
      </c>
      <c r="D138" s="58" t="s">
        <v>1861</v>
      </c>
      <c r="E138" s="60" t="str">
        <f>IF(ISBLANK(LeaveTracker[[#This Row],[Employee Name]]),"-----",VLOOKUP(LeaveTracker[[#This Row],[Employee Name]],Employees[[Employee Name]:[Office]],6))</f>
        <v>CENRO</v>
      </c>
      <c r="F138" s="59">
        <v>44740</v>
      </c>
      <c r="G138" s="59">
        <v>44742</v>
      </c>
      <c r="H138" s="58" t="s">
        <v>81</v>
      </c>
      <c r="I138" s="58"/>
      <c r="J138" s="60" t="s">
        <v>1776</v>
      </c>
      <c r="K138" s="9">
        <f ca="1">NETWORKDAYS(LeaveTracker[[#This Row],[Start Date]],LeaveTracker[[#This Row],[End Date]],lstHolidays)</f>
        <v>3</v>
      </c>
      <c r="L138" s="9"/>
    </row>
    <row r="139" spans="1:12" ht="30" customHeight="1" x14ac:dyDescent="0.3">
      <c r="A139" s="60">
        <v>539</v>
      </c>
      <c r="B139" s="59">
        <v>44790</v>
      </c>
      <c r="C139" s="59">
        <v>44733</v>
      </c>
      <c r="D139" s="58" t="s">
        <v>1862</v>
      </c>
      <c r="E139" s="60" t="str">
        <f>IF(ISBLANK(LeaveTracker[[#This Row],[Employee Name]]),"-----",VLOOKUP(LeaveTracker[[#This Row],[Employee Name]],Employees[[Employee Name]:[Office]],6))</f>
        <v>CENRO</v>
      </c>
      <c r="F139" s="59">
        <v>44734</v>
      </c>
      <c r="G139" s="59">
        <v>44734</v>
      </c>
      <c r="H139" s="58" t="s">
        <v>300</v>
      </c>
      <c r="I139" s="58" t="s">
        <v>1850</v>
      </c>
      <c r="J139" s="60" t="s">
        <v>1762</v>
      </c>
      <c r="K139" s="9">
        <f ca="1">NETWORKDAYS(LeaveTracker[[#This Row],[Start Date]],LeaveTracker[[#This Row],[End Date]],lstHolidays)</f>
        <v>1</v>
      </c>
      <c r="L139" s="9"/>
    </row>
    <row r="140" spans="1:12" ht="30" customHeight="1" x14ac:dyDescent="0.3">
      <c r="A140" s="60">
        <v>540</v>
      </c>
      <c r="B140" s="59">
        <v>44790</v>
      </c>
      <c r="C140" s="59">
        <v>44727</v>
      </c>
      <c r="D140" s="58" t="s">
        <v>1863</v>
      </c>
      <c r="E140" s="60" t="str">
        <f>IF(ISBLANK(LeaveTracker[[#This Row],[Employee Name]]),"-----",VLOOKUP(LeaveTracker[[#This Row],[Employee Name]],Employees[[Employee Name]:[Office]],6))</f>
        <v>CENRO</v>
      </c>
      <c r="F140" s="59">
        <v>44712</v>
      </c>
      <c r="G140" s="59">
        <v>44717</v>
      </c>
      <c r="H140" s="58" t="s">
        <v>81</v>
      </c>
      <c r="I140" s="58"/>
      <c r="J140" s="60" t="s">
        <v>1801</v>
      </c>
      <c r="K140" s="9">
        <f ca="1">NETWORKDAYS(LeaveTracker[[#This Row],[Start Date]],LeaveTracker[[#This Row],[End Date]],lstHolidays)</f>
        <v>4</v>
      </c>
      <c r="L140" s="9"/>
    </row>
    <row r="141" spans="1:12" ht="30" customHeight="1" x14ac:dyDescent="0.3">
      <c r="A141" s="60">
        <v>540</v>
      </c>
      <c r="B141" s="59">
        <v>44790</v>
      </c>
      <c r="C141" s="59">
        <v>44727</v>
      </c>
      <c r="D141" s="58" t="s">
        <v>1863</v>
      </c>
      <c r="E141" s="60" t="str">
        <f>IF(ISBLANK(LeaveTracker[[#This Row],[Employee Name]]),"-----",VLOOKUP(LeaveTracker[[#This Row],[Employee Name]],Employees[[Employee Name]:[Office]],6))</f>
        <v>CENRO</v>
      </c>
      <c r="F141" s="59">
        <v>44719</v>
      </c>
      <c r="G141" s="59">
        <v>44724</v>
      </c>
      <c r="H141" s="58" t="s">
        <v>81</v>
      </c>
      <c r="I141" s="58"/>
      <c r="J141" s="60" t="s">
        <v>1801</v>
      </c>
      <c r="K141" s="9">
        <f ca="1">NETWORKDAYS(LeaveTracker[[#This Row],[Start Date]],LeaveTracker[[#This Row],[End Date]],lstHolidays)</f>
        <v>4</v>
      </c>
      <c r="L141" s="9"/>
    </row>
    <row r="142" spans="1:12" ht="30" customHeight="1" x14ac:dyDescent="0.3">
      <c r="A142" s="60">
        <v>540</v>
      </c>
      <c r="B142" s="59">
        <v>44790</v>
      </c>
      <c r="C142" s="59">
        <v>44727</v>
      </c>
      <c r="D142" s="58" t="s">
        <v>1863</v>
      </c>
      <c r="E142" s="60" t="str">
        <f>IF(ISBLANK(LeaveTracker[[#This Row],[Employee Name]]),"-----",VLOOKUP(LeaveTracker[[#This Row],[Employee Name]],Employees[[Employee Name]:[Office]],6))</f>
        <v>CENRO</v>
      </c>
      <c r="F142" s="59">
        <v>44726</v>
      </c>
      <c r="G142" s="59">
        <v>44726</v>
      </c>
      <c r="H142" s="58" t="s">
        <v>81</v>
      </c>
      <c r="I142" s="58"/>
      <c r="J142" s="60" t="s">
        <v>862</v>
      </c>
      <c r="K142" s="9">
        <f ca="1">NETWORKDAYS(LeaveTracker[[#This Row],[Start Date]],LeaveTracker[[#This Row],[End Date]],lstHolidays)</f>
        <v>1</v>
      </c>
      <c r="L142" s="9"/>
    </row>
    <row r="143" spans="1:12" ht="30" customHeight="1" x14ac:dyDescent="0.3">
      <c r="A143" s="60">
        <v>541</v>
      </c>
      <c r="B143" s="59">
        <v>44804</v>
      </c>
      <c r="C143" s="59">
        <v>44719</v>
      </c>
      <c r="D143" s="58" t="s">
        <v>1864</v>
      </c>
      <c r="E143" s="60" t="str">
        <f>IF(ISBLANK(LeaveTracker[[#This Row],[Employee Name]]),"-----",VLOOKUP(LeaveTracker[[#This Row],[Employee Name]],Employees[[Employee Name]:[Office]],6))</f>
        <v>TCNHS</v>
      </c>
      <c r="F143" s="59">
        <v>44719</v>
      </c>
      <c r="G143" s="59">
        <v>44721</v>
      </c>
      <c r="H143" s="58" t="s">
        <v>81</v>
      </c>
      <c r="I143" s="58"/>
      <c r="J143" s="60" t="s">
        <v>1776</v>
      </c>
      <c r="K143" s="9">
        <f ca="1">NETWORKDAYS(LeaveTracker[[#This Row],[Start Date]],LeaveTracker[[#This Row],[End Date]],lstHolidays)</f>
        <v>3</v>
      </c>
      <c r="L143" s="9"/>
    </row>
    <row r="144" spans="1:12" ht="30" customHeight="1" x14ac:dyDescent="0.3">
      <c r="A144" s="60">
        <v>542</v>
      </c>
      <c r="B144" s="59">
        <v>44804</v>
      </c>
      <c r="C144" s="59">
        <v>44693</v>
      </c>
      <c r="D144" s="58" t="s">
        <v>1864</v>
      </c>
      <c r="E144" s="60" t="str">
        <f>IF(ISBLANK(LeaveTracker[[#This Row],[Employee Name]]),"-----",VLOOKUP(LeaveTracker[[#This Row],[Employee Name]],Employees[[Employee Name]:[Office]],6))</f>
        <v>TCNHS</v>
      </c>
      <c r="F144" s="59">
        <v>44704</v>
      </c>
      <c r="G144" s="59">
        <v>44708</v>
      </c>
      <c r="H144" s="58" t="s">
        <v>82</v>
      </c>
      <c r="I144" s="58"/>
      <c r="J144" s="60" t="s">
        <v>898</v>
      </c>
      <c r="K144" s="9">
        <f ca="1">NETWORKDAYS(LeaveTracker[[#This Row],[Start Date]],LeaveTracker[[#This Row],[End Date]],lstHolidays)</f>
        <v>5</v>
      </c>
      <c r="L144" s="9"/>
    </row>
    <row r="145" spans="1:12" ht="30" customHeight="1" x14ac:dyDescent="0.3">
      <c r="A145" s="60">
        <v>543</v>
      </c>
      <c r="B145" s="59">
        <v>44804</v>
      </c>
      <c r="C145" s="59">
        <v>44699</v>
      </c>
      <c r="D145" s="58" t="s">
        <v>1865</v>
      </c>
      <c r="E145" s="60" t="str">
        <f>IF(ISBLANK(LeaveTracker[[#This Row],[Employee Name]]),"-----",VLOOKUP(LeaveTracker[[#This Row],[Employee Name]],Employees[[Employee Name]:[Office]],6))</f>
        <v>TICC</v>
      </c>
      <c r="F145" s="59">
        <v>44701</v>
      </c>
      <c r="G145" s="59">
        <v>44701</v>
      </c>
      <c r="H145" s="58" t="s">
        <v>1035</v>
      </c>
      <c r="I145" s="58" t="s">
        <v>1035</v>
      </c>
      <c r="J145" s="60" t="s">
        <v>1866</v>
      </c>
      <c r="K145" s="9">
        <f ca="1">NETWORKDAYS(LeaveTracker[[#This Row],[Start Date]],LeaveTracker[[#This Row],[End Date]],lstHolidays)</f>
        <v>1</v>
      </c>
      <c r="L145" s="9"/>
    </row>
    <row r="146" spans="1:12" ht="30" customHeight="1" x14ac:dyDescent="0.3">
      <c r="A146" s="60">
        <v>544</v>
      </c>
      <c r="B146" s="59">
        <v>44804</v>
      </c>
      <c r="C146" s="59">
        <v>44728</v>
      </c>
      <c r="D146" s="58" t="s">
        <v>1864</v>
      </c>
      <c r="E146" s="60" t="str">
        <f>IF(ISBLANK(LeaveTracker[[#This Row],[Employee Name]]),"-----",VLOOKUP(LeaveTracker[[#This Row],[Employee Name]],Employees[[Employee Name]:[Office]],6))</f>
        <v>TCNHS</v>
      </c>
      <c r="F146" s="59">
        <v>44726</v>
      </c>
      <c r="G146" s="59">
        <v>44727</v>
      </c>
      <c r="H146" s="58" t="s">
        <v>81</v>
      </c>
      <c r="I146" s="58"/>
      <c r="J146" s="60" t="s">
        <v>859</v>
      </c>
      <c r="K146" s="9">
        <f ca="1">NETWORKDAYS(LeaveTracker[[#This Row],[Start Date]],LeaveTracker[[#This Row],[End Date]],lstHolidays)</f>
        <v>2</v>
      </c>
      <c r="L146" s="9"/>
    </row>
    <row r="147" spans="1:12" ht="30" customHeight="1" x14ac:dyDescent="0.3">
      <c r="A147" s="60">
        <v>545</v>
      </c>
      <c r="B147" s="59">
        <v>44804</v>
      </c>
      <c r="C147" s="59">
        <v>44726</v>
      </c>
      <c r="D147" s="58" t="s">
        <v>1864</v>
      </c>
      <c r="E147" s="60" t="str">
        <f>IF(ISBLANK(LeaveTracker[[#This Row],[Employee Name]]),"-----",VLOOKUP(LeaveTracker[[#This Row],[Employee Name]],Employees[[Employee Name]:[Office]],6))</f>
        <v>TCNHS</v>
      </c>
      <c r="F147" s="59">
        <v>44722</v>
      </c>
      <c r="G147" s="59">
        <v>44722</v>
      </c>
      <c r="H147" s="58" t="s">
        <v>81</v>
      </c>
      <c r="I147" s="58"/>
      <c r="J147" s="60" t="s">
        <v>862</v>
      </c>
      <c r="K147" s="9">
        <f ca="1">NETWORKDAYS(LeaveTracker[[#This Row],[Start Date]],LeaveTracker[[#This Row],[End Date]],lstHolidays)</f>
        <v>1</v>
      </c>
      <c r="L147" s="9"/>
    </row>
    <row r="148" spans="1:12" ht="30" customHeight="1" x14ac:dyDescent="0.3">
      <c r="A148" s="60">
        <v>545</v>
      </c>
      <c r="B148" s="59">
        <v>44804</v>
      </c>
      <c r="C148" s="59">
        <v>44726</v>
      </c>
      <c r="D148" s="58" t="s">
        <v>1864</v>
      </c>
      <c r="E148" s="60" t="str">
        <f>IF(ISBLANK(LeaveTracker[[#This Row],[Employee Name]]),"-----",VLOOKUP(LeaveTracker[[#This Row],[Employee Name]],Employees[[Employee Name]:[Office]],6))</f>
        <v>TCNHS</v>
      </c>
      <c r="F148" s="59">
        <v>44725</v>
      </c>
      <c r="G148" s="59">
        <v>44725</v>
      </c>
      <c r="H148" s="58" t="s">
        <v>81</v>
      </c>
      <c r="I148" s="58"/>
      <c r="J148" s="60" t="s">
        <v>862</v>
      </c>
      <c r="K148" s="9">
        <f ca="1">NETWORKDAYS(LeaveTracker[[#This Row],[Start Date]],LeaveTracker[[#This Row],[End Date]],lstHolidays)</f>
        <v>1</v>
      </c>
      <c r="L148" s="9"/>
    </row>
    <row r="149" spans="1:12" ht="30" customHeight="1" x14ac:dyDescent="0.3">
      <c r="A149" s="60">
        <v>546</v>
      </c>
      <c r="B149" s="59">
        <v>44804</v>
      </c>
      <c r="C149" s="59">
        <v>44798</v>
      </c>
      <c r="D149" s="58" t="s">
        <v>1867</v>
      </c>
      <c r="E149" s="60" t="str">
        <f>IF(ISBLANK(LeaveTracker[[#This Row],[Employee Name]]),"-----",VLOOKUP(LeaveTracker[[#This Row],[Employee Name]],Employees[[Employee Name]:[Office]],6))</f>
        <v>CSWDO</v>
      </c>
      <c r="F149" s="59">
        <v>44799</v>
      </c>
      <c r="G149" s="59">
        <v>44799</v>
      </c>
      <c r="H149" s="58" t="s">
        <v>81</v>
      </c>
      <c r="I149" s="58"/>
      <c r="J149" s="60" t="s">
        <v>862</v>
      </c>
      <c r="K149" s="9">
        <f ca="1">NETWORKDAYS(LeaveTracker[[#This Row],[Start Date]],LeaveTracker[[#This Row],[End Date]],lstHolidays)</f>
        <v>1</v>
      </c>
      <c r="L149" s="9"/>
    </row>
    <row r="150" spans="1:12" ht="30" customHeight="1" x14ac:dyDescent="0.3">
      <c r="A150" s="60">
        <v>547</v>
      </c>
      <c r="B150" s="59">
        <v>44804</v>
      </c>
      <c r="C150" s="59">
        <v>44761</v>
      </c>
      <c r="D150" s="58" t="s">
        <v>1868</v>
      </c>
      <c r="E150" s="60" t="str">
        <f>IF(ISBLANK(LeaveTracker[[#This Row],[Employee Name]]),"-----",VLOOKUP(LeaveTracker[[#This Row],[Employee Name]],Employees[[Employee Name]:[Office]],6))</f>
        <v>HOUSING</v>
      </c>
      <c r="F150" s="59">
        <v>44726</v>
      </c>
      <c r="G150" s="59">
        <v>44726</v>
      </c>
      <c r="H150" s="58" t="s">
        <v>81</v>
      </c>
      <c r="I150" s="58"/>
      <c r="J150" s="60" t="s">
        <v>862</v>
      </c>
      <c r="K150" s="9">
        <f ca="1">NETWORKDAYS(LeaveTracker[[#This Row],[Start Date]],LeaveTracker[[#This Row],[End Date]],lstHolidays)</f>
        <v>1</v>
      </c>
      <c r="L150" s="9"/>
    </row>
    <row r="151" spans="1:12" ht="30" customHeight="1" x14ac:dyDescent="0.3">
      <c r="A151" s="60">
        <v>548</v>
      </c>
      <c r="B151" s="59">
        <v>44804</v>
      </c>
      <c r="C151" s="59">
        <v>44755</v>
      </c>
      <c r="D151" s="58" t="s">
        <v>1869</v>
      </c>
      <c r="E151" s="60" t="str">
        <f>IF(ISBLANK(LeaveTracker[[#This Row],[Employee Name]]),"-----",VLOOKUP(LeaveTracker[[#This Row],[Employee Name]],Employees[[Employee Name]:[Office]],6))</f>
        <v>CSWDO</v>
      </c>
      <c r="F151" s="59">
        <v>44754</v>
      </c>
      <c r="G151" s="59">
        <v>44754</v>
      </c>
      <c r="H151" s="58" t="s">
        <v>81</v>
      </c>
      <c r="I151" s="58"/>
      <c r="J151" s="60" t="s">
        <v>862</v>
      </c>
      <c r="K151" s="9">
        <f ca="1">NETWORKDAYS(LeaveTracker[[#This Row],[Start Date]],LeaveTracker[[#This Row],[End Date]],lstHolidays)</f>
        <v>1</v>
      </c>
      <c r="L151" s="9"/>
    </row>
    <row r="152" spans="1:12" ht="30" customHeight="1" x14ac:dyDescent="0.3">
      <c r="A152" s="60">
        <v>549</v>
      </c>
      <c r="B152" s="59">
        <v>44804</v>
      </c>
      <c r="C152" s="59">
        <v>44734</v>
      </c>
      <c r="D152" s="58" t="s">
        <v>1869</v>
      </c>
      <c r="E152" s="60" t="str">
        <f>IF(ISBLANK(LeaveTracker[[#This Row],[Employee Name]]),"-----",VLOOKUP(LeaveTracker[[#This Row],[Employee Name]],Employees[[Employee Name]:[Office]],6))</f>
        <v>CSWDO</v>
      </c>
      <c r="F152" s="59">
        <v>44732</v>
      </c>
      <c r="G152" s="59">
        <v>44732</v>
      </c>
      <c r="H152" s="58" t="s">
        <v>81</v>
      </c>
      <c r="I152" s="58"/>
      <c r="J152" s="60" t="s">
        <v>862</v>
      </c>
      <c r="K152" s="9">
        <f ca="1">NETWORKDAYS(LeaveTracker[[#This Row],[Start Date]],LeaveTracker[[#This Row],[End Date]],lstHolidays)</f>
        <v>1</v>
      </c>
      <c r="L152" s="9"/>
    </row>
    <row r="153" spans="1:12" ht="30" customHeight="1" x14ac:dyDescent="0.3">
      <c r="A153" s="60">
        <v>550</v>
      </c>
      <c r="B153" s="59">
        <v>44804</v>
      </c>
      <c r="C153" s="59">
        <v>44726</v>
      </c>
      <c r="D153" s="58" t="s">
        <v>1870</v>
      </c>
      <c r="E153" s="60" t="str">
        <f>IF(ISBLANK(LeaveTracker[[#This Row],[Employee Name]]),"-----",VLOOKUP(LeaveTracker[[#This Row],[Employee Name]],Employees[[Employee Name]:[Office]],6))</f>
        <v>CHO</v>
      </c>
      <c r="F153" s="59">
        <v>44729</v>
      </c>
      <c r="G153" s="59">
        <v>44729</v>
      </c>
      <c r="H153" s="58" t="s">
        <v>300</v>
      </c>
      <c r="I153" s="58" t="s">
        <v>158</v>
      </c>
      <c r="J153" s="60" t="s">
        <v>1762</v>
      </c>
      <c r="K153" s="9">
        <f ca="1">NETWORKDAYS(LeaveTracker[[#This Row],[Start Date]],LeaveTracker[[#This Row],[End Date]],lstHolidays)</f>
        <v>1</v>
      </c>
      <c r="L153" s="9"/>
    </row>
    <row r="154" spans="1:12" ht="30" customHeight="1" x14ac:dyDescent="0.3">
      <c r="A154" s="60">
        <v>551</v>
      </c>
      <c r="B154" s="59">
        <v>44804</v>
      </c>
      <c r="C154" s="59">
        <v>44725</v>
      </c>
      <c r="D154" s="58" t="s">
        <v>1870</v>
      </c>
      <c r="E154" s="60" t="str">
        <f>IF(ISBLANK(LeaveTracker[[#This Row],[Employee Name]]),"-----",VLOOKUP(LeaveTracker[[#This Row],[Employee Name]],Employees[[Employee Name]:[Office]],6))</f>
        <v>CHO</v>
      </c>
      <c r="F154" s="59">
        <v>44732</v>
      </c>
      <c r="G154" s="59">
        <v>44736</v>
      </c>
      <c r="H154" s="58" t="s">
        <v>82</v>
      </c>
      <c r="I154" s="58"/>
      <c r="J154" s="60" t="s">
        <v>898</v>
      </c>
      <c r="K154" s="9">
        <f ca="1">NETWORKDAYS(LeaveTracker[[#This Row],[Start Date]],LeaveTracker[[#This Row],[End Date]],lstHolidays)</f>
        <v>5</v>
      </c>
      <c r="L154" s="9"/>
    </row>
    <row r="155" spans="1:12" ht="30" customHeight="1" x14ac:dyDescent="0.3">
      <c r="A155" s="60">
        <v>552</v>
      </c>
      <c r="B155" s="59">
        <v>44804</v>
      </c>
      <c r="C155" s="59">
        <v>44706</v>
      </c>
      <c r="D155" s="58" t="s">
        <v>1871</v>
      </c>
      <c r="E155" s="60" t="str">
        <f>IF(ISBLANK(LeaveTracker[[#This Row],[Employee Name]]),"-----",VLOOKUP(LeaveTracker[[#This Row],[Employee Name]],Employees[[Employee Name]:[Office]],6))</f>
        <v>TCNHS</v>
      </c>
      <c r="F155" s="59">
        <v>44705</v>
      </c>
      <c r="G155" s="59">
        <v>44705</v>
      </c>
      <c r="H155" s="58" t="s">
        <v>81</v>
      </c>
      <c r="I155" s="58"/>
      <c r="J155" s="60" t="s">
        <v>862</v>
      </c>
      <c r="K155" s="9">
        <f ca="1">NETWORKDAYS(LeaveTracker[[#This Row],[Start Date]],LeaveTracker[[#This Row],[End Date]],lstHolidays)</f>
        <v>1</v>
      </c>
      <c r="L155" s="9"/>
    </row>
    <row r="156" spans="1:12" ht="30" customHeight="1" x14ac:dyDescent="0.3">
      <c r="A156" s="60">
        <v>553</v>
      </c>
      <c r="B156" s="59">
        <v>44804</v>
      </c>
      <c r="C156" s="59">
        <v>44697</v>
      </c>
      <c r="D156" s="58" t="s">
        <v>257</v>
      </c>
      <c r="E156" s="60" t="str">
        <f>IF(ISBLANK(LeaveTracker[[#This Row],[Employee Name]]),"-----",VLOOKUP(LeaveTracker[[#This Row],[Employee Name]],Employees[[Employee Name]:[Office]],6))</f>
        <v>TICC/TCCH</v>
      </c>
      <c r="F156" s="59">
        <v>44694</v>
      </c>
      <c r="G156" s="59">
        <v>44694</v>
      </c>
      <c r="H156" s="58" t="s">
        <v>300</v>
      </c>
      <c r="I156" s="58" t="s">
        <v>1850</v>
      </c>
      <c r="J156" s="60" t="s">
        <v>1762</v>
      </c>
      <c r="K156" s="9">
        <f ca="1">NETWORKDAYS(LeaveTracker[[#This Row],[Start Date]],LeaveTracker[[#This Row],[End Date]],lstHolidays)</f>
        <v>1</v>
      </c>
      <c r="L156" s="9"/>
    </row>
    <row r="157" spans="1:12" ht="30" customHeight="1" x14ac:dyDescent="0.3">
      <c r="A157" s="60">
        <v>554</v>
      </c>
      <c r="B157" s="59">
        <v>44804</v>
      </c>
      <c r="C157" s="59">
        <v>44714</v>
      </c>
      <c r="D157" s="58" t="s">
        <v>1872</v>
      </c>
      <c r="E157" s="60" t="str">
        <f>IF(ISBLANK(LeaveTracker[[#This Row],[Employee Name]]),"-----",VLOOKUP(LeaveTracker[[#This Row],[Employee Name]],Employees[[Employee Name]:[Office]],6))</f>
        <v>ONT</v>
      </c>
      <c r="F157" s="59">
        <v>44700</v>
      </c>
      <c r="G157" s="59">
        <v>44701</v>
      </c>
      <c r="H157" s="58" t="s">
        <v>81</v>
      </c>
      <c r="I157" s="58"/>
      <c r="J157" s="60" t="s">
        <v>859</v>
      </c>
      <c r="K157" s="9">
        <f ca="1">NETWORKDAYS(LeaveTracker[[#This Row],[Start Date]],LeaveTracker[[#This Row],[End Date]],lstHolidays)</f>
        <v>2</v>
      </c>
      <c r="L157" s="9"/>
    </row>
    <row r="158" spans="1:12" ht="30" customHeight="1" x14ac:dyDescent="0.3">
      <c r="A158" s="60">
        <v>554</v>
      </c>
      <c r="B158" s="59">
        <v>44804</v>
      </c>
      <c r="C158" s="59">
        <v>44714</v>
      </c>
      <c r="D158" s="58" t="s">
        <v>1872</v>
      </c>
      <c r="E158" s="60" t="str">
        <f>IF(ISBLANK(LeaveTracker[[#This Row],[Employee Name]]),"-----",VLOOKUP(LeaveTracker[[#This Row],[Employee Name]],Employees[[Employee Name]:[Office]],6))</f>
        <v>ONT</v>
      </c>
      <c r="F158" s="59">
        <v>44704</v>
      </c>
      <c r="G158" s="59">
        <v>44708</v>
      </c>
      <c r="H158" s="58" t="s">
        <v>81</v>
      </c>
      <c r="I158" s="58"/>
      <c r="J158" s="60" t="s">
        <v>1845</v>
      </c>
      <c r="K158" s="9">
        <f ca="1">NETWORKDAYS(LeaveTracker[[#This Row],[Start Date]],LeaveTracker[[#This Row],[End Date]],lstHolidays)</f>
        <v>5</v>
      </c>
      <c r="L158" s="9"/>
    </row>
    <row r="159" spans="1:12" ht="30" customHeight="1" x14ac:dyDescent="0.3">
      <c r="A159" s="60">
        <v>554</v>
      </c>
      <c r="B159" s="59">
        <v>44804</v>
      </c>
      <c r="C159" s="59">
        <v>44714</v>
      </c>
      <c r="D159" s="58" t="s">
        <v>1872</v>
      </c>
      <c r="E159" s="60" t="str">
        <f>IF(ISBLANK(LeaveTracker[[#This Row],[Employee Name]]),"-----",VLOOKUP(LeaveTracker[[#This Row],[Employee Name]],Employees[[Employee Name]:[Office]],6))</f>
        <v>ONT</v>
      </c>
      <c r="F159" s="59">
        <v>44711</v>
      </c>
      <c r="G159" s="59">
        <v>44712</v>
      </c>
      <c r="H159" s="58" t="s">
        <v>81</v>
      </c>
      <c r="I159" s="58"/>
      <c r="J159" s="60" t="s">
        <v>859</v>
      </c>
      <c r="K159" s="9">
        <f ca="1">NETWORKDAYS(LeaveTracker[[#This Row],[Start Date]],LeaveTracker[[#This Row],[End Date]],lstHolidays)</f>
        <v>2</v>
      </c>
      <c r="L159" s="9"/>
    </row>
    <row r="160" spans="1:12" ht="30" customHeight="1" x14ac:dyDescent="0.3">
      <c r="A160" s="60">
        <v>555</v>
      </c>
      <c r="B160" s="59">
        <v>44804</v>
      </c>
      <c r="C160" s="59">
        <v>44746</v>
      </c>
      <c r="D160" s="58" t="s">
        <v>1873</v>
      </c>
      <c r="E160" s="60" t="str">
        <f>IF(ISBLANK(LeaveTracker[[#This Row],[Employee Name]]),"-----",VLOOKUP(LeaveTracker[[#This Row],[Employee Name]],Employees[[Employee Name]:[Office]],6))</f>
        <v>TICC</v>
      </c>
      <c r="F160" s="59">
        <v>44753</v>
      </c>
      <c r="G160" s="59">
        <v>44754</v>
      </c>
      <c r="H160" s="58" t="s">
        <v>82</v>
      </c>
      <c r="I160" s="58"/>
      <c r="J160" s="60" t="s">
        <v>1806</v>
      </c>
      <c r="K160" s="9">
        <f ca="1">NETWORKDAYS(LeaveTracker[[#This Row],[Start Date]],LeaveTracker[[#This Row],[End Date]],lstHolidays)</f>
        <v>2</v>
      </c>
      <c r="L160" s="9"/>
    </row>
    <row r="161" spans="1:12" ht="30" customHeight="1" x14ac:dyDescent="0.3">
      <c r="A161" s="60">
        <v>556</v>
      </c>
      <c r="B161" s="59">
        <v>44804</v>
      </c>
      <c r="C161" s="59">
        <v>44746</v>
      </c>
      <c r="D161" s="58" t="s">
        <v>1873</v>
      </c>
      <c r="E161" s="60" t="str">
        <f>IF(ISBLANK(LeaveTracker[[#This Row],[Employee Name]]),"-----",VLOOKUP(LeaveTracker[[#This Row],[Employee Name]],Employees[[Employee Name]:[Office]],6))</f>
        <v>TICC</v>
      </c>
      <c r="F161" s="59">
        <v>44743</v>
      </c>
      <c r="G161" s="59">
        <v>44743</v>
      </c>
      <c r="H161" s="58" t="s">
        <v>81</v>
      </c>
      <c r="I161" s="58"/>
      <c r="J161" s="60" t="s">
        <v>862</v>
      </c>
      <c r="K161" s="9">
        <f ca="1">NETWORKDAYS(LeaveTracker[[#This Row],[Start Date]],LeaveTracker[[#This Row],[End Date]],lstHolidays)</f>
        <v>1</v>
      </c>
      <c r="L161" s="9"/>
    </row>
    <row r="162" spans="1:12" ht="30" customHeight="1" x14ac:dyDescent="0.3">
      <c r="A162" s="60">
        <v>557</v>
      </c>
      <c r="B162" s="59">
        <v>44804</v>
      </c>
      <c r="C162" s="59">
        <v>44741</v>
      </c>
      <c r="D162" s="58" t="s">
        <v>1874</v>
      </c>
      <c r="E162" s="60" t="str">
        <f>IF(ISBLANK(LeaveTracker[[#This Row],[Employee Name]]),"-----",VLOOKUP(LeaveTracker[[#This Row],[Employee Name]],Employees[[Employee Name]:[Office]],6))</f>
        <v>TICC</v>
      </c>
      <c r="F162" s="59">
        <v>44739</v>
      </c>
      <c r="G162" s="59">
        <v>44740</v>
      </c>
      <c r="H162" s="58" t="s">
        <v>81</v>
      </c>
      <c r="I162" s="58"/>
      <c r="J162" s="60" t="s">
        <v>859</v>
      </c>
      <c r="K162" s="9">
        <f ca="1">NETWORKDAYS(LeaveTracker[[#This Row],[Start Date]],LeaveTracker[[#This Row],[End Date]],lstHolidays)</f>
        <v>2</v>
      </c>
      <c r="L162" s="9"/>
    </row>
    <row r="163" spans="1:12" ht="30" customHeight="1" x14ac:dyDescent="0.3">
      <c r="A163" s="60">
        <v>558</v>
      </c>
      <c r="B163" s="59">
        <v>44804</v>
      </c>
      <c r="C163" s="59">
        <v>44743</v>
      </c>
      <c r="D163" s="58" t="s">
        <v>1875</v>
      </c>
      <c r="E163" s="60" t="str">
        <f>IF(ISBLANK(LeaveTracker[[#This Row],[Employee Name]]),"-----",VLOOKUP(LeaveTracker[[#This Row],[Employee Name]],Employees[[Employee Name]:[Office]],6))</f>
        <v>TICC/TCCH</v>
      </c>
      <c r="F163" s="59">
        <v>44741</v>
      </c>
      <c r="G163" s="59">
        <v>44741</v>
      </c>
      <c r="H163" s="58" t="s">
        <v>81</v>
      </c>
      <c r="I163" s="58"/>
      <c r="J163" s="60" t="s">
        <v>862</v>
      </c>
      <c r="K163" s="9">
        <f ca="1">NETWORKDAYS(LeaveTracker[[#This Row],[Start Date]],LeaveTracker[[#This Row],[End Date]],lstHolidays)</f>
        <v>1</v>
      </c>
      <c r="L163" s="9"/>
    </row>
    <row r="164" spans="1:12" ht="30" customHeight="1" x14ac:dyDescent="0.3">
      <c r="A164" s="60">
        <v>559</v>
      </c>
      <c r="B164" s="59">
        <v>44804</v>
      </c>
      <c r="C164" s="59">
        <v>44746</v>
      </c>
      <c r="D164" s="58" t="s">
        <v>1876</v>
      </c>
      <c r="E164" s="60" t="str">
        <f>IF(ISBLANK(LeaveTracker[[#This Row],[Employee Name]]),"-----",VLOOKUP(LeaveTracker[[#This Row],[Employee Name]],Employees[[Employee Name]:[Office]],6))</f>
        <v>TICC</v>
      </c>
      <c r="F164" s="59">
        <v>44740</v>
      </c>
      <c r="G164" s="59">
        <v>44741</v>
      </c>
      <c r="H164" s="58" t="s">
        <v>81</v>
      </c>
      <c r="I164" s="58"/>
      <c r="J164" s="60" t="s">
        <v>859</v>
      </c>
      <c r="K164" s="9">
        <f ca="1">NETWORKDAYS(LeaveTracker[[#This Row],[Start Date]],LeaveTracker[[#This Row],[End Date]],lstHolidays)</f>
        <v>2</v>
      </c>
      <c r="L164" s="9"/>
    </row>
    <row r="165" spans="1:12" ht="30" customHeight="1" x14ac:dyDescent="0.3">
      <c r="A165" s="60">
        <v>560</v>
      </c>
      <c r="B165" s="59">
        <v>44804</v>
      </c>
      <c r="C165" s="59">
        <v>44741</v>
      </c>
      <c r="D165" s="58" t="s">
        <v>1877</v>
      </c>
      <c r="E165" s="60" t="str">
        <f>IF(ISBLANK(LeaveTracker[[#This Row],[Employee Name]]),"-----",VLOOKUP(LeaveTracker[[#This Row],[Employee Name]],Employees[[Employee Name]:[Office]],6))</f>
        <v>TICC</v>
      </c>
      <c r="F165" s="59">
        <v>44739</v>
      </c>
      <c r="G165" s="59">
        <v>44740</v>
      </c>
      <c r="H165" s="58" t="s">
        <v>81</v>
      </c>
      <c r="I165" s="58"/>
      <c r="J165" s="60" t="s">
        <v>859</v>
      </c>
      <c r="K165" s="9">
        <f ca="1">NETWORKDAYS(LeaveTracker[[#This Row],[Start Date]],LeaveTracker[[#This Row],[End Date]],lstHolidays)</f>
        <v>2</v>
      </c>
      <c r="L165" s="9"/>
    </row>
    <row r="166" spans="1:12" ht="30" customHeight="1" x14ac:dyDescent="0.3">
      <c r="A166" s="60">
        <v>561</v>
      </c>
      <c r="B166" s="59">
        <v>44804</v>
      </c>
      <c r="C166" s="59">
        <v>44739</v>
      </c>
      <c r="D166" s="58" t="s">
        <v>1878</v>
      </c>
      <c r="E166" s="60" t="str">
        <f>IF(ISBLANK(LeaveTracker[[#This Row],[Employee Name]]),"-----",VLOOKUP(LeaveTracker[[#This Row],[Employee Name]],Employees[[Employee Name]:[Office]],6))</f>
        <v>TICC</v>
      </c>
      <c r="F166" s="59">
        <v>44739</v>
      </c>
      <c r="G166" s="59">
        <v>44739</v>
      </c>
      <c r="H166" s="58" t="s">
        <v>81</v>
      </c>
      <c r="I166" s="58"/>
      <c r="J166" s="60" t="s">
        <v>862</v>
      </c>
      <c r="K166" s="9">
        <f ca="1">NETWORKDAYS(LeaveTracker[[#This Row],[Start Date]],LeaveTracker[[#This Row],[End Date]],lstHolidays)</f>
        <v>1</v>
      </c>
      <c r="L166" s="9"/>
    </row>
    <row r="167" spans="1:12" ht="30" customHeight="1" x14ac:dyDescent="0.3">
      <c r="A167" s="60">
        <v>562</v>
      </c>
      <c r="B167" s="59">
        <v>44804</v>
      </c>
      <c r="C167" s="59">
        <v>44738</v>
      </c>
      <c r="D167" s="58" t="s">
        <v>1879</v>
      </c>
      <c r="E167" s="60" t="str">
        <f>IF(ISBLANK(LeaveTracker[[#This Row],[Employee Name]]),"-----",VLOOKUP(LeaveTracker[[#This Row],[Employee Name]],Employees[[Employee Name]:[Office]],6))</f>
        <v>TICC</v>
      </c>
      <c r="F167" s="59">
        <v>44739</v>
      </c>
      <c r="G167" s="59">
        <v>44739</v>
      </c>
      <c r="H167" s="58" t="s">
        <v>81</v>
      </c>
      <c r="I167" s="58"/>
      <c r="J167" s="60" t="s">
        <v>862</v>
      </c>
      <c r="K167" s="9">
        <f ca="1">NETWORKDAYS(LeaveTracker[[#This Row],[Start Date]],LeaveTracker[[#This Row],[End Date]],lstHolidays)</f>
        <v>1</v>
      </c>
      <c r="L167" s="9"/>
    </row>
    <row r="168" spans="1:12" ht="30" customHeight="1" x14ac:dyDescent="0.3">
      <c r="A168" s="60">
        <v>563</v>
      </c>
      <c r="B168" s="59">
        <v>44804</v>
      </c>
      <c r="C168" s="59">
        <v>44739</v>
      </c>
      <c r="D168" s="58" t="s">
        <v>347</v>
      </c>
      <c r="E168" s="60" t="str">
        <f>IF(ISBLANK(LeaveTracker[[#This Row],[Employee Name]]),"-----",VLOOKUP(LeaveTracker[[#This Row],[Employee Name]],Employees[[Employee Name]:[Office]],6))</f>
        <v>ONT</v>
      </c>
      <c r="F168" s="59">
        <v>44763</v>
      </c>
      <c r="G168" s="59">
        <v>44763</v>
      </c>
      <c r="H168" s="58" t="s">
        <v>81</v>
      </c>
      <c r="I168" s="58"/>
      <c r="J168" s="60" t="s">
        <v>862</v>
      </c>
      <c r="K168" s="9">
        <f ca="1">NETWORKDAYS(LeaveTracker[[#This Row],[Start Date]],LeaveTracker[[#This Row],[End Date]],lstHolidays)</f>
        <v>1</v>
      </c>
      <c r="L168" s="9"/>
    </row>
    <row r="169" spans="1:12" ht="30" customHeight="1" x14ac:dyDescent="0.3">
      <c r="A169" s="60">
        <v>564</v>
      </c>
      <c r="B169" s="59">
        <v>44804</v>
      </c>
      <c r="C169" s="59">
        <v>44764</v>
      </c>
      <c r="D169" s="58" t="s">
        <v>1065</v>
      </c>
      <c r="E169" s="60" t="str">
        <f>IF(ISBLANK(LeaveTracker[[#This Row],[Employee Name]]),"-----",VLOOKUP(LeaveTracker[[#This Row],[Employee Name]],Employees[[Employee Name]:[Office]],6))</f>
        <v>CHO</v>
      </c>
      <c r="F169" s="59">
        <v>44761</v>
      </c>
      <c r="G169" s="59">
        <v>44762</v>
      </c>
      <c r="H169" s="58" t="s">
        <v>81</v>
      </c>
      <c r="I169" s="58"/>
      <c r="J169" s="60" t="s">
        <v>859</v>
      </c>
      <c r="K169" s="9">
        <f ca="1">NETWORKDAYS(LeaveTracker[[#This Row],[Start Date]],LeaveTracker[[#This Row],[End Date]],lstHolidays)</f>
        <v>2</v>
      </c>
      <c r="L169" s="9"/>
    </row>
    <row r="170" spans="1:12" ht="30" customHeight="1" x14ac:dyDescent="0.3">
      <c r="A170" s="60">
        <v>565</v>
      </c>
      <c r="B170" s="59">
        <v>44806</v>
      </c>
      <c r="C170" s="59">
        <v>44742</v>
      </c>
      <c r="D170" s="58" t="s">
        <v>1848</v>
      </c>
      <c r="E170" s="60" t="str">
        <f>IF(ISBLANK(LeaveTracker[[#This Row],[Employee Name]]),"-----",VLOOKUP(LeaveTracker[[#This Row],[Employee Name]],Employees[[Employee Name]:[Office]],6))</f>
        <v>CTO-LICENSE</v>
      </c>
      <c r="F170" s="59">
        <v>44750</v>
      </c>
      <c r="G170" s="59">
        <v>44750</v>
      </c>
      <c r="H170" s="58" t="s">
        <v>300</v>
      </c>
      <c r="I170" s="58" t="s">
        <v>1850</v>
      </c>
      <c r="J170" s="60" t="s">
        <v>1762</v>
      </c>
      <c r="K170" s="9">
        <f ca="1">NETWORKDAYS(LeaveTracker[[#This Row],[Start Date]],LeaveTracker[[#This Row],[End Date]],lstHolidays)</f>
        <v>1</v>
      </c>
      <c r="L170" s="9"/>
    </row>
    <row r="171" spans="1:12" ht="30" customHeight="1" x14ac:dyDescent="0.3">
      <c r="A171" s="60">
        <v>566</v>
      </c>
      <c r="B171" s="59">
        <v>44806</v>
      </c>
      <c r="C171" s="59">
        <v>44748</v>
      </c>
      <c r="D171" s="58" t="s">
        <v>1880</v>
      </c>
      <c r="E171" s="60" t="str">
        <f>IF(ISBLANK(LeaveTracker[[#This Row],[Employee Name]]),"-----",VLOOKUP(LeaveTracker[[#This Row],[Employee Name]],Employees[[Employee Name]:[Office]],6))</f>
        <v>CHO</v>
      </c>
      <c r="F171" s="59">
        <v>44757</v>
      </c>
      <c r="G171" s="59">
        <v>44757</v>
      </c>
      <c r="H171" s="58" t="s">
        <v>82</v>
      </c>
      <c r="I171" s="58"/>
      <c r="J171" s="60" t="s">
        <v>861</v>
      </c>
      <c r="K171" s="9">
        <f ca="1">NETWORKDAYS(LeaveTracker[[#This Row],[Start Date]],LeaveTracker[[#This Row],[End Date]],lstHolidays)</f>
        <v>1</v>
      </c>
      <c r="L171" s="9"/>
    </row>
    <row r="172" spans="1:12" ht="30" customHeight="1" x14ac:dyDescent="0.3">
      <c r="A172" s="60">
        <v>567</v>
      </c>
      <c r="B172" s="59">
        <v>44806</v>
      </c>
      <c r="C172" s="59">
        <v>44673</v>
      </c>
      <c r="D172" s="58" t="s">
        <v>1881</v>
      </c>
      <c r="E172" s="60" t="str">
        <f>IF(ISBLANK(LeaveTracker[[#This Row],[Employee Name]]),"-----",VLOOKUP(LeaveTracker[[#This Row],[Employee Name]],Employees[[Employee Name]:[Office]],6))</f>
        <v>ONT</v>
      </c>
      <c r="F172" s="59">
        <v>44683</v>
      </c>
      <c r="G172" s="59">
        <v>44693</v>
      </c>
      <c r="H172" s="58" t="s">
        <v>82</v>
      </c>
      <c r="I172" s="58"/>
      <c r="J172" s="60" t="s">
        <v>1882</v>
      </c>
      <c r="K172" s="9">
        <f ca="1">NETWORKDAYS(LeaveTracker[[#This Row],[Start Date]],LeaveTracker[[#This Row],[End Date]],lstHolidays)</f>
        <v>9</v>
      </c>
      <c r="L172" s="9"/>
    </row>
    <row r="173" spans="1:12" ht="30" customHeight="1" x14ac:dyDescent="0.3">
      <c r="A173" s="60">
        <v>568</v>
      </c>
      <c r="B173" s="59">
        <v>44806</v>
      </c>
      <c r="C173" s="59">
        <v>44713</v>
      </c>
      <c r="D173" s="58" t="s">
        <v>1883</v>
      </c>
      <c r="E173" s="60" t="str">
        <f>IF(ISBLANK(LeaveTracker[[#This Row],[Employee Name]]),"-----",VLOOKUP(LeaveTracker[[#This Row],[Employee Name]],Employees[[Employee Name]:[Office]],6))</f>
        <v>ONT</v>
      </c>
      <c r="F173" s="59">
        <v>44712</v>
      </c>
      <c r="G173" s="59">
        <v>44712</v>
      </c>
      <c r="H173" s="58" t="s">
        <v>81</v>
      </c>
      <c r="I173" s="58"/>
      <c r="J173" s="60" t="s">
        <v>862</v>
      </c>
      <c r="K173" s="9">
        <f ca="1">NETWORKDAYS(LeaveTracker[[#This Row],[Start Date]],LeaveTracker[[#This Row],[End Date]],lstHolidays)</f>
        <v>1</v>
      </c>
      <c r="L173" s="9"/>
    </row>
    <row r="174" spans="1:12" ht="30" customHeight="1" x14ac:dyDescent="0.3">
      <c r="A174" s="60">
        <v>569</v>
      </c>
      <c r="B174" s="59">
        <v>44806</v>
      </c>
      <c r="C174" s="59">
        <v>44711</v>
      </c>
      <c r="D174" s="58" t="s">
        <v>1883</v>
      </c>
      <c r="E174" s="60" t="str">
        <f>IF(ISBLANK(LeaveTracker[[#This Row],[Employee Name]]),"-----",VLOOKUP(LeaveTracker[[#This Row],[Employee Name]],Employees[[Employee Name]:[Office]],6))</f>
        <v>ONT</v>
      </c>
      <c r="F174" s="59">
        <v>44708</v>
      </c>
      <c r="G174" s="59">
        <v>44709</v>
      </c>
      <c r="H174" s="58" t="s">
        <v>81</v>
      </c>
      <c r="I174" s="58"/>
      <c r="J174" s="60" t="s">
        <v>859</v>
      </c>
      <c r="K174" s="9">
        <f ca="1">NETWORKDAYS(LeaveTracker[[#This Row],[Start Date]],LeaveTracker[[#This Row],[End Date]],lstHolidays)</f>
        <v>1</v>
      </c>
      <c r="L174" s="9"/>
    </row>
    <row r="175" spans="1:12" ht="30" customHeight="1" x14ac:dyDescent="0.3">
      <c r="A175" s="60">
        <v>570</v>
      </c>
      <c r="B175" s="59">
        <v>44806</v>
      </c>
      <c r="C175" s="59">
        <v>44763</v>
      </c>
      <c r="D175" s="58" t="s">
        <v>1884</v>
      </c>
      <c r="E175" s="60" t="str">
        <f>IF(ISBLANK(LeaveTracker[[#This Row],[Employee Name]]),"-----",VLOOKUP(LeaveTracker[[#This Row],[Employee Name]],Employees[[Employee Name]:[Office]],6))</f>
        <v>CSWDO</v>
      </c>
      <c r="F175" s="59">
        <v>44762</v>
      </c>
      <c r="G175" s="59">
        <v>44762</v>
      </c>
      <c r="H175" s="58" t="s">
        <v>81</v>
      </c>
      <c r="I175" s="58"/>
      <c r="J175" s="60" t="s">
        <v>862</v>
      </c>
      <c r="K175" s="9">
        <f ca="1">NETWORKDAYS(LeaveTracker[[#This Row],[Start Date]],LeaveTracker[[#This Row],[End Date]],lstHolidays)</f>
        <v>1</v>
      </c>
      <c r="L175" s="9"/>
    </row>
    <row r="176" spans="1:12" ht="30" customHeight="1" x14ac:dyDescent="0.3">
      <c r="A176" s="60">
        <v>571</v>
      </c>
      <c r="B176" s="59">
        <v>44806</v>
      </c>
      <c r="C176" s="59">
        <v>44734</v>
      </c>
      <c r="D176" s="58" t="s">
        <v>1884</v>
      </c>
      <c r="E176" s="60" t="str">
        <f>IF(ISBLANK(LeaveTracker[[#This Row],[Employee Name]]),"-----",VLOOKUP(LeaveTracker[[#This Row],[Employee Name]],Employees[[Employee Name]:[Office]],6))</f>
        <v>CSWDO</v>
      </c>
      <c r="F176" s="59">
        <v>44742</v>
      </c>
      <c r="G176" s="59">
        <v>44742</v>
      </c>
      <c r="H176" s="58" t="s">
        <v>300</v>
      </c>
      <c r="I176" s="58" t="s">
        <v>1850</v>
      </c>
      <c r="J176" s="60" t="s">
        <v>1762</v>
      </c>
      <c r="K176" s="9">
        <f ca="1">NETWORKDAYS(LeaveTracker[[#This Row],[Start Date]],LeaveTracker[[#This Row],[End Date]],lstHolidays)</f>
        <v>1</v>
      </c>
      <c r="L176" s="9"/>
    </row>
    <row r="177" spans="1:12" ht="30" customHeight="1" x14ac:dyDescent="0.3">
      <c r="A177" s="60">
        <v>572</v>
      </c>
      <c r="B177" s="59">
        <v>44806</v>
      </c>
      <c r="C177" s="59">
        <v>44767</v>
      </c>
      <c r="D177" s="58" t="s">
        <v>1883</v>
      </c>
      <c r="E177" s="60" t="str">
        <f>IF(ISBLANK(LeaveTracker[[#This Row],[Employee Name]]),"-----",VLOOKUP(LeaveTracker[[#This Row],[Employee Name]],Employees[[Employee Name]:[Office]],6))</f>
        <v>ONT</v>
      </c>
      <c r="F177" s="59">
        <v>44751</v>
      </c>
      <c r="G177" s="59">
        <v>44751</v>
      </c>
      <c r="H177" s="58" t="s">
        <v>81</v>
      </c>
      <c r="I177" s="58"/>
      <c r="J177" s="60" t="s">
        <v>862</v>
      </c>
      <c r="K177" s="9">
        <f ca="1">NETWORKDAYS(LeaveTracker[[#This Row],[Start Date]],LeaveTracker[[#This Row],[End Date]],lstHolidays)</f>
        <v>0</v>
      </c>
      <c r="L177" s="9"/>
    </row>
    <row r="178" spans="1:12" ht="30" customHeight="1" x14ac:dyDescent="0.3">
      <c r="A178" s="60">
        <v>572</v>
      </c>
      <c r="B178" s="59">
        <v>44806</v>
      </c>
      <c r="C178" s="59">
        <v>44767</v>
      </c>
      <c r="D178" s="58" t="s">
        <v>1883</v>
      </c>
      <c r="E178" s="60" t="str">
        <f>IF(ISBLANK(LeaveTracker[[#This Row],[Employee Name]]),"-----",VLOOKUP(LeaveTracker[[#This Row],[Employee Name]],Employees[[Employee Name]:[Office]],6))</f>
        <v>ONT</v>
      </c>
      <c r="F178" s="59">
        <v>44758</v>
      </c>
      <c r="G178" s="59">
        <v>44758</v>
      </c>
      <c r="H178" s="58" t="s">
        <v>81</v>
      </c>
      <c r="I178" s="58"/>
      <c r="J178" s="60" t="s">
        <v>862</v>
      </c>
      <c r="K178" s="9">
        <f ca="1">NETWORKDAYS(LeaveTracker[[#This Row],[Start Date]],LeaveTracker[[#This Row],[End Date]],lstHolidays)</f>
        <v>0</v>
      </c>
      <c r="L178" s="9"/>
    </row>
    <row r="179" spans="1:12" ht="30" customHeight="1" x14ac:dyDescent="0.3">
      <c r="A179" s="60">
        <v>572</v>
      </c>
      <c r="B179" s="59">
        <v>44806</v>
      </c>
      <c r="C179" s="59">
        <v>44767</v>
      </c>
      <c r="D179" s="58" t="s">
        <v>1883</v>
      </c>
      <c r="E179" s="60" t="str">
        <f>IF(ISBLANK(LeaveTracker[[#This Row],[Employee Name]]),"-----",VLOOKUP(LeaveTracker[[#This Row],[Employee Name]],Employees[[Employee Name]:[Office]],6))</f>
        <v>ONT</v>
      </c>
      <c r="F179" s="59">
        <v>44765</v>
      </c>
      <c r="G179" s="59">
        <v>44765</v>
      </c>
      <c r="H179" s="58" t="s">
        <v>81</v>
      </c>
      <c r="I179" s="58"/>
      <c r="J179" s="60" t="s">
        <v>862</v>
      </c>
      <c r="K179" s="9">
        <f ca="1">NETWORKDAYS(LeaveTracker[[#This Row],[Start Date]],LeaveTracker[[#This Row],[End Date]],lstHolidays)</f>
        <v>0</v>
      </c>
      <c r="L179" s="9"/>
    </row>
    <row r="180" spans="1:12" ht="30" customHeight="1" x14ac:dyDescent="0.3">
      <c r="A180" s="60">
        <v>573</v>
      </c>
      <c r="B180" s="59">
        <v>44806</v>
      </c>
      <c r="C180" s="59">
        <v>44706</v>
      </c>
      <c r="D180" s="58" t="s">
        <v>1883</v>
      </c>
      <c r="E180" s="60" t="str">
        <f>IF(ISBLANK(LeaveTracker[[#This Row],[Employee Name]]),"-----",VLOOKUP(LeaveTracker[[#This Row],[Employee Name]],Employees[[Employee Name]:[Office]],6))</f>
        <v>ONT</v>
      </c>
      <c r="F180" s="59">
        <v>44697</v>
      </c>
      <c r="G180" s="59">
        <v>44697</v>
      </c>
      <c r="H180" s="58" t="s">
        <v>81</v>
      </c>
      <c r="I180" s="58"/>
      <c r="J180" s="60" t="s">
        <v>862</v>
      </c>
      <c r="K180" s="9">
        <f ca="1">NETWORKDAYS(LeaveTracker[[#This Row],[Start Date]],LeaveTracker[[#This Row],[End Date]],lstHolidays)</f>
        <v>1</v>
      </c>
      <c r="L180" s="9"/>
    </row>
    <row r="181" spans="1:12" ht="30" customHeight="1" x14ac:dyDescent="0.3">
      <c r="A181" s="60">
        <v>573</v>
      </c>
      <c r="B181" s="59">
        <v>44806</v>
      </c>
      <c r="C181" s="59">
        <v>44706</v>
      </c>
      <c r="D181" s="58" t="s">
        <v>1883</v>
      </c>
      <c r="E181" s="60" t="str">
        <f>IF(ISBLANK(LeaveTracker[[#This Row],[Employee Name]]),"-----",VLOOKUP(LeaveTracker[[#This Row],[Employee Name]],Employees[[Employee Name]:[Office]],6))</f>
        <v>ONT</v>
      </c>
      <c r="F181" s="59">
        <v>44702</v>
      </c>
      <c r="G181" s="59">
        <v>44702</v>
      </c>
      <c r="H181" s="58" t="s">
        <v>81</v>
      </c>
      <c r="I181" s="58"/>
      <c r="J181" s="60" t="s">
        <v>862</v>
      </c>
      <c r="K181" s="9">
        <f ca="1">NETWORKDAYS(LeaveTracker[[#This Row],[Start Date]],LeaveTracker[[#This Row],[End Date]],lstHolidays)</f>
        <v>0</v>
      </c>
      <c r="L181" s="9"/>
    </row>
    <row r="182" spans="1:12" ht="30" customHeight="1" x14ac:dyDescent="0.3">
      <c r="A182" s="60">
        <v>574</v>
      </c>
      <c r="B182" s="59">
        <v>44806</v>
      </c>
      <c r="C182" s="59">
        <v>44740</v>
      </c>
      <c r="D182" s="58" t="s">
        <v>1831</v>
      </c>
      <c r="E182" s="60" t="str">
        <f>IF(ISBLANK(LeaveTracker[[#This Row],[Employee Name]]),"-----",VLOOKUP(LeaveTracker[[#This Row],[Employee Name]],Employees[[Employee Name]:[Office]],6))</f>
        <v>MAHOGANY MARKET</v>
      </c>
      <c r="F182" s="59">
        <v>44734</v>
      </c>
      <c r="G182" s="59">
        <v>44735</v>
      </c>
      <c r="H182" s="58" t="s">
        <v>81</v>
      </c>
      <c r="I182" s="58"/>
      <c r="J182" s="60" t="s">
        <v>859</v>
      </c>
      <c r="K182" s="9">
        <f ca="1">NETWORKDAYS(LeaveTracker[[#This Row],[Start Date]],LeaveTracker[[#This Row],[End Date]],lstHolidays)</f>
        <v>2</v>
      </c>
      <c r="L182" s="9"/>
    </row>
    <row r="183" spans="1:12" ht="30" customHeight="1" x14ac:dyDescent="0.3">
      <c r="A183" s="60">
        <v>575</v>
      </c>
      <c r="B183" s="59">
        <v>44806</v>
      </c>
      <c r="C183" s="59">
        <v>44739</v>
      </c>
      <c r="D183" s="58" t="s">
        <v>1885</v>
      </c>
      <c r="E183" s="60" t="str">
        <f>IF(ISBLANK(LeaveTracker[[#This Row],[Employee Name]]),"-----",VLOOKUP(LeaveTracker[[#This Row],[Employee Name]],Employees[[Employee Name]:[Office]],6))</f>
        <v>CHO</v>
      </c>
      <c r="F183" s="59">
        <v>44747</v>
      </c>
      <c r="G183" s="59">
        <v>44747</v>
      </c>
      <c r="H183" s="58" t="s">
        <v>82</v>
      </c>
      <c r="I183" s="58"/>
      <c r="J183" s="60" t="s">
        <v>861</v>
      </c>
      <c r="K183" s="9">
        <f ca="1">NETWORKDAYS(LeaveTracker[[#This Row],[Start Date]],LeaveTracker[[#This Row],[End Date]],lstHolidays)</f>
        <v>1</v>
      </c>
      <c r="L183" s="9"/>
    </row>
    <row r="184" spans="1:12" ht="30" customHeight="1" x14ac:dyDescent="0.3">
      <c r="A184" s="60">
        <v>576</v>
      </c>
      <c r="B184" s="59">
        <v>44806</v>
      </c>
      <c r="C184" s="59">
        <v>44699</v>
      </c>
      <c r="D184" s="58" t="s">
        <v>1886</v>
      </c>
      <c r="E184" s="60" t="str">
        <f>IF(ISBLANK(LeaveTracker[[#This Row],[Employee Name]]),"-----",VLOOKUP(LeaveTracker[[#This Row],[Employee Name]],Employees[[Employee Name]:[Office]],6))</f>
        <v>CENRO</v>
      </c>
      <c r="F184" s="59">
        <v>44697</v>
      </c>
      <c r="G184" s="59">
        <v>44698</v>
      </c>
      <c r="H184" s="58" t="s">
        <v>81</v>
      </c>
      <c r="I184" s="58"/>
      <c r="J184" s="60" t="s">
        <v>859</v>
      </c>
      <c r="K184" s="9">
        <f ca="1">NETWORKDAYS(LeaveTracker[[#This Row],[Start Date]],LeaveTracker[[#This Row],[End Date]],lstHolidays)</f>
        <v>2</v>
      </c>
      <c r="L184" s="9"/>
    </row>
    <row r="185" spans="1:12" ht="30" customHeight="1" x14ac:dyDescent="0.3">
      <c r="A185" s="60">
        <v>577</v>
      </c>
      <c r="B185" s="59">
        <v>44806</v>
      </c>
      <c r="C185" s="59">
        <v>44760</v>
      </c>
      <c r="D185" s="58" t="s">
        <v>1887</v>
      </c>
      <c r="E185" s="60" t="str">
        <f>IF(ISBLANK(LeaveTracker[[#This Row],[Employee Name]]),"-----",VLOOKUP(LeaveTracker[[#This Row],[Employee Name]],Employees[[Employee Name]:[Office]],6))</f>
        <v>CCT</v>
      </c>
      <c r="F185" s="59">
        <v>44766</v>
      </c>
      <c r="G185" s="59">
        <v>44767</v>
      </c>
      <c r="H185" s="58" t="s">
        <v>82</v>
      </c>
      <c r="I185" s="58"/>
      <c r="J185" s="60" t="s">
        <v>861</v>
      </c>
      <c r="K185" s="9">
        <f ca="1">NETWORKDAYS(LeaveTracker[[#This Row],[Start Date]],LeaveTracker[[#This Row],[End Date]],lstHolidays)</f>
        <v>1</v>
      </c>
      <c r="L185" s="9"/>
    </row>
    <row r="186" spans="1:12" ht="30" customHeight="1" x14ac:dyDescent="0.3">
      <c r="A186" s="60">
        <v>578</v>
      </c>
      <c r="B186" s="59">
        <v>44806</v>
      </c>
      <c r="C186" s="59">
        <v>44755</v>
      </c>
      <c r="D186" s="58" t="s">
        <v>1887</v>
      </c>
      <c r="E186" s="60" t="str">
        <f>IF(ISBLANK(LeaveTracker[[#This Row],[Employee Name]]),"-----",VLOOKUP(LeaveTracker[[#This Row],[Employee Name]],Employees[[Employee Name]:[Office]],6))</f>
        <v>CCT</v>
      </c>
      <c r="F186" s="59">
        <v>44754</v>
      </c>
      <c r="G186" s="59">
        <v>44754</v>
      </c>
      <c r="H186" s="58" t="s">
        <v>81</v>
      </c>
      <c r="I186" s="58"/>
      <c r="J186" s="60" t="s">
        <v>862</v>
      </c>
      <c r="K186" s="9">
        <f ca="1">NETWORKDAYS(LeaveTracker[[#This Row],[Start Date]],LeaveTracker[[#This Row],[End Date]],lstHolidays)</f>
        <v>1</v>
      </c>
      <c r="L186" s="9"/>
    </row>
    <row r="187" spans="1:12" ht="30" customHeight="1" x14ac:dyDescent="0.3">
      <c r="A187" s="60">
        <v>579</v>
      </c>
      <c r="B187" s="59">
        <v>44806</v>
      </c>
      <c r="C187" s="59">
        <v>44747</v>
      </c>
      <c r="D187" s="58" t="s">
        <v>1864</v>
      </c>
      <c r="E187" s="60" t="str">
        <f>IF(ISBLANK(LeaveTracker[[#This Row],[Employee Name]]),"-----",VLOOKUP(LeaveTracker[[#This Row],[Employee Name]],Employees[[Employee Name]:[Office]],6))</f>
        <v>TCNHS</v>
      </c>
      <c r="F187" s="59">
        <v>44739</v>
      </c>
      <c r="G187" s="59">
        <v>44741</v>
      </c>
      <c r="H187" s="58" t="s">
        <v>82</v>
      </c>
      <c r="I187" s="58"/>
      <c r="J187" s="60" t="s">
        <v>1781</v>
      </c>
      <c r="K187" s="9">
        <f ca="1">NETWORKDAYS(LeaveTracker[[#This Row],[Start Date]],LeaveTracker[[#This Row],[End Date]],lstHolidays)</f>
        <v>3</v>
      </c>
      <c r="L187" s="9"/>
    </row>
    <row r="188" spans="1:12" ht="30" customHeight="1" x14ac:dyDescent="0.3">
      <c r="A188" s="60">
        <v>580</v>
      </c>
      <c r="B188" s="59">
        <v>44806</v>
      </c>
      <c r="C188" s="59">
        <v>44748</v>
      </c>
      <c r="D188" s="58" t="s">
        <v>1864</v>
      </c>
      <c r="E188" s="60" t="str">
        <f>IF(ISBLANK(LeaveTracker[[#This Row],[Employee Name]]),"-----",VLOOKUP(LeaveTracker[[#This Row],[Employee Name]],Employees[[Employee Name]:[Office]],6))</f>
        <v>TCNHS</v>
      </c>
      <c r="F188" s="59">
        <v>44732</v>
      </c>
      <c r="G188" s="59">
        <v>44732</v>
      </c>
      <c r="H188" s="58" t="s">
        <v>81</v>
      </c>
      <c r="I188" s="58"/>
      <c r="J188" s="60" t="s">
        <v>862</v>
      </c>
      <c r="K188" s="9">
        <f ca="1">NETWORKDAYS(LeaveTracker[[#This Row],[Start Date]],LeaveTracker[[#This Row],[End Date]],lstHolidays)</f>
        <v>1</v>
      </c>
      <c r="L188" s="9"/>
    </row>
    <row r="189" spans="1:12" ht="30" customHeight="1" x14ac:dyDescent="0.3">
      <c r="A189" s="60">
        <v>581</v>
      </c>
      <c r="B189" s="59">
        <v>44806</v>
      </c>
      <c r="C189" s="59">
        <v>44747</v>
      </c>
      <c r="D189" s="58" t="s">
        <v>1888</v>
      </c>
      <c r="E189" s="60" t="str">
        <f>IF(ISBLANK(LeaveTracker[[#This Row],[Employee Name]]),"-----",VLOOKUP(LeaveTracker[[#This Row],[Employee Name]],Employees[[Employee Name]:[Office]],6))</f>
        <v>CHO</v>
      </c>
      <c r="F189" s="59">
        <v>44753</v>
      </c>
      <c r="G189" s="59">
        <v>44757</v>
      </c>
      <c r="H189" s="58" t="s">
        <v>82</v>
      </c>
      <c r="I189" s="58"/>
      <c r="J189" s="60" t="s">
        <v>898</v>
      </c>
      <c r="K189" s="9">
        <f ca="1">NETWORKDAYS(LeaveTracker[[#This Row],[Start Date]],LeaveTracker[[#This Row],[End Date]],lstHolidays)</f>
        <v>5</v>
      </c>
      <c r="L189" s="9"/>
    </row>
    <row r="190" spans="1:12" ht="30" customHeight="1" x14ac:dyDescent="0.3">
      <c r="A190" s="60">
        <v>582</v>
      </c>
      <c r="B190" s="59">
        <v>44806</v>
      </c>
      <c r="C190" s="59">
        <v>44748</v>
      </c>
      <c r="D190" s="58" t="s">
        <v>1889</v>
      </c>
      <c r="E190" s="60" t="str">
        <f>IF(ISBLANK(LeaveTracker[[#This Row],[Employee Name]]),"-----",VLOOKUP(LeaveTracker[[#This Row],[Employee Name]],Employees[[Employee Name]:[Office]],6))</f>
        <v>EEO/CITY MARKET</v>
      </c>
      <c r="F190" s="59">
        <v>44746</v>
      </c>
      <c r="G190" s="59">
        <v>44747</v>
      </c>
      <c r="H190" s="58" t="s">
        <v>81</v>
      </c>
      <c r="I190" s="58"/>
      <c r="J190" s="60" t="s">
        <v>859</v>
      </c>
      <c r="K190" s="9">
        <f ca="1">NETWORKDAYS(LeaveTracker[[#This Row],[Start Date]],LeaveTracker[[#This Row],[End Date]],lstHolidays)</f>
        <v>2</v>
      </c>
      <c r="L190" s="9"/>
    </row>
    <row r="191" spans="1:12" ht="30" customHeight="1" x14ac:dyDescent="0.3">
      <c r="A191" s="60">
        <v>583</v>
      </c>
      <c r="B191" s="59">
        <v>44806</v>
      </c>
      <c r="C191" s="59">
        <v>44747</v>
      </c>
      <c r="D191" s="58" t="s">
        <v>1871</v>
      </c>
      <c r="E191" s="60" t="str">
        <f>IF(ISBLANK(LeaveTracker[[#This Row],[Employee Name]]),"-----",VLOOKUP(LeaveTracker[[#This Row],[Employee Name]],Employees[[Employee Name]:[Office]],6))</f>
        <v>TCNHS</v>
      </c>
      <c r="F191" s="59">
        <v>44746</v>
      </c>
      <c r="G191" s="59">
        <v>44746</v>
      </c>
      <c r="H191" s="58" t="s">
        <v>81</v>
      </c>
      <c r="I191" s="58"/>
      <c r="J191" s="60" t="s">
        <v>862</v>
      </c>
      <c r="K191" s="9">
        <f ca="1">NETWORKDAYS(LeaveTracker[[#This Row],[Start Date]],LeaveTracker[[#This Row],[End Date]],lstHolidays)</f>
        <v>1</v>
      </c>
      <c r="L191" s="9"/>
    </row>
    <row r="192" spans="1:12" ht="30" customHeight="1" x14ac:dyDescent="0.3">
      <c r="A192" s="60">
        <v>584</v>
      </c>
      <c r="B192" s="59">
        <v>44806</v>
      </c>
      <c r="C192" s="59">
        <v>44753</v>
      </c>
      <c r="D192" s="58" t="s">
        <v>1890</v>
      </c>
      <c r="E192" s="60" t="str">
        <f>IF(ISBLANK(LeaveTracker[[#This Row],[Employee Name]]),"-----",VLOOKUP(LeaveTracker[[#This Row],[Employee Name]],Employees[[Employee Name]:[Office]],6))</f>
        <v>EEO/CITY MARKET</v>
      </c>
      <c r="F192" s="59">
        <v>44751</v>
      </c>
      <c r="G192" s="59">
        <v>44752</v>
      </c>
      <c r="H192" s="58" t="s">
        <v>81</v>
      </c>
      <c r="I192" s="58"/>
      <c r="J192" s="60" t="s">
        <v>859</v>
      </c>
      <c r="K192" s="9">
        <f ca="1">NETWORKDAYS(LeaveTracker[[#This Row],[Start Date]],LeaveTracker[[#This Row],[End Date]],lstHolidays)</f>
        <v>0</v>
      </c>
      <c r="L192" s="9"/>
    </row>
    <row r="193" spans="1:12" ht="30" customHeight="1" x14ac:dyDescent="0.3">
      <c r="A193" s="60">
        <v>585</v>
      </c>
      <c r="B193" s="59">
        <v>44806</v>
      </c>
      <c r="C193" s="59">
        <v>44686</v>
      </c>
      <c r="D193" s="58" t="s">
        <v>1888</v>
      </c>
      <c r="E193" s="60" t="str">
        <f>IF(ISBLANK(LeaveTracker[[#This Row],[Employee Name]]),"-----",VLOOKUP(LeaveTracker[[#This Row],[Employee Name]],Employees[[Employee Name]:[Office]],6))</f>
        <v>CHO</v>
      </c>
      <c r="F193" s="59">
        <v>44685</v>
      </c>
      <c r="G193" s="59">
        <v>44685</v>
      </c>
      <c r="H193" s="58" t="s">
        <v>81</v>
      </c>
      <c r="I193" s="58"/>
      <c r="J193" s="60" t="s">
        <v>862</v>
      </c>
      <c r="K193" s="9">
        <f ca="1">NETWORKDAYS(LeaveTracker[[#This Row],[Start Date]],LeaveTracker[[#This Row],[End Date]],lstHolidays)</f>
        <v>1</v>
      </c>
      <c r="L193" s="9"/>
    </row>
    <row r="194" spans="1:12" ht="30" customHeight="1" x14ac:dyDescent="0.3">
      <c r="A194" s="60">
        <v>586</v>
      </c>
      <c r="B194" s="59">
        <v>44806</v>
      </c>
      <c r="C194" s="59">
        <v>44725</v>
      </c>
      <c r="D194" s="58" t="s">
        <v>1887</v>
      </c>
      <c r="E194" s="60" t="str">
        <f>IF(ISBLANK(LeaveTracker[[#This Row],[Employee Name]]),"-----",VLOOKUP(LeaveTracker[[#This Row],[Employee Name]],Employees[[Employee Name]:[Office]],6))</f>
        <v>CCT</v>
      </c>
      <c r="F194" s="59">
        <v>44722</v>
      </c>
      <c r="G194" s="59">
        <v>44722</v>
      </c>
      <c r="H194" s="58" t="s">
        <v>81</v>
      </c>
      <c r="I194" s="58"/>
      <c r="J194" s="60" t="s">
        <v>862</v>
      </c>
      <c r="K194" s="9">
        <f ca="1">NETWORKDAYS(LeaveTracker[[#This Row],[Start Date]],LeaveTracker[[#This Row],[End Date]],lstHolidays)</f>
        <v>1</v>
      </c>
      <c r="L194" s="9"/>
    </row>
    <row r="195" spans="1:12" ht="30" customHeight="1" x14ac:dyDescent="0.3">
      <c r="A195" s="60">
        <v>587</v>
      </c>
      <c r="B195" s="59">
        <v>44806</v>
      </c>
      <c r="C195" s="59">
        <v>44746</v>
      </c>
      <c r="D195" s="58" t="s">
        <v>1891</v>
      </c>
      <c r="E195" s="60" t="str">
        <f>IF(ISBLANK(LeaveTracker[[#This Row],[Employee Name]]),"-----",VLOOKUP(LeaveTracker[[#This Row],[Employee Name]],Employees[[Employee Name]:[Office]],6))</f>
        <v>GSO</v>
      </c>
      <c r="F195" s="59">
        <v>44718</v>
      </c>
      <c r="G195" s="59">
        <v>44743</v>
      </c>
      <c r="H195" s="58" t="s">
        <v>81</v>
      </c>
      <c r="I195" s="58"/>
      <c r="J195" s="60" t="s">
        <v>1892</v>
      </c>
      <c r="K195" s="9">
        <f ca="1">NETWORKDAYS(LeaveTracker[[#This Row],[Start Date]],LeaveTracker[[#This Row],[End Date]],lstHolidays)</f>
        <v>20</v>
      </c>
      <c r="L195" s="9"/>
    </row>
    <row r="196" spans="1:12" ht="30" customHeight="1" x14ac:dyDescent="0.3">
      <c r="A196" s="60">
        <v>588</v>
      </c>
      <c r="B196" s="59">
        <v>44806</v>
      </c>
      <c r="C196" s="59">
        <v>44767</v>
      </c>
      <c r="D196" s="58" t="s">
        <v>1893</v>
      </c>
      <c r="E196" s="60" t="str">
        <f>IF(ISBLANK(LeaveTracker[[#This Row],[Employee Name]]),"-----",VLOOKUP(LeaveTracker[[#This Row],[Employee Name]],Employees[[Employee Name]:[Office]],6))</f>
        <v>SP</v>
      </c>
      <c r="F196" s="59">
        <v>44753</v>
      </c>
      <c r="G196" s="59">
        <v>44757</v>
      </c>
      <c r="H196" s="58" t="s">
        <v>81</v>
      </c>
      <c r="I196" s="58"/>
      <c r="J196" s="60" t="s">
        <v>1845</v>
      </c>
      <c r="K196" s="9">
        <f ca="1">NETWORKDAYS(LeaveTracker[[#This Row],[Start Date]],LeaveTracker[[#This Row],[End Date]],lstHolidays)</f>
        <v>5</v>
      </c>
      <c r="L196" s="9"/>
    </row>
    <row r="197" spans="1:12" ht="30" customHeight="1" x14ac:dyDescent="0.3">
      <c r="A197" s="60">
        <v>588</v>
      </c>
      <c r="B197" s="59">
        <v>44806</v>
      </c>
      <c r="C197" s="59">
        <v>44767</v>
      </c>
      <c r="D197" s="58" t="s">
        <v>1893</v>
      </c>
      <c r="E197" s="60" t="str">
        <f>IF(ISBLANK(LeaveTracker[[#This Row],[Employee Name]]),"-----",VLOOKUP(LeaveTracker[[#This Row],[Employee Name]],Employees[[Employee Name]:[Office]],6))</f>
        <v>SP</v>
      </c>
      <c r="F197" s="59">
        <v>44760</v>
      </c>
      <c r="G197" s="59">
        <v>44764</v>
      </c>
      <c r="H197" s="58" t="s">
        <v>81</v>
      </c>
      <c r="I197" s="58"/>
      <c r="J197" s="60" t="s">
        <v>1845</v>
      </c>
      <c r="K197" s="9">
        <f ca="1">NETWORKDAYS(LeaveTracker[[#This Row],[Start Date]],LeaveTracker[[#This Row],[End Date]],lstHolidays)</f>
        <v>5</v>
      </c>
      <c r="L197" s="9"/>
    </row>
    <row r="198" spans="1:12" ht="30" customHeight="1" x14ac:dyDescent="0.3">
      <c r="A198" s="60">
        <v>589</v>
      </c>
      <c r="B198" s="59">
        <v>44806</v>
      </c>
      <c r="C198" s="59">
        <v>44756</v>
      </c>
      <c r="D198" s="58" t="s">
        <v>1829</v>
      </c>
      <c r="E198" s="60" t="str">
        <f>IF(ISBLANK(LeaveTracker[[#This Row],[Employee Name]]),"-----",VLOOKUP(LeaveTracker[[#This Row],[Employee Name]],Employees[[Employee Name]:[Office]],6))</f>
        <v>SP</v>
      </c>
      <c r="F198" s="59">
        <v>44755</v>
      </c>
      <c r="G198" s="59">
        <v>44755</v>
      </c>
      <c r="H198" s="58" t="s">
        <v>81</v>
      </c>
      <c r="I198" s="58"/>
      <c r="J198" s="60" t="s">
        <v>862</v>
      </c>
      <c r="K198" s="9">
        <f ca="1">NETWORKDAYS(LeaveTracker[[#This Row],[Start Date]],LeaveTracker[[#This Row],[End Date]],lstHolidays)</f>
        <v>1</v>
      </c>
      <c r="L198" s="9"/>
    </row>
    <row r="199" spans="1:12" ht="30" customHeight="1" x14ac:dyDescent="0.3">
      <c r="A199" s="60">
        <v>590</v>
      </c>
      <c r="B199" s="59">
        <v>44806</v>
      </c>
      <c r="C199" s="59">
        <v>44767</v>
      </c>
      <c r="D199" s="58" t="s">
        <v>1894</v>
      </c>
      <c r="E199" s="60" t="str">
        <f>IF(ISBLANK(LeaveTracker[[#This Row],[Employee Name]]),"-----",VLOOKUP(LeaveTracker[[#This Row],[Employee Name]],Employees[[Employee Name]:[Office]],6))</f>
        <v>SP</v>
      </c>
      <c r="F199" s="59">
        <v>44760</v>
      </c>
      <c r="G199" s="59">
        <v>44763</v>
      </c>
      <c r="H199" s="58" t="s">
        <v>81</v>
      </c>
      <c r="I199" s="58"/>
      <c r="J199" s="60" t="s">
        <v>1816</v>
      </c>
      <c r="K199" s="9">
        <f ca="1">NETWORKDAYS(LeaveTracker[[#This Row],[Start Date]],LeaveTracker[[#This Row],[End Date]],lstHolidays)</f>
        <v>4</v>
      </c>
      <c r="L199" s="9"/>
    </row>
    <row r="200" spans="1:12" ht="30" customHeight="1" x14ac:dyDescent="0.3">
      <c r="A200" s="60">
        <v>591</v>
      </c>
      <c r="B200" s="59">
        <v>44806</v>
      </c>
      <c r="C200" s="59">
        <v>44727</v>
      </c>
      <c r="D200" s="58" t="s">
        <v>1895</v>
      </c>
      <c r="E200" s="60" t="str">
        <f>IF(ISBLANK(LeaveTracker[[#This Row],[Employee Name]]),"-----",VLOOKUP(LeaveTracker[[#This Row],[Employee Name]],Employees[[Employee Name]:[Office]],6))</f>
        <v>TCIS</v>
      </c>
      <c r="F200" s="59">
        <v>44725</v>
      </c>
      <c r="G200" s="59">
        <v>44726</v>
      </c>
      <c r="H200" s="58" t="s">
        <v>81</v>
      </c>
      <c r="I200" s="58"/>
      <c r="J200" s="60" t="s">
        <v>859</v>
      </c>
      <c r="K200" s="9">
        <f ca="1">NETWORKDAYS(LeaveTracker[[#This Row],[Start Date]],LeaveTracker[[#This Row],[End Date]],lstHolidays)</f>
        <v>2</v>
      </c>
      <c r="L200" s="9"/>
    </row>
    <row r="201" spans="1:12" ht="30" customHeight="1" x14ac:dyDescent="0.3">
      <c r="A201" s="60">
        <v>592</v>
      </c>
      <c r="B201" s="59">
        <v>44806</v>
      </c>
      <c r="C201" s="59">
        <v>44677</v>
      </c>
      <c r="D201" s="58" t="s">
        <v>1895</v>
      </c>
      <c r="E201" s="60" t="str">
        <f>IF(ISBLANK(LeaveTracker[[#This Row],[Employee Name]]),"-----",VLOOKUP(LeaveTracker[[#This Row],[Employee Name]],Employees[[Employee Name]:[Office]],6))</f>
        <v>TCIS</v>
      </c>
      <c r="F201" s="59">
        <v>44669</v>
      </c>
      <c r="G201" s="59">
        <v>44673</v>
      </c>
      <c r="H201" s="58" t="s">
        <v>81</v>
      </c>
      <c r="I201" s="58"/>
      <c r="J201" s="60" t="s">
        <v>1845</v>
      </c>
      <c r="K201" s="9">
        <f ca="1">NETWORKDAYS(LeaveTracker[[#This Row],[Start Date]],LeaveTracker[[#This Row],[End Date]],lstHolidays)</f>
        <v>5</v>
      </c>
      <c r="L201" s="9"/>
    </row>
    <row r="202" spans="1:12" ht="30" customHeight="1" x14ac:dyDescent="0.3">
      <c r="A202" s="60">
        <v>593</v>
      </c>
      <c r="B202" s="59">
        <v>44806</v>
      </c>
      <c r="C202" s="59">
        <v>44748</v>
      </c>
      <c r="D202" s="58" t="s">
        <v>1896</v>
      </c>
      <c r="E202" s="60" t="str">
        <f>IF(ISBLANK(LeaveTracker[[#This Row],[Employee Name]]),"-----",VLOOKUP(LeaveTracker[[#This Row],[Employee Name]],Employees[[Employee Name]:[Office]],6))</f>
        <v>ONT</v>
      </c>
      <c r="F202" s="59">
        <v>44762</v>
      </c>
      <c r="G202" s="59">
        <v>44763</v>
      </c>
      <c r="H202" s="58" t="s">
        <v>300</v>
      </c>
      <c r="I202" s="58" t="s">
        <v>1758</v>
      </c>
      <c r="J202" s="60" t="s">
        <v>1759</v>
      </c>
      <c r="K202" s="9">
        <f ca="1">NETWORKDAYS(LeaveTracker[[#This Row],[Start Date]],LeaveTracker[[#This Row],[End Date]],lstHolidays)</f>
        <v>2</v>
      </c>
      <c r="L202" s="9"/>
    </row>
    <row r="203" spans="1:12" ht="30" customHeight="1" x14ac:dyDescent="0.3">
      <c r="A203" s="60">
        <v>594</v>
      </c>
      <c r="B203" s="59">
        <v>44806</v>
      </c>
      <c r="C203" s="59">
        <v>44697</v>
      </c>
      <c r="D203" s="58" t="s">
        <v>1896</v>
      </c>
      <c r="E203" s="60" t="str">
        <f>IF(ISBLANK(LeaveTracker[[#This Row],[Employee Name]]),"-----",VLOOKUP(LeaveTracker[[#This Row],[Employee Name]],Employees[[Employee Name]:[Office]],6))</f>
        <v>ONT</v>
      </c>
      <c r="F203" s="59">
        <v>44737</v>
      </c>
      <c r="G203" s="59">
        <v>44737</v>
      </c>
      <c r="H203" s="58" t="s">
        <v>300</v>
      </c>
      <c r="I203" s="58" t="s">
        <v>1850</v>
      </c>
      <c r="J203" s="60" t="s">
        <v>1762</v>
      </c>
      <c r="K203" s="9">
        <f ca="1">NETWORKDAYS(LeaveTracker[[#This Row],[Start Date]],LeaveTracker[[#This Row],[End Date]],lstHolidays)</f>
        <v>0</v>
      </c>
      <c r="L203" s="9"/>
    </row>
    <row r="204" spans="1:12" ht="30" customHeight="1" x14ac:dyDescent="0.3">
      <c r="A204" s="60">
        <v>595</v>
      </c>
      <c r="B204" s="59">
        <v>44806</v>
      </c>
      <c r="C204" s="59">
        <v>44697</v>
      </c>
      <c r="D204" s="58" t="s">
        <v>1896</v>
      </c>
      <c r="E204" s="60" t="str">
        <f>IF(ISBLANK(LeaveTracker[[#This Row],[Employee Name]]),"-----",VLOOKUP(LeaveTracker[[#This Row],[Employee Name]],Employees[[Employee Name]:[Office]],6))</f>
        <v>ONT</v>
      </c>
      <c r="F204" s="59">
        <v>44713</v>
      </c>
      <c r="G204" s="59">
        <v>44715</v>
      </c>
      <c r="H204" s="58" t="s">
        <v>300</v>
      </c>
      <c r="I204" s="58" t="s">
        <v>1758</v>
      </c>
      <c r="J204" s="60" t="s">
        <v>1847</v>
      </c>
      <c r="K204" s="9">
        <f ca="1">NETWORKDAYS(LeaveTracker[[#This Row],[Start Date]],LeaveTracker[[#This Row],[End Date]],lstHolidays)</f>
        <v>3</v>
      </c>
      <c r="L204" s="9"/>
    </row>
    <row r="205" spans="1:12" ht="30" customHeight="1" x14ac:dyDescent="0.3">
      <c r="A205" s="60">
        <v>596</v>
      </c>
      <c r="B205" s="59">
        <v>44806</v>
      </c>
      <c r="C205" s="59">
        <v>44677</v>
      </c>
      <c r="D205" s="58" t="s">
        <v>1897</v>
      </c>
      <c r="E205" s="60" t="str">
        <f>IF(ISBLANK(LeaveTracker[[#This Row],[Employee Name]]),"-----",VLOOKUP(LeaveTracker[[#This Row],[Employee Name]],Employees[[Employee Name]:[Office]],6))</f>
        <v>ONT</v>
      </c>
      <c r="F205" s="59">
        <v>44693</v>
      </c>
      <c r="G205" s="59">
        <v>44694</v>
      </c>
      <c r="H205" s="58" t="s">
        <v>300</v>
      </c>
      <c r="I205" s="58" t="s">
        <v>1758</v>
      </c>
      <c r="J205" s="60" t="s">
        <v>1759</v>
      </c>
      <c r="K205" s="9">
        <f ca="1">NETWORKDAYS(LeaveTracker[[#This Row],[Start Date]],LeaveTracker[[#This Row],[End Date]],lstHolidays)</f>
        <v>2</v>
      </c>
      <c r="L205" s="9"/>
    </row>
    <row r="206" spans="1:12" ht="30" customHeight="1" x14ac:dyDescent="0.3">
      <c r="A206" s="60">
        <v>596</v>
      </c>
      <c r="B206" s="59">
        <v>44806</v>
      </c>
      <c r="C206" s="59">
        <v>44677</v>
      </c>
      <c r="D206" s="58" t="s">
        <v>1897</v>
      </c>
      <c r="E206" s="60" t="str">
        <f>IF(ISBLANK(LeaveTracker[[#This Row],[Employee Name]]),"-----",VLOOKUP(LeaveTracker[[#This Row],[Employee Name]],Employees[[Employee Name]:[Office]],6))</f>
        <v>ONT</v>
      </c>
      <c r="F206" s="59">
        <v>44697</v>
      </c>
      <c r="G206" s="59">
        <v>44699</v>
      </c>
      <c r="H206" s="58" t="s">
        <v>300</v>
      </c>
      <c r="I206" s="58" t="s">
        <v>1758</v>
      </c>
      <c r="J206" s="60" t="s">
        <v>1847</v>
      </c>
      <c r="K206" s="9">
        <f ca="1">NETWORKDAYS(LeaveTracker[[#This Row],[Start Date]],LeaveTracker[[#This Row],[End Date]],lstHolidays)</f>
        <v>3</v>
      </c>
      <c r="L206" s="9"/>
    </row>
    <row r="207" spans="1:12" ht="30" customHeight="1" x14ac:dyDescent="0.3">
      <c r="A207" s="60">
        <v>597</v>
      </c>
      <c r="B207" s="59">
        <v>44806</v>
      </c>
      <c r="C207" s="59">
        <v>44753</v>
      </c>
      <c r="D207" s="58" t="s">
        <v>1898</v>
      </c>
      <c r="E207" s="60" t="str">
        <f>IF(ISBLANK(LeaveTracker[[#This Row],[Employee Name]]),"-----",VLOOKUP(LeaveTracker[[#This Row],[Employee Name]],Employees[[Employee Name]:[Office]],6))</f>
        <v>CPDO</v>
      </c>
      <c r="F207" s="59">
        <v>44753</v>
      </c>
      <c r="G207" s="59">
        <v>44753</v>
      </c>
      <c r="H207" s="58" t="s">
        <v>300</v>
      </c>
      <c r="I207" s="58" t="s">
        <v>1048</v>
      </c>
      <c r="J207" s="60" t="s">
        <v>1762</v>
      </c>
      <c r="K207" s="9">
        <f ca="1">NETWORKDAYS(LeaveTracker[[#This Row],[Start Date]],LeaveTracker[[#This Row],[End Date]],lstHolidays)</f>
        <v>1</v>
      </c>
      <c r="L207" s="9"/>
    </row>
    <row r="208" spans="1:12" ht="30" customHeight="1" x14ac:dyDescent="0.3">
      <c r="A208" s="60">
        <v>598</v>
      </c>
      <c r="B208" s="59">
        <v>44806</v>
      </c>
      <c r="C208" s="59">
        <v>44739</v>
      </c>
      <c r="D208" s="58" t="s">
        <v>1894</v>
      </c>
      <c r="E208" s="60" t="str">
        <f>IF(ISBLANK(LeaveTracker[[#This Row],[Employee Name]]),"-----",VLOOKUP(LeaveTracker[[#This Row],[Employee Name]],Employees[[Employee Name]:[Office]],6))</f>
        <v>SP</v>
      </c>
      <c r="F208" s="59">
        <v>44739</v>
      </c>
      <c r="G208" s="59">
        <v>44740</v>
      </c>
      <c r="H208" s="58" t="s">
        <v>81</v>
      </c>
      <c r="I208" s="58"/>
      <c r="J208" s="60" t="s">
        <v>859</v>
      </c>
      <c r="K208" s="9">
        <f ca="1">NETWORKDAYS(LeaveTracker[[#This Row],[Start Date]],LeaveTracker[[#This Row],[End Date]],lstHolidays)</f>
        <v>2</v>
      </c>
      <c r="L208" s="9"/>
    </row>
    <row r="209" spans="1:12" ht="30" customHeight="1" x14ac:dyDescent="0.3">
      <c r="A209" s="60">
        <v>599</v>
      </c>
      <c r="B209" s="59">
        <v>44806</v>
      </c>
      <c r="C209" s="59">
        <v>44755</v>
      </c>
      <c r="D209" s="58" t="s">
        <v>1899</v>
      </c>
      <c r="E209" s="60" t="str">
        <f>IF(ISBLANK(LeaveTracker[[#This Row],[Employee Name]]),"-----",VLOOKUP(LeaveTracker[[#This Row],[Employee Name]],Employees[[Employee Name]:[Office]],6))</f>
        <v>CSWDO</v>
      </c>
      <c r="F209" s="59">
        <v>44755</v>
      </c>
      <c r="G209" s="59">
        <v>44755</v>
      </c>
      <c r="H209" s="58" t="s">
        <v>300</v>
      </c>
      <c r="I209" s="58" t="s">
        <v>1850</v>
      </c>
      <c r="J209" s="60" t="s">
        <v>1762</v>
      </c>
      <c r="K209" s="9">
        <f ca="1">NETWORKDAYS(LeaveTracker[[#This Row],[Start Date]],LeaveTracker[[#This Row],[End Date]],lstHolidays)</f>
        <v>1</v>
      </c>
      <c r="L209" s="9"/>
    </row>
    <row r="210" spans="1:12" ht="30" customHeight="1" x14ac:dyDescent="0.3">
      <c r="A210" s="60">
        <v>600</v>
      </c>
      <c r="B210" s="59">
        <v>44806</v>
      </c>
      <c r="C210" s="59">
        <v>44757</v>
      </c>
      <c r="D210" s="58" t="s">
        <v>1894</v>
      </c>
      <c r="E210" s="60" t="str">
        <f>IF(ISBLANK(LeaveTracker[[#This Row],[Employee Name]]),"-----",VLOOKUP(LeaveTracker[[#This Row],[Employee Name]],Employees[[Employee Name]:[Office]],6))</f>
        <v>SP</v>
      </c>
      <c r="F210" s="59">
        <v>44763</v>
      </c>
      <c r="G210" s="59">
        <v>44764</v>
      </c>
      <c r="H210" s="58" t="s">
        <v>300</v>
      </c>
      <c r="I210" s="58" t="s">
        <v>1850</v>
      </c>
      <c r="J210" s="60" t="s">
        <v>1759</v>
      </c>
      <c r="K210" s="9">
        <f ca="1">NETWORKDAYS(LeaveTracker[[#This Row],[Start Date]],LeaveTracker[[#This Row],[End Date]],lstHolidays)</f>
        <v>2</v>
      </c>
      <c r="L210" s="9"/>
    </row>
    <row r="211" spans="1:12" ht="30" customHeight="1" x14ac:dyDescent="0.3">
      <c r="A211" s="60">
        <v>601</v>
      </c>
      <c r="B211" s="59">
        <v>44806</v>
      </c>
      <c r="C211" s="59">
        <v>44719</v>
      </c>
      <c r="D211" s="58" t="s">
        <v>1894</v>
      </c>
      <c r="E211" s="60" t="str">
        <f>IF(ISBLANK(LeaveTracker[[#This Row],[Employee Name]]),"-----",VLOOKUP(LeaveTracker[[#This Row],[Employee Name]],Employees[[Employee Name]:[Office]],6))</f>
        <v>SP</v>
      </c>
      <c r="F211" s="59">
        <v>44714</v>
      </c>
      <c r="G211" s="59">
        <v>44715</v>
      </c>
      <c r="H211" s="58" t="s">
        <v>81</v>
      </c>
      <c r="I211" s="58"/>
      <c r="J211" s="60" t="s">
        <v>859</v>
      </c>
      <c r="K211" s="9">
        <f ca="1">NETWORKDAYS(LeaveTracker[[#This Row],[Start Date]],LeaveTracker[[#This Row],[End Date]],lstHolidays)</f>
        <v>2</v>
      </c>
      <c r="L211" s="9"/>
    </row>
    <row r="212" spans="1:12" ht="30" customHeight="1" x14ac:dyDescent="0.3">
      <c r="A212" s="60">
        <v>602</v>
      </c>
      <c r="B212" s="59">
        <v>44806</v>
      </c>
      <c r="C212" s="59">
        <v>44756</v>
      </c>
      <c r="D212" s="58" t="s">
        <v>1899</v>
      </c>
      <c r="E212" s="60" t="str">
        <f>IF(ISBLANK(LeaveTracker[[#This Row],[Employee Name]]),"-----",VLOOKUP(LeaveTracker[[#This Row],[Employee Name]],Employees[[Employee Name]:[Office]],6))</f>
        <v>CSWDO</v>
      </c>
      <c r="F212" s="59">
        <v>44754</v>
      </c>
      <c r="G212" s="59">
        <v>44754</v>
      </c>
      <c r="H212" s="58" t="s">
        <v>81</v>
      </c>
      <c r="I212" s="58"/>
      <c r="J212" s="60" t="s">
        <v>862</v>
      </c>
      <c r="K212" s="9">
        <f ca="1">NETWORKDAYS(LeaveTracker[[#This Row],[Start Date]],LeaveTracker[[#This Row],[End Date]],lstHolidays)</f>
        <v>1</v>
      </c>
      <c r="L212" s="9"/>
    </row>
    <row r="213" spans="1:12" ht="30" customHeight="1" x14ac:dyDescent="0.3">
      <c r="A213" s="60">
        <v>603</v>
      </c>
      <c r="B213" s="59">
        <v>44806</v>
      </c>
      <c r="C213" s="59">
        <v>44705</v>
      </c>
      <c r="D213" s="58" t="s">
        <v>1900</v>
      </c>
      <c r="E213" s="60" t="str">
        <f>IF(ISBLANK(LeaveTracker[[#This Row],[Employee Name]]),"-----",VLOOKUP(LeaveTracker[[#This Row],[Employee Name]],Employees[[Employee Name]:[Office]],6))</f>
        <v>DA</v>
      </c>
      <c r="F213" s="59">
        <v>44697</v>
      </c>
      <c r="G213" s="59">
        <v>44700</v>
      </c>
      <c r="H213" s="58" t="s">
        <v>81</v>
      </c>
      <c r="I213" s="58"/>
      <c r="J213" s="60" t="s">
        <v>1816</v>
      </c>
      <c r="K213" s="9">
        <f ca="1">NETWORKDAYS(LeaveTracker[[#This Row],[Start Date]],LeaveTracker[[#This Row],[End Date]],lstHolidays)</f>
        <v>4</v>
      </c>
      <c r="L213" s="9"/>
    </row>
    <row r="214" spans="1:12" ht="30" customHeight="1" x14ac:dyDescent="0.3">
      <c r="A214" s="60">
        <v>604</v>
      </c>
      <c r="B214" s="59">
        <v>44806</v>
      </c>
      <c r="C214" s="59">
        <v>44751</v>
      </c>
      <c r="D214" s="58" t="s">
        <v>1901</v>
      </c>
      <c r="E214" s="60" t="str">
        <f>IF(ISBLANK(LeaveTracker[[#This Row],[Employee Name]]),"-----",VLOOKUP(LeaveTracker[[#This Row],[Employee Name]],Employees[[Employee Name]:[Office]],6))</f>
        <v>EEO/CITY MARKET</v>
      </c>
      <c r="F214" s="59">
        <v>44747</v>
      </c>
      <c r="G214" s="59">
        <v>44749</v>
      </c>
      <c r="H214" s="58" t="s">
        <v>81</v>
      </c>
      <c r="I214" s="58"/>
      <c r="J214" s="60" t="s">
        <v>1776</v>
      </c>
      <c r="K214" s="9">
        <f ca="1">NETWORKDAYS(LeaveTracker[[#This Row],[Start Date]],LeaveTracker[[#This Row],[End Date]],lstHolidays)</f>
        <v>3</v>
      </c>
      <c r="L214" s="9"/>
    </row>
    <row r="215" spans="1:12" ht="30" customHeight="1" x14ac:dyDescent="0.3">
      <c r="A215" s="60">
        <v>605</v>
      </c>
      <c r="B215" s="59">
        <v>44806</v>
      </c>
      <c r="C215" s="59">
        <v>44755</v>
      </c>
      <c r="D215" s="58" t="s">
        <v>1902</v>
      </c>
      <c r="E215" s="60" t="str">
        <f>IF(ISBLANK(LeaveTracker[[#This Row],[Employee Name]]),"-----",VLOOKUP(LeaveTracker[[#This Row],[Employee Name]],Employees[[Employee Name]:[Office]],6))</f>
        <v>ACCOUNTING</v>
      </c>
      <c r="F215" s="59">
        <v>44753</v>
      </c>
      <c r="G215" s="59">
        <v>44753</v>
      </c>
      <c r="H215" s="58" t="s">
        <v>81</v>
      </c>
      <c r="I215" s="58"/>
      <c r="J215" s="60" t="s">
        <v>862</v>
      </c>
      <c r="K215" s="9">
        <f ca="1">NETWORKDAYS(LeaveTracker[[#This Row],[Start Date]],LeaveTracker[[#This Row],[End Date]],lstHolidays)</f>
        <v>1</v>
      </c>
      <c r="L215" s="9"/>
    </row>
    <row r="216" spans="1:12" ht="30" customHeight="1" x14ac:dyDescent="0.3">
      <c r="A216" s="60">
        <v>606</v>
      </c>
      <c r="B216" s="59">
        <v>44806</v>
      </c>
      <c r="C216" s="59">
        <v>44701</v>
      </c>
      <c r="D216" s="58" t="s">
        <v>1887</v>
      </c>
      <c r="E216" s="60" t="str">
        <f>IF(ISBLANK(LeaveTracker[[#This Row],[Employee Name]]),"-----",VLOOKUP(LeaveTracker[[#This Row],[Employee Name]],Employees[[Employee Name]:[Office]],6))</f>
        <v>CCT</v>
      </c>
      <c r="F216" s="59">
        <v>44707</v>
      </c>
      <c r="G216" s="59">
        <v>44707</v>
      </c>
      <c r="H216" s="58" t="s">
        <v>300</v>
      </c>
      <c r="I216" s="58" t="s">
        <v>1850</v>
      </c>
      <c r="J216" s="60" t="s">
        <v>1762</v>
      </c>
      <c r="K216" s="9">
        <f ca="1">NETWORKDAYS(LeaveTracker[[#This Row],[Start Date]],LeaveTracker[[#This Row],[End Date]],lstHolidays)</f>
        <v>1</v>
      </c>
      <c r="L216" s="9"/>
    </row>
    <row r="217" spans="1:12" ht="30" customHeight="1" x14ac:dyDescent="0.3">
      <c r="A217" s="60">
        <v>607</v>
      </c>
      <c r="B217" s="59">
        <v>44806</v>
      </c>
      <c r="C217" s="59">
        <v>44683</v>
      </c>
      <c r="D217" s="58" t="s">
        <v>1887</v>
      </c>
      <c r="E217" s="60" t="str">
        <f>IF(ISBLANK(LeaveTracker[[#This Row],[Employee Name]]),"-----",VLOOKUP(LeaveTracker[[#This Row],[Employee Name]],Employees[[Employee Name]:[Office]],6))</f>
        <v>CCT</v>
      </c>
      <c r="F217" s="59">
        <v>44677</v>
      </c>
      <c r="G217" s="59">
        <v>44679</v>
      </c>
      <c r="H217" s="58" t="s">
        <v>81</v>
      </c>
      <c r="I217" s="58"/>
      <c r="J217" s="60" t="s">
        <v>1776</v>
      </c>
      <c r="K217" s="9">
        <f ca="1">NETWORKDAYS(LeaveTracker[[#This Row],[Start Date]],LeaveTracker[[#This Row],[End Date]],lstHolidays)</f>
        <v>3</v>
      </c>
      <c r="L217" s="9"/>
    </row>
    <row r="218" spans="1:12" ht="30" customHeight="1" x14ac:dyDescent="0.3">
      <c r="A218" s="60">
        <v>608</v>
      </c>
      <c r="B218" s="59">
        <v>44811</v>
      </c>
      <c r="C218" s="59">
        <v>44670</v>
      </c>
      <c r="D218" s="58" t="s">
        <v>1827</v>
      </c>
      <c r="E218" s="60" t="str">
        <f>IF(ISBLANK(LeaveTracker[[#This Row],[Employee Name]]),"-----",VLOOKUP(LeaveTracker[[#This Row],[Employee Name]],Employees[[Employee Name]:[Office]],6))</f>
        <v>GSO</v>
      </c>
      <c r="F218" s="59">
        <v>44676</v>
      </c>
      <c r="G218" s="59">
        <v>44771</v>
      </c>
      <c r="H218" s="58" t="s">
        <v>82</v>
      </c>
      <c r="I218" s="58"/>
      <c r="J218" s="60" t="s">
        <v>1903</v>
      </c>
      <c r="K218" s="9">
        <f ca="1">NETWORKDAYS(LeaveTracker[[#This Row],[Start Date]],LeaveTracker[[#This Row],[End Date]],lstHolidays)</f>
        <v>70</v>
      </c>
      <c r="L218" s="9"/>
    </row>
    <row r="219" spans="1:12" ht="30" customHeight="1" x14ac:dyDescent="0.3">
      <c r="A219" s="60">
        <v>609</v>
      </c>
      <c r="B219" s="59">
        <v>44811</v>
      </c>
      <c r="C219" s="59">
        <v>44589</v>
      </c>
      <c r="D219" s="58" t="s">
        <v>1813</v>
      </c>
      <c r="E219" s="60" t="str">
        <f>IF(ISBLANK(LeaveTracker[[#This Row],[Employee Name]]),"-----",VLOOKUP(LeaveTracker[[#This Row],[Employee Name]],Employees[[Employee Name]:[Office]],6))</f>
        <v>LIBRARY</v>
      </c>
      <c r="F219" s="59">
        <v>44739</v>
      </c>
      <c r="G219" s="59">
        <v>44739</v>
      </c>
      <c r="H219" s="58" t="s">
        <v>300</v>
      </c>
      <c r="I219" s="58" t="s">
        <v>1850</v>
      </c>
      <c r="J219" s="60" t="s">
        <v>1762</v>
      </c>
      <c r="K219" s="9">
        <f ca="1">NETWORKDAYS(LeaveTracker[[#This Row],[Start Date]],LeaveTracker[[#This Row],[End Date]],lstHolidays)</f>
        <v>1</v>
      </c>
      <c r="L219" s="9"/>
    </row>
    <row r="220" spans="1:12" ht="30" customHeight="1" x14ac:dyDescent="0.3">
      <c r="A220" s="60">
        <v>610</v>
      </c>
      <c r="B220" s="59">
        <v>44811</v>
      </c>
      <c r="C220" s="59">
        <v>44750</v>
      </c>
      <c r="D220" s="58" t="s">
        <v>1811</v>
      </c>
      <c r="E220" s="60" t="str">
        <f>IF(ISBLANK(LeaveTracker[[#This Row],[Employee Name]]),"-----",VLOOKUP(LeaveTracker[[#This Row],[Employee Name]],Employees[[Employee Name]:[Office]],6))</f>
        <v>CHARACTER</v>
      </c>
      <c r="F220" s="59">
        <v>44748</v>
      </c>
      <c r="G220" s="59">
        <v>44748</v>
      </c>
      <c r="H220" s="58" t="s">
        <v>81</v>
      </c>
      <c r="I220" s="58"/>
      <c r="J220" s="60" t="s">
        <v>862</v>
      </c>
      <c r="K220" s="9">
        <f ca="1">NETWORKDAYS(LeaveTracker[[#This Row],[Start Date]],LeaveTracker[[#This Row],[End Date]],lstHolidays)</f>
        <v>1</v>
      </c>
      <c r="L220" s="9"/>
    </row>
    <row r="221" spans="1:12" ht="30" customHeight="1" x14ac:dyDescent="0.3">
      <c r="A221" s="60">
        <v>611</v>
      </c>
      <c r="B221" s="59">
        <v>44811</v>
      </c>
      <c r="C221" s="59">
        <v>44741</v>
      </c>
      <c r="D221" s="58" t="s">
        <v>1811</v>
      </c>
      <c r="E221" s="60" t="str">
        <f>IF(ISBLANK(LeaveTracker[[#This Row],[Employee Name]]),"-----",VLOOKUP(LeaveTracker[[#This Row],[Employee Name]],Employees[[Employee Name]:[Office]],6))</f>
        <v>CHARACTER</v>
      </c>
      <c r="F221" s="59">
        <v>44740</v>
      </c>
      <c r="G221" s="59">
        <v>44740</v>
      </c>
      <c r="H221" s="58" t="s">
        <v>81</v>
      </c>
      <c r="I221" s="58"/>
      <c r="J221" s="60" t="s">
        <v>862</v>
      </c>
      <c r="K221" s="9">
        <f ca="1">NETWORKDAYS(LeaveTracker[[#This Row],[Start Date]],LeaveTracker[[#This Row],[End Date]],lstHolidays)</f>
        <v>1</v>
      </c>
      <c r="L221" s="9"/>
    </row>
    <row r="222" spans="1:12" ht="30" customHeight="1" x14ac:dyDescent="0.3">
      <c r="A222" s="60">
        <v>612</v>
      </c>
      <c r="B222" s="59">
        <v>44811</v>
      </c>
      <c r="C222" s="59">
        <v>44746</v>
      </c>
      <c r="D222" s="58" t="s">
        <v>1146</v>
      </c>
      <c r="E222" s="60" t="str">
        <f>IF(ISBLANK(LeaveTracker[[#This Row],[Employee Name]]),"-----",VLOOKUP(LeaveTracker[[#This Row],[Employee Name]],Employees[[Employee Name]:[Office]],6))</f>
        <v>PICNIC GROVE</v>
      </c>
      <c r="F222" s="59">
        <v>44737</v>
      </c>
      <c r="G222" s="59">
        <v>44741</v>
      </c>
      <c r="H222" s="58" t="s">
        <v>81</v>
      </c>
      <c r="I222" s="58"/>
      <c r="J222" s="60" t="s">
        <v>1845</v>
      </c>
      <c r="K222" s="9">
        <f ca="1">NETWORKDAYS(LeaveTracker[[#This Row],[Start Date]],LeaveTracker[[#This Row],[End Date]],lstHolidays)</f>
        <v>3</v>
      </c>
      <c r="L222" s="9"/>
    </row>
    <row r="223" spans="1:12" ht="30" customHeight="1" x14ac:dyDescent="0.3">
      <c r="A223" s="60">
        <v>612</v>
      </c>
      <c r="B223" s="59">
        <v>44811</v>
      </c>
      <c r="C223" s="59">
        <v>44746</v>
      </c>
      <c r="D223" s="58" t="s">
        <v>1146</v>
      </c>
      <c r="E223" s="60" t="str">
        <f>IF(ISBLANK(LeaveTracker[[#This Row],[Employee Name]]),"-----",VLOOKUP(LeaveTracker[[#This Row],[Employee Name]],Employees[[Employee Name]:[Office]],6))</f>
        <v>PICNIC GROVE</v>
      </c>
      <c r="F223" s="59">
        <v>44743</v>
      </c>
      <c r="G223" s="59">
        <v>44743</v>
      </c>
      <c r="H223" s="58" t="s">
        <v>81</v>
      </c>
      <c r="I223" s="58"/>
      <c r="J223" s="60" t="s">
        <v>862</v>
      </c>
      <c r="K223" s="9">
        <f ca="1">NETWORKDAYS(LeaveTracker[[#This Row],[Start Date]],LeaveTracker[[#This Row],[End Date]],lstHolidays)</f>
        <v>1</v>
      </c>
      <c r="L223" s="9"/>
    </row>
    <row r="224" spans="1:12" ht="30" customHeight="1" x14ac:dyDescent="0.3">
      <c r="A224" s="60">
        <v>613</v>
      </c>
      <c r="B224" s="59">
        <v>44811</v>
      </c>
      <c r="C224" s="59">
        <v>44740</v>
      </c>
      <c r="D224" s="58" t="s">
        <v>1756</v>
      </c>
      <c r="E224" s="60" t="str">
        <f>IF(ISBLANK(LeaveTracker[[#This Row],[Employee Name]]),"-----",VLOOKUP(LeaveTracker[[#This Row],[Employee Name]],Employees[[Employee Name]:[Office]],6))</f>
        <v>LEGAL</v>
      </c>
      <c r="F224" s="59">
        <v>44742</v>
      </c>
      <c r="G224" s="59">
        <v>44743</v>
      </c>
      <c r="H224" s="58" t="s">
        <v>300</v>
      </c>
      <c r="I224" s="58" t="s">
        <v>1758</v>
      </c>
      <c r="J224" s="60" t="s">
        <v>1759</v>
      </c>
      <c r="K224" s="9">
        <f ca="1">NETWORKDAYS(LeaveTracker[[#This Row],[Start Date]],LeaveTracker[[#This Row],[End Date]],lstHolidays)</f>
        <v>2</v>
      </c>
      <c r="L224" s="9"/>
    </row>
    <row r="225" spans="1:12" ht="30" customHeight="1" x14ac:dyDescent="0.3">
      <c r="A225" s="60">
        <v>614</v>
      </c>
      <c r="B225" s="59">
        <v>44811</v>
      </c>
      <c r="C225" s="59">
        <v>44742</v>
      </c>
      <c r="D225" s="58" t="s">
        <v>1904</v>
      </c>
      <c r="E225" s="60" t="str">
        <f>IF(ISBLANK(LeaveTracker[[#This Row],[Employee Name]]),"-----",VLOOKUP(LeaveTracker[[#This Row],[Employee Name]],Employees[[Employee Name]:[Office]],6))</f>
        <v>TICC</v>
      </c>
      <c r="F225" s="59">
        <v>44754</v>
      </c>
      <c r="G225" s="59">
        <v>44756</v>
      </c>
      <c r="H225" s="58" t="s">
        <v>300</v>
      </c>
      <c r="I225" s="58" t="s">
        <v>1758</v>
      </c>
      <c r="J225" s="60" t="s">
        <v>1847</v>
      </c>
      <c r="K225" s="9">
        <f ca="1">NETWORKDAYS(LeaveTracker[[#This Row],[Start Date]],LeaveTracker[[#This Row],[End Date]],lstHolidays)</f>
        <v>3</v>
      </c>
      <c r="L225" s="9"/>
    </row>
    <row r="226" spans="1:12" ht="30" customHeight="1" x14ac:dyDescent="0.3">
      <c r="A226" s="60">
        <v>615</v>
      </c>
      <c r="B226" s="59">
        <v>44811</v>
      </c>
      <c r="C226" s="59">
        <v>44753</v>
      </c>
      <c r="D226" s="58" t="s">
        <v>1905</v>
      </c>
      <c r="E226" s="60" t="str">
        <f>IF(ISBLANK(LeaveTracker[[#This Row],[Employee Name]]),"-----",VLOOKUP(LeaveTracker[[#This Row],[Employee Name]],Employees[[Employee Name]:[Office]],6))</f>
        <v>ONT</v>
      </c>
      <c r="F226" s="59">
        <v>44753</v>
      </c>
      <c r="G226" s="59">
        <v>44755</v>
      </c>
      <c r="H226" s="58" t="s">
        <v>300</v>
      </c>
      <c r="I226" s="58" t="s">
        <v>1850</v>
      </c>
      <c r="J226" s="60" t="s">
        <v>1847</v>
      </c>
      <c r="K226" s="9">
        <f ca="1">NETWORKDAYS(LeaveTracker[[#This Row],[Start Date]],LeaveTracker[[#This Row],[End Date]],lstHolidays)</f>
        <v>3</v>
      </c>
      <c r="L226" s="9"/>
    </row>
    <row r="227" spans="1:12" ht="30" customHeight="1" x14ac:dyDescent="0.3">
      <c r="A227" s="60">
        <v>616</v>
      </c>
      <c r="B227" s="59">
        <v>44811</v>
      </c>
      <c r="C227" s="59">
        <v>44749</v>
      </c>
      <c r="D227" s="58" t="s">
        <v>1906</v>
      </c>
      <c r="E227" s="60" t="str">
        <f>IF(ISBLANK(LeaveTracker[[#This Row],[Employee Name]]),"-----",VLOOKUP(LeaveTracker[[#This Row],[Employee Name]],Employees[[Employee Name]:[Office]],6))</f>
        <v>CCR</v>
      </c>
      <c r="F227" s="59">
        <v>44753</v>
      </c>
      <c r="G227" s="59">
        <v>44757</v>
      </c>
      <c r="H227" s="58" t="s">
        <v>82</v>
      </c>
      <c r="I227" s="58"/>
      <c r="J227" s="60" t="s">
        <v>898</v>
      </c>
      <c r="K227" s="9">
        <f ca="1">NETWORKDAYS(LeaveTracker[[#This Row],[Start Date]],LeaveTracker[[#This Row],[End Date]],lstHolidays)</f>
        <v>5</v>
      </c>
      <c r="L227" s="9"/>
    </row>
    <row r="228" spans="1:12" ht="30" customHeight="1" x14ac:dyDescent="0.3">
      <c r="A228" s="60">
        <v>617</v>
      </c>
      <c r="B228" s="59">
        <v>44811</v>
      </c>
      <c r="C228" s="59">
        <v>44750</v>
      </c>
      <c r="D228" s="58" t="s">
        <v>1907</v>
      </c>
      <c r="E228" s="60" t="str">
        <f>IF(ISBLANK(LeaveTracker[[#This Row],[Employee Name]]),"-----",VLOOKUP(LeaveTracker[[#This Row],[Employee Name]],Employees[[Employee Name]:[Office]],6))</f>
        <v>CENRO</v>
      </c>
      <c r="F228" s="59">
        <v>44748</v>
      </c>
      <c r="G228" s="59">
        <v>44749</v>
      </c>
      <c r="H228" s="58" t="s">
        <v>81</v>
      </c>
      <c r="I228" s="58"/>
      <c r="J228" s="60" t="s">
        <v>859</v>
      </c>
      <c r="K228" s="9">
        <f ca="1">NETWORKDAYS(LeaveTracker[[#This Row],[Start Date]],LeaveTracker[[#This Row],[End Date]],lstHolidays)</f>
        <v>2</v>
      </c>
      <c r="L228" s="9"/>
    </row>
    <row r="229" spans="1:12" ht="30" customHeight="1" x14ac:dyDescent="0.3">
      <c r="A229" s="60">
        <v>618</v>
      </c>
      <c r="B229" s="59">
        <v>44811</v>
      </c>
      <c r="C229" s="59">
        <v>44718</v>
      </c>
      <c r="D229" s="58" t="s">
        <v>1899</v>
      </c>
      <c r="E229" s="60" t="str">
        <f>IF(ISBLANK(LeaveTracker[[#This Row],[Employee Name]]),"-----",VLOOKUP(LeaveTracker[[#This Row],[Employee Name]],Employees[[Employee Name]:[Office]],6))</f>
        <v>CSWDO</v>
      </c>
      <c r="F229" s="59">
        <v>44715</v>
      </c>
      <c r="G229" s="59">
        <v>44715</v>
      </c>
      <c r="H229" s="58" t="s">
        <v>81</v>
      </c>
      <c r="I229" s="58"/>
      <c r="J229" s="60" t="s">
        <v>862</v>
      </c>
      <c r="K229" s="9">
        <f ca="1">NETWORKDAYS(LeaveTracker[[#This Row],[Start Date]],LeaveTracker[[#This Row],[End Date]],lstHolidays)</f>
        <v>1</v>
      </c>
      <c r="L229" s="9"/>
    </row>
    <row r="230" spans="1:12" ht="30" customHeight="1" x14ac:dyDescent="0.3">
      <c r="A230" s="60">
        <v>619</v>
      </c>
      <c r="B230" s="59">
        <v>44811</v>
      </c>
      <c r="C230" s="59">
        <v>44799</v>
      </c>
      <c r="D230" s="58" t="s">
        <v>1908</v>
      </c>
      <c r="E230" s="60" t="str">
        <f>IF(ISBLANK(LeaveTracker[[#This Row],[Employee Name]]),"-----",VLOOKUP(LeaveTracker[[#This Row],[Employee Name]],Employees[[Employee Name]:[Office]],6))</f>
        <v>BIR</v>
      </c>
      <c r="F230" s="59">
        <v>44796</v>
      </c>
      <c r="G230" s="59">
        <v>44796</v>
      </c>
      <c r="H230" s="58" t="s">
        <v>81</v>
      </c>
      <c r="I230" s="58"/>
      <c r="J230" s="60" t="s">
        <v>862</v>
      </c>
      <c r="K230" s="9">
        <f ca="1">NETWORKDAYS(LeaveTracker[[#This Row],[Start Date]],LeaveTracker[[#This Row],[End Date]],lstHolidays)</f>
        <v>1</v>
      </c>
      <c r="L230" s="9"/>
    </row>
    <row r="231" spans="1:12" ht="30" customHeight="1" x14ac:dyDescent="0.3">
      <c r="A231" s="60">
        <v>619</v>
      </c>
      <c r="B231" s="59">
        <v>44811</v>
      </c>
      <c r="C231" s="59">
        <v>44799</v>
      </c>
      <c r="D231" s="58" t="s">
        <v>1908</v>
      </c>
      <c r="E231" s="60" t="str">
        <f>IF(ISBLANK(LeaveTracker[[#This Row],[Employee Name]]),"-----",VLOOKUP(LeaveTracker[[#This Row],[Employee Name]],Employees[[Employee Name]:[Office]],6))</f>
        <v>BIR</v>
      </c>
      <c r="F231" s="59">
        <v>44798</v>
      </c>
      <c r="G231" s="59">
        <v>44798</v>
      </c>
      <c r="H231" s="58" t="s">
        <v>81</v>
      </c>
      <c r="I231" s="58"/>
      <c r="J231" s="60" t="s">
        <v>862</v>
      </c>
      <c r="K231" s="9">
        <f ca="1">NETWORKDAYS(LeaveTracker[[#This Row],[Start Date]],LeaveTracker[[#This Row],[End Date]],lstHolidays)</f>
        <v>1</v>
      </c>
      <c r="L231" s="9"/>
    </row>
    <row r="232" spans="1:12" ht="30" customHeight="1" x14ac:dyDescent="0.3">
      <c r="A232" s="60">
        <v>620</v>
      </c>
      <c r="B232" s="59">
        <v>44811</v>
      </c>
      <c r="C232" s="59">
        <v>44692</v>
      </c>
      <c r="D232" s="58" t="s">
        <v>1908</v>
      </c>
      <c r="E232" s="60" t="str">
        <f>IF(ISBLANK(LeaveTracker[[#This Row],[Employee Name]]),"-----",VLOOKUP(LeaveTracker[[#This Row],[Employee Name]],Employees[[Employee Name]:[Office]],6))</f>
        <v>BIR</v>
      </c>
      <c r="F232" s="59">
        <v>44686</v>
      </c>
      <c r="G232" s="59">
        <v>44686</v>
      </c>
      <c r="H232" s="58" t="s">
        <v>81</v>
      </c>
      <c r="I232" s="58"/>
      <c r="J232" s="60" t="s">
        <v>862</v>
      </c>
      <c r="K232" s="9">
        <f ca="1">NETWORKDAYS(LeaveTracker[[#This Row],[Start Date]],LeaveTracker[[#This Row],[End Date]],lstHolidays)</f>
        <v>1</v>
      </c>
      <c r="L232" s="9"/>
    </row>
    <row r="233" spans="1:12" ht="30" customHeight="1" x14ac:dyDescent="0.3">
      <c r="A233" s="60">
        <v>621</v>
      </c>
      <c r="B233" s="59">
        <v>44811</v>
      </c>
      <c r="C233" s="59">
        <v>44781</v>
      </c>
      <c r="D233" s="58" t="s">
        <v>1824</v>
      </c>
      <c r="E233" s="60" t="str">
        <f>IF(ISBLANK(LeaveTracker[[#This Row],[Employee Name]]),"-----",VLOOKUP(LeaveTracker[[#This Row],[Employee Name]],Employees[[Employee Name]:[Office]],6))</f>
        <v>CHO</v>
      </c>
      <c r="F233" s="59">
        <v>44771</v>
      </c>
      <c r="G233" s="59">
        <v>44771</v>
      </c>
      <c r="H233" s="58" t="s">
        <v>81</v>
      </c>
      <c r="I233" s="58"/>
      <c r="J233" s="60" t="s">
        <v>862</v>
      </c>
      <c r="K233" s="9">
        <f ca="1">NETWORKDAYS(LeaveTracker[[#This Row],[Start Date]],LeaveTracker[[#This Row],[End Date]],lstHolidays)</f>
        <v>1</v>
      </c>
      <c r="L233" s="9"/>
    </row>
    <row r="234" spans="1:12" ht="30" customHeight="1" x14ac:dyDescent="0.3">
      <c r="A234" s="60">
        <v>621</v>
      </c>
      <c r="B234" s="59">
        <v>44811</v>
      </c>
      <c r="C234" s="59">
        <v>44781</v>
      </c>
      <c r="D234" s="58" t="s">
        <v>1824</v>
      </c>
      <c r="E234" s="60" t="str">
        <f>IF(ISBLANK(LeaveTracker[[#This Row],[Employee Name]]),"-----",VLOOKUP(LeaveTracker[[#This Row],[Employee Name]],Employees[[Employee Name]:[Office]],6))</f>
        <v>CHO</v>
      </c>
      <c r="F234" s="59">
        <v>44774</v>
      </c>
      <c r="G234" s="59">
        <v>44774</v>
      </c>
      <c r="H234" s="58" t="s">
        <v>81</v>
      </c>
      <c r="I234" s="58"/>
      <c r="J234" s="60" t="s">
        <v>862</v>
      </c>
      <c r="K234" s="9">
        <f ca="1">NETWORKDAYS(LeaveTracker[[#This Row],[Start Date]],LeaveTracker[[#This Row],[End Date]],lstHolidays)</f>
        <v>1</v>
      </c>
      <c r="L234" s="9"/>
    </row>
    <row r="235" spans="1:12" ht="30" customHeight="1" x14ac:dyDescent="0.3">
      <c r="A235" s="60">
        <v>622</v>
      </c>
      <c r="B235" s="59">
        <v>44811</v>
      </c>
      <c r="C235" s="59">
        <v>44777</v>
      </c>
      <c r="D235" s="58" t="s">
        <v>740</v>
      </c>
      <c r="E235" s="60" t="str">
        <f>IF(ISBLANK(LeaveTracker[[#This Row],[Employee Name]]),"-----",VLOOKUP(LeaveTracker[[#This Row],[Employee Name]],Employees[[Employee Name]:[Office]],6))</f>
        <v>SP</v>
      </c>
      <c r="F235" s="59">
        <v>44789</v>
      </c>
      <c r="G235" s="59">
        <v>44789</v>
      </c>
      <c r="H235" s="58" t="s">
        <v>300</v>
      </c>
      <c r="I235" s="58" t="s">
        <v>1850</v>
      </c>
      <c r="J235" s="60" t="s">
        <v>1762</v>
      </c>
      <c r="K235" s="9">
        <f ca="1">NETWORKDAYS(LeaveTracker[[#This Row],[Start Date]],LeaveTracker[[#This Row],[End Date]],lstHolidays)</f>
        <v>1</v>
      </c>
      <c r="L235" s="9"/>
    </row>
    <row r="236" spans="1:12" ht="30" customHeight="1" x14ac:dyDescent="0.3">
      <c r="A236" s="60">
        <v>623</v>
      </c>
      <c r="B236" s="59">
        <v>44811</v>
      </c>
      <c r="C236" s="59">
        <v>44757</v>
      </c>
      <c r="D236" s="58" t="s">
        <v>1909</v>
      </c>
      <c r="E236" s="60" t="str">
        <f>IF(ISBLANK(LeaveTracker[[#This Row],[Employee Name]]),"-----",VLOOKUP(LeaveTracker[[#This Row],[Employee Name]],Employees[[Employee Name]:[Office]],6))</f>
        <v>CCT</v>
      </c>
      <c r="F236" s="59">
        <v>44754</v>
      </c>
      <c r="G236" s="59">
        <v>44756</v>
      </c>
      <c r="H236" s="58" t="s">
        <v>81</v>
      </c>
      <c r="I236" s="58"/>
      <c r="J236" s="60" t="s">
        <v>1776</v>
      </c>
      <c r="K236" s="9">
        <f ca="1">NETWORKDAYS(LeaveTracker[[#This Row],[Start Date]],LeaveTracker[[#This Row],[End Date]],lstHolidays)</f>
        <v>3</v>
      </c>
      <c r="L236" s="9"/>
    </row>
    <row r="237" spans="1:12" ht="30" customHeight="1" x14ac:dyDescent="0.3">
      <c r="A237" s="60">
        <v>624</v>
      </c>
      <c r="B237" s="59">
        <v>44811</v>
      </c>
      <c r="C237" s="59">
        <v>44776</v>
      </c>
      <c r="D237" s="58" t="s">
        <v>1910</v>
      </c>
      <c r="E237" s="60" t="str">
        <f>IF(ISBLANK(LeaveTracker[[#This Row],[Employee Name]]),"-----",VLOOKUP(LeaveTracker[[#This Row],[Employee Name]],Employees[[Employee Name]:[Office]],6))</f>
        <v>VMO/SP</v>
      </c>
      <c r="F237" s="59">
        <v>44775</v>
      </c>
      <c r="G237" s="59">
        <v>44775</v>
      </c>
      <c r="H237" s="58" t="s">
        <v>81</v>
      </c>
      <c r="I237" s="58"/>
      <c r="J237" s="60" t="s">
        <v>862</v>
      </c>
      <c r="K237" s="9">
        <f ca="1">NETWORKDAYS(LeaveTracker[[#This Row],[Start Date]],LeaveTracker[[#This Row],[End Date]],lstHolidays)</f>
        <v>1</v>
      </c>
      <c r="L237" s="9"/>
    </row>
    <row r="238" spans="1:12" ht="30" customHeight="1" x14ac:dyDescent="0.3">
      <c r="A238" s="60">
        <v>625</v>
      </c>
      <c r="B238" s="59">
        <v>44811</v>
      </c>
      <c r="C238" s="59">
        <v>44741</v>
      </c>
      <c r="D238" s="58" t="s">
        <v>1911</v>
      </c>
      <c r="E238" s="60" t="str">
        <f>IF(ISBLANK(LeaveTracker[[#This Row],[Employee Name]]),"-----",VLOOKUP(LeaveTracker[[#This Row],[Employee Name]],Employees[[Employee Name]:[Office]],6))</f>
        <v>EEO/CITY MARKET</v>
      </c>
      <c r="F238" s="59">
        <v>44740</v>
      </c>
      <c r="G238" s="59">
        <v>44740</v>
      </c>
      <c r="H238" s="58" t="s">
        <v>81</v>
      </c>
      <c r="I238" s="58"/>
      <c r="J238" s="60" t="s">
        <v>862</v>
      </c>
      <c r="K238" s="9">
        <f ca="1">NETWORKDAYS(LeaveTracker[[#This Row],[Start Date]],LeaveTracker[[#This Row],[End Date]],lstHolidays)</f>
        <v>1</v>
      </c>
      <c r="L238" s="9"/>
    </row>
    <row r="239" spans="1:12" ht="30" customHeight="1" x14ac:dyDescent="0.3">
      <c r="A239" s="60">
        <v>626</v>
      </c>
      <c r="B239" s="59">
        <v>44811</v>
      </c>
      <c r="C239" s="59">
        <v>44747</v>
      </c>
      <c r="D239" s="58" t="s">
        <v>1912</v>
      </c>
      <c r="E239" s="60" t="str">
        <f>IF(ISBLANK(LeaveTracker[[#This Row],[Employee Name]]),"-----",VLOOKUP(LeaveTracker[[#This Row],[Employee Name]],Employees[[Employee Name]:[Office]],6))</f>
        <v>SUNGAY ELEM SCH</v>
      </c>
      <c r="F239" s="59">
        <v>44747</v>
      </c>
      <c r="G239" s="59">
        <v>44753</v>
      </c>
      <c r="H239" s="58" t="s">
        <v>82</v>
      </c>
      <c r="I239" s="58"/>
      <c r="J239" s="60" t="s">
        <v>898</v>
      </c>
      <c r="K239" s="9">
        <f ca="1">NETWORKDAYS(LeaveTracker[[#This Row],[Start Date]],LeaveTracker[[#This Row],[End Date]],lstHolidays)</f>
        <v>5</v>
      </c>
      <c r="L239" s="9"/>
    </row>
    <row r="240" spans="1:12" ht="30" customHeight="1" x14ac:dyDescent="0.3">
      <c r="A240" s="60">
        <v>627</v>
      </c>
      <c r="B240" s="59">
        <v>44811</v>
      </c>
      <c r="C240" s="59">
        <v>44785</v>
      </c>
      <c r="D240" s="58" t="s">
        <v>1894</v>
      </c>
      <c r="E240" s="60" t="str">
        <f>IF(ISBLANK(LeaveTracker[[#This Row],[Employee Name]]),"-----",VLOOKUP(LeaveTracker[[#This Row],[Employee Name]],Employees[[Employee Name]:[Office]],6))</f>
        <v>SP</v>
      </c>
      <c r="F240" s="59">
        <v>44777</v>
      </c>
      <c r="G240" s="59">
        <v>44778</v>
      </c>
      <c r="H240" s="58" t="s">
        <v>81</v>
      </c>
      <c r="I240" s="58"/>
      <c r="J240" s="60" t="s">
        <v>859</v>
      </c>
      <c r="K240" s="9">
        <f ca="1">NETWORKDAYS(LeaveTracker[[#This Row],[Start Date]],LeaveTracker[[#This Row],[End Date]],lstHolidays)</f>
        <v>2</v>
      </c>
      <c r="L240" s="9"/>
    </row>
    <row r="241" spans="1:12" ht="30" customHeight="1" x14ac:dyDescent="0.3">
      <c r="A241" s="60">
        <v>628</v>
      </c>
      <c r="B241" s="59">
        <v>44811</v>
      </c>
      <c r="C241" s="59">
        <v>44781</v>
      </c>
      <c r="D241" s="58" t="s">
        <v>1894</v>
      </c>
      <c r="E241" s="60" t="str">
        <f>IF(ISBLANK(LeaveTracker[[#This Row],[Employee Name]]),"-----",VLOOKUP(LeaveTracker[[#This Row],[Employee Name]],Employees[[Employee Name]:[Office]],6))</f>
        <v>SP</v>
      </c>
      <c r="F241" s="59">
        <v>44775</v>
      </c>
      <c r="G241" s="59">
        <v>44776</v>
      </c>
      <c r="H241" s="58" t="s">
        <v>81</v>
      </c>
      <c r="I241" s="58"/>
      <c r="J241" s="60" t="s">
        <v>859</v>
      </c>
      <c r="K241" s="9">
        <f ca="1">NETWORKDAYS(LeaveTracker[[#This Row],[Start Date]],LeaveTracker[[#This Row],[End Date]],lstHolidays)</f>
        <v>2</v>
      </c>
      <c r="L241" s="9"/>
    </row>
    <row r="242" spans="1:12" ht="30" customHeight="1" x14ac:dyDescent="0.3">
      <c r="A242" s="60">
        <v>629</v>
      </c>
      <c r="B242" s="59">
        <v>44819</v>
      </c>
      <c r="C242" s="59">
        <v>44783</v>
      </c>
      <c r="D242" s="58" t="s">
        <v>1913</v>
      </c>
      <c r="E242" s="60" t="str">
        <f>IF(ISBLANK(LeaveTracker[[#This Row],[Employee Name]]),"-----",VLOOKUP(LeaveTracker[[#This Row],[Employee Name]],Employees[[Employee Name]:[Office]],6))</f>
        <v>SP</v>
      </c>
      <c r="F242" s="59"/>
      <c r="G242" s="59"/>
      <c r="H242" s="58" t="s">
        <v>300</v>
      </c>
      <c r="I242" s="58" t="s">
        <v>696</v>
      </c>
      <c r="J242" s="60" t="s">
        <v>1826</v>
      </c>
      <c r="K242" s="9">
        <f ca="1">NETWORKDAYS(LeaveTracker[[#This Row],[Start Date]],LeaveTracker[[#This Row],[End Date]],lstHolidays)</f>
        <v>0</v>
      </c>
      <c r="L242" s="9"/>
    </row>
    <row r="243" spans="1:12" ht="30" customHeight="1" x14ac:dyDescent="0.3">
      <c r="A243" s="60">
        <v>630</v>
      </c>
      <c r="B243" s="59">
        <v>44831</v>
      </c>
      <c r="C243" s="59">
        <v>44826</v>
      </c>
      <c r="D243" s="58" t="s">
        <v>1076</v>
      </c>
      <c r="E243" s="60" t="str">
        <f>IF(ISBLANK(LeaveTracker[[#This Row],[Employee Name]]),"-----",VLOOKUP(LeaveTracker[[#This Row],[Employee Name]],Employees[[Employee Name]:[Office]],6))</f>
        <v>COA</v>
      </c>
      <c r="F243" s="59"/>
      <c r="G243" s="59"/>
      <c r="H243" s="58" t="s">
        <v>300</v>
      </c>
      <c r="I243" s="58" t="s">
        <v>696</v>
      </c>
      <c r="J243" s="60" t="s">
        <v>1826</v>
      </c>
      <c r="K243" s="9">
        <f ca="1">NETWORKDAYS(LeaveTracker[[#This Row],[Start Date]],LeaveTracker[[#This Row],[End Date]],lstHolidays)</f>
        <v>0</v>
      </c>
      <c r="L243" s="9"/>
    </row>
    <row r="244" spans="1:12" ht="30" customHeight="1" x14ac:dyDescent="0.3">
      <c r="A244" s="60">
        <v>631</v>
      </c>
      <c r="B244" s="59">
        <v>44838</v>
      </c>
      <c r="C244" s="59">
        <v>44757</v>
      </c>
      <c r="D244" s="58" t="s">
        <v>1804</v>
      </c>
      <c r="E244" s="60" t="str">
        <f>IF(ISBLANK(LeaveTracker[[#This Row],[Employee Name]]),"-----",VLOOKUP(LeaveTracker[[#This Row],[Employee Name]],Employees[[Employee Name]:[Office]],6))</f>
        <v>SP</v>
      </c>
      <c r="F244" s="59">
        <v>44762</v>
      </c>
      <c r="G244" s="59">
        <v>44764</v>
      </c>
      <c r="H244" s="58" t="s">
        <v>82</v>
      </c>
      <c r="I244" s="58"/>
      <c r="J244" s="60" t="s">
        <v>1781</v>
      </c>
      <c r="K244" s="9">
        <f ca="1">NETWORKDAYS(LeaveTracker[[#This Row],[Start Date]],LeaveTracker[[#This Row],[End Date]],lstHolidays)</f>
        <v>3</v>
      </c>
      <c r="L244" s="9"/>
    </row>
    <row r="245" spans="1:12" ht="30" customHeight="1" x14ac:dyDescent="0.3">
      <c r="A245" s="60">
        <v>632</v>
      </c>
      <c r="B245" s="59">
        <v>44838</v>
      </c>
      <c r="C245" s="59">
        <v>44770</v>
      </c>
      <c r="D245" s="58" t="s">
        <v>1804</v>
      </c>
      <c r="E245" s="60" t="str">
        <f>IF(ISBLANK(LeaveTracker[[#This Row],[Employee Name]]),"-----",VLOOKUP(LeaveTracker[[#This Row],[Employee Name]],Employees[[Employee Name]:[Office]],6))</f>
        <v>SP</v>
      </c>
      <c r="F245" s="59">
        <v>44767</v>
      </c>
      <c r="G245" s="59">
        <v>44769</v>
      </c>
      <c r="H245" s="58" t="s">
        <v>81</v>
      </c>
      <c r="I245" s="58"/>
      <c r="J245" s="60" t="s">
        <v>1776</v>
      </c>
      <c r="K245" s="9">
        <f ca="1">NETWORKDAYS(LeaveTracker[[#This Row],[Start Date]],LeaveTracker[[#This Row],[End Date]],lstHolidays)</f>
        <v>3</v>
      </c>
      <c r="L245" s="9"/>
    </row>
    <row r="246" spans="1:12" ht="30" customHeight="1" x14ac:dyDescent="0.3">
      <c r="A246" s="60">
        <v>633</v>
      </c>
      <c r="B246" s="59">
        <v>44838</v>
      </c>
      <c r="C246" s="59">
        <v>44833</v>
      </c>
      <c r="D246" s="58" t="s">
        <v>1804</v>
      </c>
      <c r="E246" s="60" t="str">
        <f>IF(ISBLANK(LeaveTracker[[#This Row],[Employee Name]]),"-----",VLOOKUP(LeaveTracker[[#This Row],[Employee Name]],Employees[[Employee Name]:[Office]],6))</f>
        <v>SP</v>
      </c>
      <c r="F246" s="59">
        <v>44832</v>
      </c>
      <c r="G246" s="59">
        <v>44832</v>
      </c>
      <c r="H246" s="58" t="s">
        <v>81</v>
      </c>
      <c r="I246" s="58"/>
      <c r="J246" s="60" t="s">
        <v>862</v>
      </c>
      <c r="K246" s="9">
        <f ca="1">NETWORKDAYS(LeaveTracker[[#This Row],[Start Date]],LeaveTracker[[#This Row],[End Date]],lstHolidays)</f>
        <v>1</v>
      </c>
      <c r="L246" s="9"/>
    </row>
    <row r="247" spans="1:12" ht="30" customHeight="1" x14ac:dyDescent="0.3">
      <c r="A247" s="60">
        <v>634</v>
      </c>
      <c r="B247" s="59">
        <v>44838</v>
      </c>
      <c r="C247" s="59">
        <v>44774</v>
      </c>
      <c r="D247" s="58" t="s">
        <v>1302</v>
      </c>
      <c r="E247" s="60" t="str">
        <f>IF(ISBLANK(LeaveTracker[[#This Row],[Employee Name]]),"-----",VLOOKUP(LeaveTracker[[#This Row],[Employee Name]],Employees[[Employee Name]:[Office]],6))</f>
        <v>SP</v>
      </c>
      <c r="F247" s="59">
        <v>44770</v>
      </c>
      <c r="G247" s="59">
        <v>44771</v>
      </c>
      <c r="H247" s="58" t="s">
        <v>81</v>
      </c>
      <c r="I247" s="58"/>
      <c r="J247" s="60" t="s">
        <v>859</v>
      </c>
      <c r="K247" s="9">
        <f ca="1">NETWORKDAYS(LeaveTracker[[#This Row],[Start Date]],LeaveTracker[[#This Row],[End Date]],lstHolidays)</f>
        <v>2</v>
      </c>
      <c r="L247" s="9"/>
    </row>
    <row r="248" spans="1:12" ht="30" customHeight="1" x14ac:dyDescent="0.3">
      <c r="A248" s="60">
        <v>635</v>
      </c>
      <c r="B248" s="59">
        <v>44838</v>
      </c>
      <c r="C248" s="59">
        <v>44795</v>
      </c>
      <c r="D248" s="58" t="s">
        <v>1914</v>
      </c>
      <c r="E248" s="60" t="str">
        <f>IF(ISBLANK(LeaveTracker[[#This Row],[Employee Name]]),"-----",VLOOKUP(LeaveTracker[[#This Row],[Employee Name]],Employees[[Employee Name]:[Office]],6))</f>
        <v>SP</v>
      </c>
      <c r="F248" s="59">
        <v>44790</v>
      </c>
      <c r="G248" s="59">
        <v>44790</v>
      </c>
      <c r="H248" s="58" t="s">
        <v>81</v>
      </c>
      <c r="I248" s="58"/>
      <c r="J248" s="60" t="s">
        <v>862</v>
      </c>
      <c r="K248" s="9">
        <f ca="1">NETWORKDAYS(LeaveTracker[[#This Row],[Start Date]],LeaveTracker[[#This Row],[End Date]],lstHolidays)</f>
        <v>1</v>
      </c>
      <c r="L248" s="9"/>
    </row>
    <row r="249" spans="1:12" ht="30" customHeight="1" x14ac:dyDescent="0.3">
      <c r="A249" s="60">
        <v>636</v>
      </c>
      <c r="B249" s="59">
        <v>44838</v>
      </c>
      <c r="C249" s="59">
        <v>44795</v>
      </c>
      <c r="D249" s="58" t="s">
        <v>1914</v>
      </c>
      <c r="E249" s="60" t="str">
        <f>IF(ISBLANK(LeaveTracker[[#This Row],[Employee Name]]),"-----",VLOOKUP(LeaveTracker[[#This Row],[Employee Name]],Employees[[Employee Name]:[Office]],6))</f>
        <v>SP</v>
      </c>
      <c r="F249" s="59">
        <v>44792</v>
      </c>
      <c r="G249" s="59">
        <v>44792</v>
      </c>
      <c r="H249" s="58" t="s">
        <v>81</v>
      </c>
      <c r="I249" s="58"/>
      <c r="J249" s="60" t="s">
        <v>862</v>
      </c>
      <c r="K249" s="9">
        <f ca="1">NETWORKDAYS(LeaveTracker[[#This Row],[Start Date]],LeaveTracker[[#This Row],[End Date]],lstHolidays)</f>
        <v>1</v>
      </c>
      <c r="L249" s="9"/>
    </row>
    <row r="250" spans="1:12" ht="30" customHeight="1" x14ac:dyDescent="0.3">
      <c r="A250" s="60">
        <v>637</v>
      </c>
      <c r="B250" s="59">
        <v>44838</v>
      </c>
      <c r="C250" s="59">
        <v>44809</v>
      </c>
      <c r="D250" s="58" t="s">
        <v>1914</v>
      </c>
      <c r="E250" s="60" t="str">
        <f>IF(ISBLANK(LeaveTracker[[#This Row],[Employee Name]]),"-----",VLOOKUP(LeaveTracker[[#This Row],[Employee Name]],Employees[[Employee Name]:[Office]],6))</f>
        <v>SP</v>
      </c>
      <c r="F250" s="59">
        <v>44806</v>
      </c>
      <c r="G250" s="59">
        <v>44806</v>
      </c>
      <c r="H250" s="58" t="s">
        <v>81</v>
      </c>
      <c r="I250" s="58"/>
      <c r="J250" s="60" t="s">
        <v>862</v>
      </c>
      <c r="K250" s="9">
        <f ca="1">NETWORKDAYS(LeaveTracker[[#This Row],[Start Date]],LeaveTracker[[#This Row],[End Date]],lstHolidays)</f>
        <v>1</v>
      </c>
      <c r="L250" s="9"/>
    </row>
    <row r="251" spans="1:12" ht="30" customHeight="1" x14ac:dyDescent="0.3">
      <c r="A251" s="60">
        <v>638</v>
      </c>
      <c r="B251" s="59">
        <v>44838</v>
      </c>
      <c r="C251" s="59">
        <v>44811</v>
      </c>
      <c r="D251" s="58" t="s">
        <v>1915</v>
      </c>
      <c r="E251" s="60" t="str">
        <f>IF(ISBLANK(LeaveTracker[[#This Row],[Employee Name]]),"-----",VLOOKUP(LeaveTracker[[#This Row],[Employee Name]],Employees[[Employee Name]:[Office]],6))</f>
        <v>SP</v>
      </c>
      <c r="F251" s="59">
        <v>44809</v>
      </c>
      <c r="G251" s="59">
        <v>44810</v>
      </c>
      <c r="H251" s="58" t="s">
        <v>81</v>
      </c>
      <c r="I251" s="58"/>
      <c r="J251" s="60" t="s">
        <v>859</v>
      </c>
      <c r="K251" s="9">
        <f ca="1">NETWORKDAYS(LeaveTracker[[#This Row],[Start Date]],LeaveTracker[[#This Row],[End Date]],lstHolidays)</f>
        <v>2</v>
      </c>
      <c r="L251" s="9"/>
    </row>
    <row r="252" spans="1:12" ht="30" customHeight="1" x14ac:dyDescent="0.3">
      <c r="A252" s="60">
        <v>639</v>
      </c>
      <c r="B252" s="59">
        <v>44838</v>
      </c>
      <c r="C252" s="59">
        <v>44803</v>
      </c>
      <c r="D252" s="58" t="s">
        <v>1807</v>
      </c>
      <c r="E252" s="60" t="str">
        <f>IF(ISBLANK(LeaveTracker[[#This Row],[Employee Name]]),"-----",VLOOKUP(LeaveTracker[[#This Row],[Employee Name]],Employees[[Employee Name]:[Office]],6))</f>
        <v>SP</v>
      </c>
      <c r="F252" s="59">
        <v>44799</v>
      </c>
      <c r="G252" s="59">
        <v>44799</v>
      </c>
      <c r="H252" s="58" t="s">
        <v>81</v>
      </c>
      <c r="I252" s="58"/>
      <c r="J252" s="60" t="s">
        <v>862</v>
      </c>
      <c r="K252" s="9">
        <f ca="1">NETWORKDAYS(LeaveTracker[[#This Row],[Start Date]],LeaveTracker[[#This Row],[End Date]],lstHolidays)</f>
        <v>1</v>
      </c>
      <c r="L252" s="9"/>
    </row>
    <row r="253" spans="1:12" ht="30" customHeight="1" x14ac:dyDescent="0.3">
      <c r="A253" s="60">
        <v>640</v>
      </c>
      <c r="B253" s="59">
        <v>44838</v>
      </c>
      <c r="C253" s="59">
        <v>44811</v>
      </c>
      <c r="D253" s="58" t="s">
        <v>1916</v>
      </c>
      <c r="E253" s="60" t="str">
        <f>IF(ISBLANK(LeaveTracker[[#This Row],[Employee Name]]),"-----",VLOOKUP(LeaveTracker[[#This Row],[Employee Name]],Employees[[Employee Name]:[Office]],6))</f>
        <v>TCNHS-ISHS</v>
      </c>
      <c r="F253" s="59">
        <v>44812</v>
      </c>
      <c r="G253" s="59">
        <v>44813</v>
      </c>
      <c r="H253" s="58" t="s">
        <v>1035</v>
      </c>
      <c r="I253" s="58" t="s">
        <v>1035</v>
      </c>
      <c r="J253" s="60" t="s">
        <v>1917</v>
      </c>
      <c r="K253" s="9">
        <f ca="1">NETWORKDAYS(LeaveTracker[[#This Row],[Start Date]],LeaveTracker[[#This Row],[End Date]],lstHolidays)</f>
        <v>2</v>
      </c>
      <c r="L253" s="9"/>
    </row>
    <row r="254" spans="1:12" ht="30" customHeight="1" x14ac:dyDescent="0.3">
      <c r="A254" s="60">
        <v>641</v>
      </c>
      <c r="B254" s="59">
        <v>44838</v>
      </c>
      <c r="C254" s="59">
        <v>44769</v>
      </c>
      <c r="D254" s="58" t="s">
        <v>1780</v>
      </c>
      <c r="E254" s="60" t="str">
        <f>IF(ISBLANK(LeaveTracker[[#This Row],[Employee Name]]),"-----",VLOOKUP(LeaveTracker[[#This Row],[Employee Name]],Employees[[Employee Name]:[Office]],6))</f>
        <v>ONT</v>
      </c>
      <c r="F254" s="59">
        <v>44762</v>
      </c>
      <c r="G254" s="59">
        <v>44762</v>
      </c>
      <c r="H254" s="58" t="s">
        <v>81</v>
      </c>
      <c r="I254" s="58"/>
      <c r="J254" s="60" t="s">
        <v>862</v>
      </c>
      <c r="K254" s="9">
        <f ca="1">NETWORKDAYS(LeaveTracker[[#This Row],[Start Date]],LeaveTracker[[#This Row],[End Date]],lstHolidays)</f>
        <v>1</v>
      </c>
      <c r="L254" s="9"/>
    </row>
    <row r="255" spans="1:12" ht="30" customHeight="1" x14ac:dyDescent="0.3">
      <c r="A255" s="60">
        <v>642</v>
      </c>
      <c r="B255" s="59">
        <v>44838</v>
      </c>
      <c r="C255" s="59">
        <v>44770</v>
      </c>
      <c r="D255" s="58" t="s">
        <v>1848</v>
      </c>
      <c r="E255" s="60" t="str">
        <f>IF(ISBLANK(LeaveTracker[[#This Row],[Employee Name]]),"-----",VLOOKUP(LeaveTracker[[#This Row],[Employee Name]],Employees[[Employee Name]:[Office]],6))</f>
        <v>CTO-LICENSE</v>
      </c>
      <c r="F255" s="59">
        <v>44769</v>
      </c>
      <c r="G255" s="59">
        <v>44769</v>
      </c>
      <c r="H255" s="58" t="s">
        <v>82</v>
      </c>
      <c r="I255" s="58"/>
      <c r="J255" s="60" t="s">
        <v>861</v>
      </c>
      <c r="K255" s="9">
        <f ca="1">NETWORKDAYS(LeaveTracker[[#This Row],[Start Date]],LeaveTracker[[#This Row],[End Date]],lstHolidays)</f>
        <v>1</v>
      </c>
      <c r="L255" s="9"/>
    </row>
    <row r="256" spans="1:12" ht="30" customHeight="1" x14ac:dyDescent="0.3">
      <c r="A256" s="60">
        <v>643</v>
      </c>
      <c r="B256" s="59">
        <v>44838</v>
      </c>
      <c r="C256" s="59">
        <v>44767</v>
      </c>
      <c r="D256" s="58" t="s">
        <v>1841</v>
      </c>
      <c r="E256" s="60" t="str">
        <f>IF(ISBLANK(LeaveTracker[[#This Row],[Employee Name]]),"-----",VLOOKUP(LeaveTracker[[#This Row],[Employee Name]],Employees[[Employee Name]:[Office]],6))</f>
        <v>EEO/CITY MARKET</v>
      </c>
      <c r="F256" s="59">
        <v>44774</v>
      </c>
      <c r="G256" s="59">
        <v>44777</v>
      </c>
      <c r="H256" s="58" t="s">
        <v>82</v>
      </c>
      <c r="I256" s="58"/>
      <c r="J256" s="60" t="s">
        <v>1787</v>
      </c>
      <c r="K256" s="9">
        <f ca="1">NETWORKDAYS(LeaveTracker[[#This Row],[Start Date]],LeaveTracker[[#This Row],[End Date]],lstHolidays)</f>
        <v>4</v>
      </c>
      <c r="L256" s="9"/>
    </row>
    <row r="257" spans="1:12" ht="30" customHeight="1" x14ac:dyDescent="0.3">
      <c r="A257" s="60">
        <v>643</v>
      </c>
      <c r="B257" s="59">
        <v>44838</v>
      </c>
      <c r="C257" s="59">
        <v>44768</v>
      </c>
      <c r="D257" s="58" t="s">
        <v>1841</v>
      </c>
      <c r="E257" s="60" t="str">
        <f>IF(ISBLANK(LeaveTracker[[#This Row],[Employee Name]]),"-----",VLOOKUP(LeaveTracker[[#This Row],[Employee Name]],Employees[[Employee Name]:[Office]],6))</f>
        <v>EEO/CITY MARKET</v>
      </c>
      <c r="F257" s="59">
        <v>44779</v>
      </c>
      <c r="G257" s="59">
        <v>44779</v>
      </c>
      <c r="H257" s="58" t="s">
        <v>82</v>
      </c>
      <c r="I257" s="58"/>
      <c r="J257" s="60" t="s">
        <v>861</v>
      </c>
      <c r="K257" s="9">
        <f ca="1">NETWORKDAYS(LeaveTracker[[#This Row],[Start Date]],LeaveTracker[[#This Row],[End Date]],lstHolidays)</f>
        <v>0</v>
      </c>
      <c r="L257" s="9"/>
    </row>
    <row r="258" spans="1:12" ht="30" customHeight="1" x14ac:dyDescent="0.3">
      <c r="A258" s="60">
        <v>644</v>
      </c>
      <c r="B258" s="59">
        <v>44838</v>
      </c>
      <c r="C258" s="59">
        <v>44768</v>
      </c>
      <c r="D258" s="58" t="s">
        <v>1772</v>
      </c>
      <c r="E258" s="60" t="str">
        <f>IF(ISBLANK(LeaveTracker[[#This Row],[Employee Name]]),"-----",VLOOKUP(LeaveTracker[[#This Row],[Employee Name]],Employees[[Employee Name]:[Office]],6))</f>
        <v>ASSESSOR</v>
      </c>
      <c r="F258" s="59">
        <v>44767</v>
      </c>
      <c r="G258" s="59">
        <v>44767</v>
      </c>
      <c r="H258" s="58" t="s">
        <v>81</v>
      </c>
      <c r="I258" s="58"/>
      <c r="J258" s="60" t="s">
        <v>862</v>
      </c>
      <c r="K258" s="9">
        <f ca="1">NETWORKDAYS(LeaveTracker[[#This Row],[Start Date]],LeaveTracker[[#This Row],[End Date]],lstHolidays)</f>
        <v>1</v>
      </c>
      <c r="L258" s="9"/>
    </row>
    <row r="259" spans="1:12" ht="30" customHeight="1" x14ac:dyDescent="0.3">
      <c r="A259" s="60">
        <v>645</v>
      </c>
      <c r="B259" s="59">
        <v>44838</v>
      </c>
      <c r="C259" s="59">
        <v>44763</v>
      </c>
      <c r="D259" s="58" t="s">
        <v>1772</v>
      </c>
      <c r="E259" s="60" t="str">
        <f>IF(ISBLANK(LeaveTracker[[#This Row],[Employee Name]]),"-----",VLOOKUP(LeaveTracker[[#This Row],[Employee Name]],Employees[[Employee Name]:[Office]],6))</f>
        <v>ASSESSOR</v>
      </c>
      <c r="F259" s="59">
        <v>44762</v>
      </c>
      <c r="G259" s="59">
        <v>44762</v>
      </c>
      <c r="H259" s="58" t="s">
        <v>81</v>
      </c>
      <c r="I259" s="58"/>
      <c r="J259" s="60" t="s">
        <v>862</v>
      </c>
      <c r="K259" s="9">
        <f ca="1">NETWORKDAYS(LeaveTracker[[#This Row],[Start Date]],LeaveTracker[[#This Row],[End Date]],lstHolidays)</f>
        <v>1</v>
      </c>
      <c r="L259" s="9"/>
    </row>
    <row r="260" spans="1:12" ht="30" customHeight="1" x14ac:dyDescent="0.3">
      <c r="A260" s="60">
        <v>646</v>
      </c>
      <c r="B260" s="59">
        <v>44838</v>
      </c>
      <c r="C260" s="59">
        <v>44739</v>
      </c>
      <c r="D260" s="58" t="s">
        <v>1918</v>
      </c>
      <c r="E260" s="60" t="str">
        <f>IF(ISBLANK(LeaveTracker[[#This Row],[Employee Name]]),"-----",VLOOKUP(LeaveTracker[[#This Row],[Employee Name]],Employees[[Employee Name]:[Office]],6))</f>
        <v>ASSESSOR</v>
      </c>
      <c r="F260" s="59">
        <v>44736</v>
      </c>
      <c r="G260" s="59">
        <v>44736</v>
      </c>
      <c r="H260" s="58" t="s">
        <v>81</v>
      </c>
      <c r="I260" s="58"/>
      <c r="J260" s="60" t="s">
        <v>862</v>
      </c>
      <c r="K260" s="9">
        <f ca="1">NETWORKDAYS(LeaveTracker[[#This Row],[Start Date]],LeaveTracker[[#This Row],[End Date]],lstHolidays)</f>
        <v>1</v>
      </c>
      <c r="L260" s="9"/>
    </row>
    <row r="261" spans="1:12" ht="30" customHeight="1" x14ac:dyDescent="0.3">
      <c r="A261" s="60">
        <v>647</v>
      </c>
      <c r="B261" s="59">
        <v>44838</v>
      </c>
      <c r="C261" s="59">
        <v>44718</v>
      </c>
      <c r="D261" s="58" t="s">
        <v>1918</v>
      </c>
      <c r="E261" s="60" t="str">
        <f>IF(ISBLANK(LeaveTracker[[#This Row],[Employee Name]]),"-----",VLOOKUP(LeaveTracker[[#This Row],[Employee Name]],Employees[[Employee Name]:[Office]],6))</f>
        <v>ASSESSOR</v>
      </c>
      <c r="F261" s="59">
        <v>44694</v>
      </c>
      <c r="G261" s="59">
        <v>44697</v>
      </c>
      <c r="H261" s="58" t="s">
        <v>82</v>
      </c>
      <c r="I261" s="58"/>
      <c r="J261" s="60" t="s">
        <v>1806</v>
      </c>
      <c r="K261" s="9">
        <f ca="1">NETWORKDAYS(LeaveTracker[[#This Row],[Start Date]],LeaveTracker[[#This Row],[End Date]],lstHolidays)</f>
        <v>2</v>
      </c>
      <c r="L261" s="9"/>
    </row>
    <row r="262" spans="1:12" ht="30" customHeight="1" x14ac:dyDescent="0.3">
      <c r="A262" s="60">
        <v>648</v>
      </c>
      <c r="B262" s="59">
        <v>44838</v>
      </c>
      <c r="C262" s="59">
        <v>44767</v>
      </c>
      <c r="D262" s="58" t="s">
        <v>1918</v>
      </c>
      <c r="E262" s="60" t="str">
        <f>IF(ISBLANK(LeaveTracker[[#This Row],[Employee Name]]),"-----",VLOOKUP(LeaveTracker[[#This Row],[Employee Name]],Employees[[Employee Name]:[Office]],6))</f>
        <v>ASSESSOR</v>
      </c>
      <c r="F262" s="59">
        <v>44771</v>
      </c>
      <c r="G262" s="59">
        <v>44771</v>
      </c>
      <c r="H262" s="58" t="s">
        <v>300</v>
      </c>
      <c r="I262" s="58" t="s">
        <v>158</v>
      </c>
      <c r="J262" s="60" t="s">
        <v>1762</v>
      </c>
      <c r="K262" s="9">
        <f ca="1">NETWORKDAYS(LeaveTracker[[#This Row],[Start Date]],LeaveTracker[[#This Row],[End Date]],lstHolidays)</f>
        <v>1</v>
      </c>
      <c r="L262" s="9"/>
    </row>
    <row r="263" spans="1:12" ht="30" customHeight="1" x14ac:dyDescent="0.3">
      <c r="A263" s="60">
        <v>649</v>
      </c>
      <c r="B263" s="59">
        <v>44838</v>
      </c>
      <c r="C263" s="59">
        <v>44770</v>
      </c>
      <c r="D263" s="58" t="s">
        <v>1817</v>
      </c>
      <c r="E263" s="60" t="str">
        <f>IF(ISBLANK(LeaveTracker[[#This Row],[Employee Name]]),"-----",VLOOKUP(LeaveTracker[[#This Row],[Employee Name]],Employees[[Employee Name]:[Office]],6))</f>
        <v>GSO</v>
      </c>
      <c r="F263" s="59">
        <v>44768</v>
      </c>
      <c r="G263" s="59">
        <v>44769</v>
      </c>
      <c r="H263" s="58" t="s">
        <v>81</v>
      </c>
      <c r="I263" s="58"/>
      <c r="J263" s="60" t="s">
        <v>859</v>
      </c>
      <c r="K263" s="9">
        <f ca="1">NETWORKDAYS(LeaveTracker[[#This Row],[Start Date]],LeaveTracker[[#This Row],[End Date]],lstHolidays)</f>
        <v>2</v>
      </c>
      <c r="L263" s="9"/>
    </row>
    <row r="264" spans="1:12" ht="30" customHeight="1" x14ac:dyDescent="0.3">
      <c r="A264" s="60">
        <v>650</v>
      </c>
      <c r="B264" s="59">
        <v>44838</v>
      </c>
      <c r="C264" s="59">
        <v>44770</v>
      </c>
      <c r="D264" s="58" t="s">
        <v>1807</v>
      </c>
      <c r="E264" s="60" t="str">
        <f>IF(ISBLANK(LeaveTracker[[#This Row],[Employee Name]]),"-----",VLOOKUP(LeaveTracker[[#This Row],[Employee Name]],Employees[[Employee Name]:[Office]],6))</f>
        <v>SP</v>
      </c>
      <c r="F264" s="59">
        <v>44769</v>
      </c>
      <c r="G264" s="59">
        <v>44769</v>
      </c>
      <c r="H264" s="58" t="s">
        <v>81</v>
      </c>
      <c r="I264" s="58"/>
      <c r="J264" s="60" t="s">
        <v>862</v>
      </c>
      <c r="K264" s="9">
        <f ca="1">NETWORKDAYS(LeaveTracker[[#This Row],[Start Date]],LeaveTracker[[#This Row],[End Date]],lstHolidays)</f>
        <v>1</v>
      </c>
      <c r="L264" s="9"/>
    </row>
    <row r="265" spans="1:12" ht="30" customHeight="1" x14ac:dyDescent="0.3">
      <c r="A265" s="60">
        <v>651</v>
      </c>
      <c r="B265" s="59">
        <v>44838</v>
      </c>
      <c r="C265" s="59">
        <v>44812</v>
      </c>
      <c r="D265" s="58" t="s">
        <v>1918</v>
      </c>
      <c r="E265" s="60" t="str">
        <f>IF(ISBLANK(LeaveTracker[[#This Row],[Employee Name]]),"-----",VLOOKUP(LeaveTracker[[#This Row],[Employee Name]],Employees[[Employee Name]:[Office]],6))</f>
        <v>ASSESSOR</v>
      </c>
      <c r="F265" s="59">
        <v>44810</v>
      </c>
      <c r="G265" s="59">
        <v>44811</v>
      </c>
      <c r="H265" s="58" t="s">
        <v>81</v>
      </c>
      <c r="I265" s="58"/>
      <c r="J265" s="60" t="s">
        <v>859</v>
      </c>
      <c r="K265" s="9">
        <f ca="1">NETWORKDAYS(LeaveTracker[[#This Row],[Start Date]],LeaveTracker[[#This Row],[End Date]],lstHolidays)</f>
        <v>2</v>
      </c>
      <c r="L265" s="9"/>
    </row>
    <row r="266" spans="1:12" ht="30" customHeight="1" x14ac:dyDescent="0.3">
      <c r="A266" s="60">
        <v>652</v>
      </c>
      <c r="B266" s="59">
        <v>44838</v>
      </c>
      <c r="C266" s="59">
        <v>44811</v>
      </c>
      <c r="D266" s="58" t="s">
        <v>304</v>
      </c>
      <c r="E266" s="60" t="str">
        <f>IF(ISBLANK(LeaveTracker[[#This Row],[Employee Name]]),"-----",VLOOKUP(LeaveTracker[[#This Row],[Employee Name]],Employees[[Employee Name]:[Office]],6))</f>
        <v>TOPS-CSU</v>
      </c>
      <c r="F266" s="59">
        <v>44809</v>
      </c>
      <c r="G266" s="59">
        <v>44810</v>
      </c>
      <c r="H266" s="58" t="s">
        <v>81</v>
      </c>
      <c r="I266" s="58"/>
      <c r="J266" s="60" t="s">
        <v>859</v>
      </c>
      <c r="K266" s="9">
        <f ca="1">NETWORKDAYS(LeaveTracker[[#This Row],[Start Date]],LeaveTracker[[#This Row],[End Date]],lstHolidays)</f>
        <v>2</v>
      </c>
      <c r="L266" s="9"/>
    </row>
    <row r="267" spans="1:12" ht="30" customHeight="1" x14ac:dyDescent="0.3">
      <c r="A267" s="60">
        <v>653</v>
      </c>
      <c r="B267" s="59">
        <v>44838</v>
      </c>
      <c r="C267" s="59">
        <v>44743</v>
      </c>
      <c r="D267" s="58" t="s">
        <v>1919</v>
      </c>
      <c r="E267" s="60" t="str">
        <f>IF(ISBLANK(LeaveTracker[[#This Row],[Employee Name]]),"-----",VLOOKUP(LeaveTracker[[#This Row],[Employee Name]],Employees[[Employee Name]:[Office]],6))</f>
        <v>ONT</v>
      </c>
      <c r="F267" s="59">
        <v>44760</v>
      </c>
      <c r="G267" s="59">
        <v>44764</v>
      </c>
      <c r="H267" s="58" t="s">
        <v>82</v>
      </c>
      <c r="I267" s="58"/>
      <c r="J267" s="60" t="s">
        <v>898</v>
      </c>
      <c r="K267" s="9">
        <f ca="1">NETWORKDAYS(LeaveTracker[[#This Row],[Start Date]],LeaveTracker[[#This Row],[End Date]],lstHolidays)</f>
        <v>5</v>
      </c>
      <c r="L267" s="9"/>
    </row>
    <row r="268" spans="1:12" ht="30" customHeight="1" x14ac:dyDescent="0.3">
      <c r="A268" s="60">
        <v>654</v>
      </c>
      <c r="B268" s="59">
        <v>44838</v>
      </c>
      <c r="C268" s="59">
        <v>44795</v>
      </c>
      <c r="D268" s="58" t="s">
        <v>1920</v>
      </c>
      <c r="E268" s="60" t="str">
        <f>IF(ISBLANK(LeaveTracker[[#This Row],[Employee Name]]),"-----",VLOOKUP(LeaveTracker[[#This Row],[Employee Name]],Employees[[Employee Name]:[Office]],6))</f>
        <v>ONT</v>
      </c>
      <c r="F268" s="59">
        <v>44796</v>
      </c>
      <c r="G268" s="59">
        <v>44799</v>
      </c>
      <c r="H268" s="58" t="s">
        <v>300</v>
      </c>
      <c r="I268" s="58" t="s">
        <v>301</v>
      </c>
      <c r="J268" s="60" t="s">
        <v>1921</v>
      </c>
      <c r="K268" s="9">
        <f ca="1">NETWORKDAYS(LeaveTracker[[#This Row],[Start Date]],LeaveTracker[[#This Row],[End Date]],lstHolidays)</f>
        <v>4</v>
      </c>
      <c r="L268" s="9"/>
    </row>
    <row r="269" spans="1:12" ht="30" customHeight="1" x14ac:dyDescent="0.3">
      <c r="A269" s="60">
        <v>655</v>
      </c>
      <c r="B269" s="59">
        <v>44838</v>
      </c>
      <c r="C269" s="59">
        <v>44797</v>
      </c>
      <c r="D269" s="58" t="s">
        <v>1922</v>
      </c>
      <c r="E269" s="60" t="str">
        <f>IF(ISBLANK(LeaveTracker[[#This Row],[Employee Name]]),"-----",VLOOKUP(LeaveTracker[[#This Row],[Employee Name]],Employees[[Employee Name]:[Office]],6))</f>
        <v>ONT</v>
      </c>
      <c r="F269" s="59">
        <v>44790</v>
      </c>
      <c r="G269" s="59">
        <v>44790</v>
      </c>
      <c r="H269" s="58" t="s">
        <v>81</v>
      </c>
      <c r="I269" s="58"/>
      <c r="J269" s="60" t="s">
        <v>862</v>
      </c>
      <c r="K269" s="9">
        <f ca="1">NETWORKDAYS(LeaveTracker[[#This Row],[Start Date]],LeaveTracker[[#This Row],[End Date]],lstHolidays)</f>
        <v>1</v>
      </c>
      <c r="L269" s="9"/>
    </row>
    <row r="270" spans="1:12" ht="30" customHeight="1" x14ac:dyDescent="0.3">
      <c r="A270" s="60">
        <v>656</v>
      </c>
      <c r="B270" s="59">
        <v>44838</v>
      </c>
      <c r="C270" s="59">
        <v>44797</v>
      </c>
      <c r="D270" s="58" t="s">
        <v>713</v>
      </c>
      <c r="E270" s="60" t="str">
        <f>IF(ISBLANK(LeaveTracker[[#This Row],[Employee Name]]),"-----",VLOOKUP(LeaveTracker[[#This Row],[Employee Name]],Employees[[Employee Name]:[Office]],6))</f>
        <v>ONT</v>
      </c>
      <c r="F270" s="59">
        <v>44787</v>
      </c>
      <c r="G270" s="59">
        <v>44788</v>
      </c>
      <c r="H270" s="58" t="s">
        <v>81</v>
      </c>
      <c r="I270" s="58"/>
      <c r="J270" s="60" t="s">
        <v>862</v>
      </c>
      <c r="K270" s="9">
        <f ca="1">NETWORKDAYS(LeaveTracker[[#This Row],[Start Date]],LeaveTracker[[#This Row],[End Date]],lstHolidays)</f>
        <v>1</v>
      </c>
      <c r="L270" s="9"/>
    </row>
    <row r="271" spans="1:12" ht="30" customHeight="1" x14ac:dyDescent="0.3">
      <c r="A271" s="60">
        <v>656</v>
      </c>
      <c r="B271" s="59">
        <v>44838</v>
      </c>
      <c r="C271" s="59">
        <v>44797</v>
      </c>
      <c r="D271" s="58" t="s">
        <v>713</v>
      </c>
      <c r="E271" s="60" t="str">
        <f>IF(ISBLANK(LeaveTracker[[#This Row],[Employee Name]]),"-----",VLOOKUP(LeaveTracker[[#This Row],[Employee Name]],Employees[[Employee Name]:[Office]],6))</f>
        <v>ONT</v>
      </c>
      <c r="F271" s="59">
        <v>44791</v>
      </c>
      <c r="G271" s="59">
        <v>44792</v>
      </c>
      <c r="H271" s="58" t="s">
        <v>81</v>
      </c>
      <c r="I271" s="58"/>
      <c r="J271" s="60" t="s">
        <v>859</v>
      </c>
      <c r="K271" s="9">
        <f ca="1">NETWORKDAYS(LeaveTracker[[#This Row],[Start Date]],LeaveTracker[[#This Row],[End Date]],lstHolidays)</f>
        <v>2</v>
      </c>
      <c r="L271" s="9"/>
    </row>
    <row r="272" spans="1:12" ht="30" customHeight="1" x14ac:dyDescent="0.3">
      <c r="A272" s="60">
        <v>657</v>
      </c>
      <c r="B272" s="59">
        <v>44844</v>
      </c>
      <c r="C272" s="59">
        <v>44769</v>
      </c>
      <c r="D272" s="58" t="s">
        <v>1800</v>
      </c>
      <c r="E272" s="60" t="str">
        <f>IF(ISBLANK(LeaveTracker[[#This Row],[Employee Name]]),"-----",VLOOKUP(LeaveTracker[[#This Row],[Employee Name]],Employees[[Employee Name]:[Office]],6))</f>
        <v>ONT</v>
      </c>
      <c r="F272" s="59">
        <v>44768</v>
      </c>
      <c r="G272" s="59">
        <v>44768</v>
      </c>
      <c r="H272" s="58" t="s">
        <v>81</v>
      </c>
      <c r="I272" s="58"/>
      <c r="J272" s="60" t="s">
        <v>862</v>
      </c>
      <c r="K272" s="9">
        <f ca="1">NETWORKDAYS(LeaveTracker[[#This Row],[Start Date]],LeaveTracker[[#This Row],[End Date]],lstHolidays)</f>
        <v>1</v>
      </c>
      <c r="L272" s="9"/>
    </row>
    <row r="273" spans="1:12" ht="30" customHeight="1" x14ac:dyDescent="0.3">
      <c r="A273" s="60">
        <v>658</v>
      </c>
      <c r="B273" s="59">
        <v>44844</v>
      </c>
      <c r="C273" s="59">
        <v>44768</v>
      </c>
      <c r="D273" s="58" t="s">
        <v>1908</v>
      </c>
      <c r="E273" s="60" t="str">
        <f>IF(ISBLANK(LeaveTracker[[#This Row],[Employee Name]]),"-----",VLOOKUP(LeaveTracker[[#This Row],[Employee Name]],Employees[[Employee Name]:[Office]],6))</f>
        <v>BIR</v>
      </c>
      <c r="F273" s="59">
        <v>44762</v>
      </c>
      <c r="G273" s="59">
        <v>44762</v>
      </c>
      <c r="H273" s="58" t="s">
        <v>300</v>
      </c>
      <c r="I273" s="58" t="s">
        <v>1850</v>
      </c>
      <c r="J273" s="60" t="s">
        <v>1762</v>
      </c>
      <c r="K273" s="9">
        <f ca="1">NETWORKDAYS(LeaveTracker[[#This Row],[Start Date]],LeaveTracker[[#This Row],[End Date]],lstHolidays)</f>
        <v>1</v>
      </c>
      <c r="L273" s="9"/>
    </row>
    <row r="274" spans="1:12" ht="30" customHeight="1" x14ac:dyDescent="0.3">
      <c r="A274" s="60">
        <v>658</v>
      </c>
      <c r="B274" s="59">
        <v>44844</v>
      </c>
      <c r="C274" s="59">
        <v>44768</v>
      </c>
      <c r="D274" s="58" t="s">
        <v>1908</v>
      </c>
      <c r="E274" s="60" t="str">
        <f>IF(ISBLANK(LeaveTracker[[#This Row],[Employee Name]]),"-----",VLOOKUP(LeaveTracker[[#This Row],[Employee Name]],Employees[[Employee Name]:[Office]],6))</f>
        <v>BIR</v>
      </c>
      <c r="F274" s="59">
        <v>44770</v>
      </c>
      <c r="G274" s="59">
        <v>44770</v>
      </c>
      <c r="H274" s="58" t="s">
        <v>300</v>
      </c>
      <c r="I274" s="58" t="s">
        <v>1850</v>
      </c>
      <c r="J274" s="60" t="s">
        <v>1762</v>
      </c>
      <c r="K274" s="9">
        <f ca="1">NETWORKDAYS(LeaveTracker[[#This Row],[Start Date]],LeaveTracker[[#This Row],[End Date]],lstHolidays)</f>
        <v>1</v>
      </c>
      <c r="L274" s="9"/>
    </row>
    <row r="275" spans="1:12" ht="30" customHeight="1" x14ac:dyDescent="0.3">
      <c r="A275" s="60">
        <v>659</v>
      </c>
      <c r="B275" s="59">
        <v>44844</v>
      </c>
      <c r="C275" s="59">
        <v>44767</v>
      </c>
      <c r="D275" s="58" t="s">
        <v>1923</v>
      </c>
      <c r="E275" s="60" t="str">
        <f>IF(ISBLANK(LeaveTracker[[#This Row],[Employee Name]]),"-----",VLOOKUP(LeaveTracker[[#This Row],[Employee Name]],Employees[[Employee Name]:[Office]],6))</f>
        <v>TICC</v>
      </c>
      <c r="F275" s="59">
        <v>44778</v>
      </c>
      <c r="G275" s="59">
        <v>44778</v>
      </c>
      <c r="H275" s="58" t="s">
        <v>82</v>
      </c>
      <c r="I275" s="58"/>
      <c r="J275" s="60" t="s">
        <v>861</v>
      </c>
      <c r="K275" s="9">
        <f ca="1">NETWORKDAYS(LeaveTracker[[#This Row],[Start Date]],LeaveTracker[[#This Row],[End Date]],lstHolidays)</f>
        <v>1</v>
      </c>
      <c r="L275" s="9"/>
    </row>
    <row r="276" spans="1:12" ht="30" customHeight="1" x14ac:dyDescent="0.3">
      <c r="A276" s="60">
        <v>660</v>
      </c>
      <c r="B276" s="59">
        <v>44844</v>
      </c>
      <c r="C276" s="59">
        <v>44767</v>
      </c>
      <c r="D276" s="58" t="s">
        <v>1924</v>
      </c>
      <c r="E276" s="60" t="str">
        <f>IF(ISBLANK(LeaveTracker[[#This Row],[Employee Name]]),"-----",VLOOKUP(LeaveTracker[[#This Row],[Employee Name]],Employees[[Employee Name]:[Office]],6))</f>
        <v>TICC</v>
      </c>
      <c r="F276" s="59">
        <v>44763</v>
      </c>
      <c r="G276" s="59">
        <v>44764</v>
      </c>
      <c r="H276" s="58" t="s">
        <v>81</v>
      </c>
      <c r="I276" s="58"/>
      <c r="J276" s="60" t="s">
        <v>859</v>
      </c>
      <c r="K276" s="9">
        <f ca="1">NETWORKDAYS(LeaveTracker[[#This Row],[Start Date]],LeaveTracker[[#This Row],[End Date]],lstHolidays)</f>
        <v>2</v>
      </c>
      <c r="L276" s="9"/>
    </row>
    <row r="277" spans="1:12" ht="30" customHeight="1" x14ac:dyDescent="0.3">
      <c r="A277" s="60">
        <v>661</v>
      </c>
      <c r="B277" s="59">
        <v>44844</v>
      </c>
      <c r="C277" s="59">
        <v>44767</v>
      </c>
      <c r="D277" s="58" t="s">
        <v>1859</v>
      </c>
      <c r="E277" s="60" t="str">
        <f>IF(ISBLANK(LeaveTracker[[#This Row],[Employee Name]]),"-----",VLOOKUP(LeaveTracker[[#This Row],[Employee Name]],Employees[[Employee Name]:[Office]],6))</f>
        <v>CENRO</v>
      </c>
      <c r="F277" s="59">
        <v>44774</v>
      </c>
      <c r="G277" s="59">
        <v>44774</v>
      </c>
      <c r="H277" s="58" t="s">
        <v>300</v>
      </c>
      <c r="I277" s="58" t="s">
        <v>1758</v>
      </c>
      <c r="J277" s="60" t="s">
        <v>1762</v>
      </c>
      <c r="K277" s="9">
        <f ca="1">NETWORKDAYS(LeaveTracker[[#This Row],[Start Date]],LeaveTracker[[#This Row],[End Date]],lstHolidays)</f>
        <v>1</v>
      </c>
      <c r="L277" s="9"/>
    </row>
    <row r="278" spans="1:12" ht="30" customHeight="1" x14ac:dyDescent="0.3">
      <c r="A278" s="60">
        <v>662</v>
      </c>
      <c r="B278" s="59">
        <v>44844</v>
      </c>
      <c r="C278" s="59">
        <v>44769</v>
      </c>
      <c r="D278" s="58" t="s">
        <v>1852</v>
      </c>
      <c r="E278" s="60" t="str">
        <f>IF(ISBLANK(LeaveTracker[[#This Row],[Employee Name]]),"-----",VLOOKUP(LeaveTracker[[#This Row],[Employee Name]],Employees[[Employee Name]:[Office]],6))</f>
        <v>CENRO</v>
      </c>
      <c r="F278" s="59">
        <v>44767</v>
      </c>
      <c r="G278" s="59">
        <v>44768</v>
      </c>
      <c r="H278" s="58" t="s">
        <v>81</v>
      </c>
      <c r="I278" s="58"/>
      <c r="J278" s="60" t="s">
        <v>859</v>
      </c>
      <c r="K278" s="9">
        <f ca="1">NETWORKDAYS(LeaveTracker[[#This Row],[Start Date]],LeaveTracker[[#This Row],[End Date]],lstHolidays)</f>
        <v>2</v>
      </c>
      <c r="L278" s="9"/>
    </row>
    <row r="279" spans="1:12" ht="30" customHeight="1" x14ac:dyDescent="0.3">
      <c r="A279" s="60">
        <v>663</v>
      </c>
      <c r="B279" s="59">
        <v>44844</v>
      </c>
      <c r="C279" s="59">
        <v>44770</v>
      </c>
      <c r="D279" s="58" t="s">
        <v>1854</v>
      </c>
      <c r="E279" s="60" t="str">
        <f>IF(ISBLANK(LeaveTracker[[#This Row],[Employee Name]]),"-----",VLOOKUP(LeaveTracker[[#This Row],[Employee Name]],Employees[[Employee Name]:[Office]],6))</f>
        <v>CENRO</v>
      </c>
      <c r="F279" s="59">
        <v>44768</v>
      </c>
      <c r="G279" s="59">
        <v>44769</v>
      </c>
      <c r="H279" s="58" t="s">
        <v>82</v>
      </c>
      <c r="I279" s="58"/>
      <c r="J279" s="60" t="s">
        <v>1806</v>
      </c>
      <c r="K279" s="9">
        <f ca="1">NETWORKDAYS(LeaveTracker[[#This Row],[Start Date]],LeaveTracker[[#This Row],[End Date]],lstHolidays)</f>
        <v>2</v>
      </c>
      <c r="L279" s="9"/>
    </row>
    <row r="280" spans="1:12" ht="30" customHeight="1" x14ac:dyDescent="0.3">
      <c r="A280" s="60">
        <v>664</v>
      </c>
      <c r="B280" s="59">
        <v>44844</v>
      </c>
      <c r="C280" s="59">
        <v>44767</v>
      </c>
      <c r="D280" s="58" t="s">
        <v>1855</v>
      </c>
      <c r="E280" s="60" t="str">
        <f>IF(ISBLANK(LeaveTracker[[#This Row],[Employee Name]]),"-----",VLOOKUP(LeaveTracker[[#This Row],[Employee Name]],Employees[[Employee Name]:[Office]],6))</f>
        <v>CENRO</v>
      </c>
      <c r="F280" s="59">
        <v>44774</v>
      </c>
      <c r="G280" s="59">
        <v>44778</v>
      </c>
      <c r="H280" s="58" t="s">
        <v>82</v>
      </c>
      <c r="I280" s="58"/>
      <c r="J280" s="60" t="s">
        <v>898</v>
      </c>
      <c r="K280" s="9">
        <f ca="1">NETWORKDAYS(LeaveTracker[[#This Row],[Start Date]],LeaveTracker[[#This Row],[End Date]],lstHolidays)</f>
        <v>5</v>
      </c>
      <c r="L280" s="9"/>
    </row>
    <row r="281" spans="1:12" ht="30" customHeight="1" x14ac:dyDescent="0.3">
      <c r="A281" s="60">
        <v>664</v>
      </c>
      <c r="B281" s="59">
        <v>44844</v>
      </c>
      <c r="C281" s="59">
        <v>44767</v>
      </c>
      <c r="D281" s="58" t="s">
        <v>1855</v>
      </c>
      <c r="E281" s="60" t="str">
        <f>IF(ISBLANK(LeaveTracker[[#This Row],[Employee Name]]),"-----",VLOOKUP(LeaveTracker[[#This Row],[Employee Name]],Employees[[Employee Name]:[Office]],6))</f>
        <v>CENRO</v>
      </c>
      <c r="F281" s="59">
        <v>44781</v>
      </c>
      <c r="G281" s="59">
        <v>44785</v>
      </c>
      <c r="H281" s="58" t="s">
        <v>82</v>
      </c>
      <c r="I281" s="58"/>
      <c r="J281" s="60" t="s">
        <v>898</v>
      </c>
      <c r="K281" s="9">
        <f ca="1">NETWORKDAYS(LeaveTracker[[#This Row],[Start Date]],LeaveTracker[[#This Row],[End Date]],lstHolidays)</f>
        <v>5</v>
      </c>
      <c r="L281" s="9"/>
    </row>
    <row r="282" spans="1:12" ht="30" customHeight="1" x14ac:dyDescent="0.3">
      <c r="A282" s="60">
        <v>664</v>
      </c>
      <c r="B282" s="59">
        <v>44844</v>
      </c>
      <c r="C282" s="59">
        <v>44768</v>
      </c>
      <c r="D282" s="58" t="s">
        <v>1855</v>
      </c>
      <c r="E282" s="60" t="str">
        <f>IF(ISBLANK(LeaveTracker[[#This Row],[Employee Name]]),"-----",VLOOKUP(LeaveTracker[[#This Row],[Employee Name]],Employees[[Employee Name]:[Office]],6))</f>
        <v>CENRO</v>
      </c>
      <c r="F282" s="59">
        <v>44788</v>
      </c>
      <c r="G282" s="59">
        <v>44791</v>
      </c>
      <c r="H282" s="58" t="s">
        <v>82</v>
      </c>
      <c r="I282" s="58"/>
      <c r="J282" s="60" t="s">
        <v>1787</v>
      </c>
      <c r="K282" s="9">
        <f ca="1">NETWORKDAYS(LeaveTracker[[#This Row],[Start Date]],LeaveTracker[[#This Row],[End Date]],lstHolidays)</f>
        <v>4</v>
      </c>
      <c r="L282" s="9"/>
    </row>
    <row r="283" spans="1:12" ht="30" customHeight="1" x14ac:dyDescent="0.3">
      <c r="A283" s="60">
        <v>665</v>
      </c>
      <c r="B283" s="59">
        <v>44844</v>
      </c>
      <c r="C283" s="59">
        <v>44767</v>
      </c>
      <c r="D283" s="58" t="s">
        <v>1809</v>
      </c>
      <c r="E283" s="60" t="str">
        <f>IF(ISBLANK(LeaveTracker[[#This Row],[Employee Name]]),"-----",VLOOKUP(LeaveTracker[[#This Row],[Employee Name]],Employees[[Employee Name]:[Office]],6))</f>
        <v>GSO</v>
      </c>
      <c r="F283" s="59">
        <v>44771</v>
      </c>
      <c r="G283" s="59">
        <v>44771</v>
      </c>
      <c r="H283" s="58" t="s">
        <v>82</v>
      </c>
      <c r="I283" s="58"/>
      <c r="J283" s="60" t="s">
        <v>861</v>
      </c>
      <c r="K283" s="9">
        <f ca="1">NETWORKDAYS(LeaveTracker[[#This Row],[Start Date]],LeaveTracker[[#This Row],[End Date]],lstHolidays)</f>
        <v>1</v>
      </c>
      <c r="L283" s="9"/>
    </row>
    <row r="284" spans="1:12" ht="30" customHeight="1" x14ac:dyDescent="0.3">
      <c r="A284" s="60">
        <v>666</v>
      </c>
      <c r="B284" s="59">
        <v>44844</v>
      </c>
      <c r="C284" s="59">
        <v>44769</v>
      </c>
      <c r="D284" s="58" t="s">
        <v>1896</v>
      </c>
      <c r="E284" s="60" t="str">
        <f>IF(ISBLANK(LeaveTracker[[#This Row],[Employee Name]]),"-----",VLOOKUP(LeaveTracker[[#This Row],[Employee Name]],Employees[[Employee Name]:[Office]],6))</f>
        <v>ONT</v>
      </c>
      <c r="F284" s="59">
        <v>44783</v>
      </c>
      <c r="G284" s="59">
        <v>44783</v>
      </c>
      <c r="H284" s="58" t="s">
        <v>300</v>
      </c>
      <c r="I284" s="58" t="s">
        <v>1850</v>
      </c>
      <c r="J284" s="60" t="s">
        <v>1762</v>
      </c>
      <c r="K284" s="9">
        <f ca="1">NETWORKDAYS(LeaveTracker[[#This Row],[Start Date]],LeaveTracker[[#This Row],[End Date]],lstHolidays)</f>
        <v>1</v>
      </c>
      <c r="L284" s="9"/>
    </row>
    <row r="285" spans="1:12" ht="30" customHeight="1" x14ac:dyDescent="0.3">
      <c r="A285" s="60">
        <v>667</v>
      </c>
      <c r="B285" s="59">
        <v>44844</v>
      </c>
      <c r="C285" s="59">
        <v>44708</v>
      </c>
      <c r="D285" s="58" t="s">
        <v>1925</v>
      </c>
      <c r="E285" s="60" t="str">
        <f>IF(ISBLANK(LeaveTracker[[#This Row],[Employee Name]]),"-----",VLOOKUP(LeaveTracker[[#This Row],[Employee Name]],Employees[[Employee Name]:[Office]],6))</f>
        <v>GSO</v>
      </c>
      <c r="F285" s="59">
        <v>44712</v>
      </c>
      <c r="G285" s="59">
        <v>44742</v>
      </c>
      <c r="H285" s="58" t="s">
        <v>1035</v>
      </c>
      <c r="I285" s="58" t="s">
        <v>1035</v>
      </c>
      <c r="J285" s="60" t="s">
        <v>1926</v>
      </c>
      <c r="K285" s="9">
        <f ca="1">NETWORKDAYS(LeaveTracker[[#This Row],[Start Date]],LeaveTracker[[#This Row],[End Date]],lstHolidays)</f>
        <v>23</v>
      </c>
      <c r="L285" s="9"/>
    </row>
    <row r="286" spans="1:12" ht="30" customHeight="1" x14ac:dyDescent="0.3">
      <c r="A286" s="60">
        <v>668</v>
      </c>
      <c r="B286" s="59">
        <v>44844</v>
      </c>
      <c r="C286" s="59">
        <v>44768</v>
      </c>
      <c r="D286" s="58" t="s">
        <v>1889</v>
      </c>
      <c r="E286" s="60" t="str">
        <f>IF(ISBLANK(LeaveTracker[[#This Row],[Employee Name]]),"-----",VLOOKUP(LeaveTracker[[#This Row],[Employee Name]],Employees[[Employee Name]:[Office]],6))</f>
        <v>EEO/CITY MARKET</v>
      </c>
      <c r="F286" s="59">
        <v>44767</v>
      </c>
      <c r="G286" s="59">
        <v>44767</v>
      </c>
      <c r="H286" s="58" t="s">
        <v>81</v>
      </c>
      <c r="I286" s="58"/>
      <c r="J286" s="60" t="s">
        <v>862</v>
      </c>
      <c r="K286" s="9">
        <f ca="1">NETWORKDAYS(LeaveTracker[[#This Row],[Start Date]],LeaveTracker[[#This Row],[End Date]],lstHolidays)</f>
        <v>1</v>
      </c>
      <c r="L286" s="9"/>
    </row>
    <row r="287" spans="1:12" ht="30" customHeight="1" x14ac:dyDescent="0.3">
      <c r="A287" s="60">
        <v>669</v>
      </c>
      <c r="B287" s="59">
        <v>44844</v>
      </c>
      <c r="C287" s="59">
        <v>44770</v>
      </c>
      <c r="D287" s="58" t="s">
        <v>1891</v>
      </c>
      <c r="E287" s="60" t="str">
        <f>IF(ISBLANK(LeaveTracker[[#This Row],[Employee Name]]),"-----",VLOOKUP(LeaveTracker[[#This Row],[Employee Name]],Employees[[Employee Name]:[Office]],6))</f>
        <v>GSO</v>
      </c>
      <c r="F287" s="59">
        <v>44764</v>
      </c>
      <c r="G287" s="59">
        <v>44764</v>
      </c>
      <c r="H287" s="58" t="s">
        <v>81</v>
      </c>
      <c r="I287" s="58"/>
      <c r="J287" s="60" t="s">
        <v>862</v>
      </c>
      <c r="K287" s="9">
        <f ca="1">NETWORKDAYS(LeaveTracker[[#This Row],[Start Date]],LeaveTracker[[#This Row],[End Date]],lstHolidays)</f>
        <v>1</v>
      </c>
      <c r="L287" s="9"/>
    </row>
    <row r="288" spans="1:12" ht="30" customHeight="1" x14ac:dyDescent="0.3">
      <c r="A288" s="60">
        <v>669</v>
      </c>
      <c r="B288" s="59">
        <v>44844</v>
      </c>
      <c r="C288" s="59">
        <v>44770</v>
      </c>
      <c r="D288" s="58" t="s">
        <v>1891</v>
      </c>
      <c r="E288" s="60" t="str">
        <f>IF(ISBLANK(LeaveTracker[[#This Row],[Employee Name]]),"-----",VLOOKUP(LeaveTracker[[#This Row],[Employee Name]],Employees[[Employee Name]:[Office]],6))</f>
        <v>GSO</v>
      </c>
      <c r="F288" s="59">
        <v>44767</v>
      </c>
      <c r="G288" s="59">
        <v>44769</v>
      </c>
      <c r="H288" s="58" t="s">
        <v>81</v>
      </c>
      <c r="I288" s="58"/>
      <c r="J288" s="60" t="s">
        <v>1776</v>
      </c>
      <c r="K288" s="9">
        <f ca="1">NETWORKDAYS(LeaveTracker[[#This Row],[Start Date]],LeaveTracker[[#This Row],[End Date]],lstHolidays)</f>
        <v>3</v>
      </c>
      <c r="L288" s="9"/>
    </row>
    <row r="289" spans="1:12" ht="30" customHeight="1" x14ac:dyDescent="0.3">
      <c r="A289" s="60">
        <v>670</v>
      </c>
      <c r="B289" s="59">
        <v>44844</v>
      </c>
      <c r="C289" s="59">
        <v>44767</v>
      </c>
      <c r="D289" s="58" t="s">
        <v>1901</v>
      </c>
      <c r="E289" s="60" t="str">
        <f>IF(ISBLANK(LeaveTracker[[#This Row],[Employee Name]]),"-----",VLOOKUP(LeaveTracker[[#This Row],[Employee Name]],Employees[[Employee Name]:[Office]],6))</f>
        <v>EEO/CITY MARKET</v>
      </c>
      <c r="F289" s="59">
        <v>44756</v>
      </c>
      <c r="G289" s="59">
        <v>44756</v>
      </c>
      <c r="H289" s="58" t="s">
        <v>81</v>
      </c>
      <c r="I289" s="58"/>
      <c r="J289" s="60" t="s">
        <v>862</v>
      </c>
      <c r="K289" s="9">
        <f ca="1">NETWORKDAYS(LeaveTracker[[#This Row],[Start Date]],LeaveTracker[[#This Row],[End Date]],lstHolidays)</f>
        <v>1</v>
      </c>
      <c r="L289" s="9"/>
    </row>
    <row r="290" spans="1:12" ht="30" customHeight="1" x14ac:dyDescent="0.3">
      <c r="A290" s="60">
        <v>671</v>
      </c>
      <c r="B290" s="59">
        <v>44844</v>
      </c>
      <c r="C290" s="59">
        <v>44760</v>
      </c>
      <c r="D290" s="58" t="s">
        <v>1898</v>
      </c>
      <c r="E290" s="60" t="str">
        <f>IF(ISBLANK(LeaveTracker[[#This Row],[Employee Name]]),"-----",VLOOKUP(LeaveTracker[[#This Row],[Employee Name]],Employees[[Employee Name]:[Office]],6))</f>
        <v>CPDO</v>
      </c>
      <c r="F290" s="59">
        <v>44764</v>
      </c>
      <c r="G290" s="59">
        <v>44764</v>
      </c>
      <c r="H290" s="58" t="s">
        <v>82</v>
      </c>
      <c r="I290" s="58"/>
      <c r="J290" s="60" t="s">
        <v>861</v>
      </c>
      <c r="K290" s="9">
        <f ca="1">NETWORKDAYS(LeaveTracker[[#This Row],[Start Date]],LeaveTracker[[#This Row],[End Date]],lstHolidays)</f>
        <v>1</v>
      </c>
      <c r="L290" s="9"/>
    </row>
    <row r="291" spans="1:12" ht="30" customHeight="1" x14ac:dyDescent="0.3">
      <c r="A291" s="60">
        <v>671</v>
      </c>
      <c r="B291" s="59">
        <v>44844</v>
      </c>
      <c r="C291" s="59">
        <v>44760</v>
      </c>
      <c r="D291" s="58" t="s">
        <v>1898</v>
      </c>
      <c r="E291" s="60" t="str">
        <f>IF(ISBLANK(LeaveTracker[[#This Row],[Employee Name]]),"-----",VLOOKUP(LeaveTracker[[#This Row],[Employee Name]],Employees[[Employee Name]:[Office]],6))</f>
        <v>CPDO</v>
      </c>
      <c r="F291" s="59">
        <v>44767</v>
      </c>
      <c r="G291" s="59">
        <v>44767</v>
      </c>
      <c r="H291" s="58" t="s">
        <v>82</v>
      </c>
      <c r="I291" s="58"/>
      <c r="J291" s="60" t="s">
        <v>861</v>
      </c>
      <c r="K291" s="9">
        <f ca="1">NETWORKDAYS(LeaveTracker[[#This Row],[Start Date]],LeaveTracker[[#This Row],[End Date]],lstHolidays)</f>
        <v>1</v>
      </c>
      <c r="L291" s="9"/>
    </row>
    <row r="292" spans="1:12" ht="30" customHeight="1" x14ac:dyDescent="0.3">
      <c r="A292" s="60">
        <v>672</v>
      </c>
      <c r="B292" s="59">
        <v>44845</v>
      </c>
      <c r="C292" s="59">
        <v>44676</v>
      </c>
      <c r="D292" s="58" t="s">
        <v>1927</v>
      </c>
      <c r="E292" s="60" t="str">
        <f>IF(ISBLANK(LeaveTracker[[#This Row],[Employee Name]]),"-----",VLOOKUP(LeaveTracker[[#This Row],[Employee Name]],Employees[[Employee Name]:[Office]],6))</f>
        <v>TCSNHS-ISHS</v>
      </c>
      <c r="F292" s="59">
        <v>44669</v>
      </c>
      <c r="G292" s="59">
        <v>44670</v>
      </c>
      <c r="H292" s="58" t="s">
        <v>81</v>
      </c>
      <c r="I292" s="58"/>
      <c r="J292" s="60" t="s">
        <v>859</v>
      </c>
      <c r="K292" s="9">
        <f ca="1">NETWORKDAYS(LeaveTracker[[#This Row],[Start Date]],LeaveTracker[[#This Row],[End Date]],lstHolidays)</f>
        <v>2</v>
      </c>
      <c r="L292" s="9"/>
    </row>
    <row r="293" spans="1:12" ht="30" customHeight="1" x14ac:dyDescent="0.3">
      <c r="A293" s="60">
        <v>673</v>
      </c>
      <c r="B293" s="59">
        <v>44845</v>
      </c>
      <c r="C293" s="59">
        <v>44793</v>
      </c>
      <c r="D293" s="58" t="s">
        <v>1907</v>
      </c>
      <c r="E293" s="60" t="str">
        <f>IF(ISBLANK(LeaveTracker[[#This Row],[Employee Name]]),"-----",VLOOKUP(LeaveTracker[[#This Row],[Employee Name]],Employees[[Employee Name]:[Office]],6))</f>
        <v>CENRO</v>
      </c>
      <c r="F293" s="59">
        <v>44774</v>
      </c>
      <c r="G293" s="59">
        <v>44774</v>
      </c>
      <c r="H293" s="58" t="s">
        <v>300</v>
      </c>
      <c r="I293" s="58" t="s">
        <v>1850</v>
      </c>
      <c r="J293" s="60" t="s">
        <v>1762</v>
      </c>
      <c r="K293" s="9">
        <f ca="1">NETWORKDAYS(LeaveTracker[[#This Row],[Start Date]],LeaveTracker[[#This Row],[End Date]],lstHolidays)</f>
        <v>1</v>
      </c>
      <c r="L293" s="9"/>
    </row>
    <row r="294" spans="1:12" ht="30" customHeight="1" x14ac:dyDescent="0.3">
      <c r="A294" s="60">
        <v>674</v>
      </c>
      <c r="B294" s="59">
        <v>44845</v>
      </c>
      <c r="C294" s="59">
        <v>44775</v>
      </c>
      <c r="D294" s="58" t="s">
        <v>1815</v>
      </c>
      <c r="E294" s="60" t="str">
        <f>IF(ISBLANK(LeaveTracker[[#This Row],[Employee Name]]),"-----",VLOOKUP(LeaveTracker[[#This Row],[Employee Name]],Employees[[Employee Name]:[Office]],6))</f>
        <v>EEO/CITY MARKET</v>
      </c>
      <c r="F294" s="59">
        <v>44777</v>
      </c>
      <c r="G294" s="59">
        <v>44777</v>
      </c>
      <c r="H294" s="58" t="s">
        <v>82</v>
      </c>
      <c r="I294" s="58"/>
      <c r="J294" s="60" t="s">
        <v>861</v>
      </c>
      <c r="K294" s="9">
        <f ca="1">NETWORKDAYS(LeaveTracker[[#This Row],[Start Date]],LeaveTracker[[#This Row],[End Date]],lstHolidays)</f>
        <v>1</v>
      </c>
      <c r="L294" s="9"/>
    </row>
    <row r="295" spans="1:12" ht="30" customHeight="1" x14ac:dyDescent="0.3">
      <c r="A295" s="60">
        <v>674</v>
      </c>
      <c r="B295" s="59">
        <v>44845</v>
      </c>
      <c r="C295" s="59">
        <v>44775</v>
      </c>
      <c r="D295" s="58" t="s">
        <v>1815</v>
      </c>
      <c r="E295" s="60" t="str">
        <f>IF(ISBLANK(LeaveTracker[[#This Row],[Employee Name]]),"-----",VLOOKUP(LeaveTracker[[#This Row],[Employee Name]],Employees[[Employee Name]:[Office]],6))</f>
        <v>EEO/CITY MARKET</v>
      </c>
      <c r="F295" s="59">
        <v>44783</v>
      </c>
      <c r="G295" s="59">
        <v>44784</v>
      </c>
      <c r="H295" s="58" t="s">
        <v>82</v>
      </c>
      <c r="I295" s="58"/>
      <c r="J295" s="60" t="s">
        <v>1806</v>
      </c>
      <c r="K295" s="9">
        <f ca="1">NETWORKDAYS(LeaveTracker[[#This Row],[Start Date]],LeaveTracker[[#This Row],[End Date]],lstHolidays)</f>
        <v>2</v>
      </c>
      <c r="L295" s="9"/>
    </row>
    <row r="296" spans="1:12" ht="30" customHeight="1" x14ac:dyDescent="0.3">
      <c r="A296" s="60">
        <v>675</v>
      </c>
      <c r="B296" s="59">
        <v>44845</v>
      </c>
      <c r="C296" s="59">
        <v>44775</v>
      </c>
      <c r="D296" s="58" t="s">
        <v>1805</v>
      </c>
      <c r="E296" s="60" t="str">
        <f>IF(ISBLANK(LeaveTracker[[#This Row],[Employee Name]]),"-----",VLOOKUP(LeaveTracker[[#This Row],[Employee Name]],Employees[[Employee Name]:[Office]],6))</f>
        <v>EEO/CITY MARKET</v>
      </c>
      <c r="F296" s="59">
        <v>44783</v>
      </c>
      <c r="G296" s="59">
        <v>44783</v>
      </c>
      <c r="H296" s="58" t="s">
        <v>82</v>
      </c>
      <c r="I296" s="58"/>
      <c r="J296" s="60" t="s">
        <v>861</v>
      </c>
      <c r="K296" s="9">
        <f ca="1">NETWORKDAYS(LeaveTracker[[#This Row],[Start Date]],LeaveTracker[[#This Row],[End Date]],lstHolidays)</f>
        <v>1</v>
      </c>
      <c r="L296" s="9"/>
    </row>
    <row r="297" spans="1:12" ht="30" customHeight="1" x14ac:dyDescent="0.3">
      <c r="A297" s="60">
        <v>675</v>
      </c>
      <c r="B297" s="59">
        <v>44845</v>
      </c>
      <c r="C297" s="59">
        <v>44775</v>
      </c>
      <c r="D297" s="58" t="s">
        <v>1805</v>
      </c>
      <c r="E297" s="60" t="str">
        <f>IF(ISBLANK(LeaveTracker[[#This Row],[Employee Name]]),"-----",VLOOKUP(LeaveTracker[[#This Row],[Employee Name]],Employees[[Employee Name]:[Office]],6))</f>
        <v>EEO/CITY MARKET</v>
      </c>
      <c r="F297" s="59">
        <v>44791</v>
      </c>
      <c r="G297" s="59">
        <v>44792</v>
      </c>
      <c r="H297" s="58" t="s">
        <v>82</v>
      </c>
      <c r="I297" s="58"/>
      <c r="J297" s="60" t="s">
        <v>1806</v>
      </c>
      <c r="K297" s="9">
        <f ca="1">NETWORKDAYS(LeaveTracker[[#This Row],[Start Date]],LeaveTracker[[#This Row],[End Date]],lstHolidays)</f>
        <v>2</v>
      </c>
      <c r="L297" s="9"/>
    </row>
    <row r="298" spans="1:12" ht="30" customHeight="1" x14ac:dyDescent="0.3">
      <c r="A298" s="60">
        <v>676</v>
      </c>
      <c r="B298" s="59">
        <v>44845</v>
      </c>
      <c r="C298" s="59">
        <v>44754</v>
      </c>
      <c r="D298" s="58" t="s">
        <v>1891</v>
      </c>
      <c r="E298" s="60" t="str">
        <f>IF(ISBLANK(LeaveTracker[[#This Row],[Employee Name]]),"-----",VLOOKUP(LeaveTracker[[#This Row],[Employee Name]],Employees[[Employee Name]:[Office]],6))</f>
        <v>GSO</v>
      </c>
      <c r="F298" s="59">
        <v>44753</v>
      </c>
      <c r="G298" s="59">
        <v>44753</v>
      </c>
      <c r="H298" s="58" t="s">
        <v>81</v>
      </c>
      <c r="I298" s="58"/>
      <c r="J298" s="60" t="s">
        <v>862</v>
      </c>
      <c r="K298" s="9">
        <f ca="1">NETWORKDAYS(LeaveTracker[[#This Row],[Start Date]],LeaveTracker[[#This Row],[End Date]],lstHolidays)</f>
        <v>1</v>
      </c>
      <c r="L298" s="9"/>
    </row>
    <row r="299" spans="1:12" ht="30" customHeight="1" x14ac:dyDescent="0.3">
      <c r="A299" s="60">
        <v>677</v>
      </c>
      <c r="B299" s="59">
        <v>44845</v>
      </c>
      <c r="C299" s="59">
        <v>44685</v>
      </c>
      <c r="D299" s="58" t="s">
        <v>1891</v>
      </c>
      <c r="E299" s="60" t="str">
        <f>IF(ISBLANK(LeaveTracker[[#This Row],[Employee Name]]),"-----",VLOOKUP(LeaveTracker[[#This Row],[Employee Name]],Employees[[Employee Name]:[Office]],6))</f>
        <v>GSO</v>
      </c>
      <c r="F299" s="59">
        <v>44691</v>
      </c>
      <c r="G299" s="59">
        <v>44712</v>
      </c>
      <c r="H299" s="58" t="s">
        <v>1035</v>
      </c>
      <c r="I299" s="58" t="s">
        <v>1035</v>
      </c>
      <c r="J299" s="60" t="s">
        <v>1928</v>
      </c>
      <c r="K299" s="9">
        <f ca="1">NETWORKDAYS(LeaveTracker[[#This Row],[Start Date]],LeaveTracker[[#This Row],[End Date]],lstHolidays)</f>
        <v>16</v>
      </c>
      <c r="L299" s="9"/>
    </row>
    <row r="300" spans="1:12" ht="30" customHeight="1" x14ac:dyDescent="0.3">
      <c r="A300" s="60">
        <v>678</v>
      </c>
      <c r="B300" s="59">
        <v>44845</v>
      </c>
      <c r="C300" s="59">
        <v>44762</v>
      </c>
      <c r="D300" s="58" t="s">
        <v>1891</v>
      </c>
      <c r="E300" s="60" t="str">
        <f>IF(ISBLANK(LeaveTracker[[#This Row],[Employee Name]]),"-----",VLOOKUP(LeaveTracker[[#This Row],[Employee Name]],Employees[[Employee Name]:[Office]],6))</f>
        <v>GSO</v>
      </c>
      <c r="F300" s="59">
        <v>44756</v>
      </c>
      <c r="G300" s="59">
        <v>44757</v>
      </c>
      <c r="H300" s="58" t="s">
        <v>1035</v>
      </c>
      <c r="I300" s="58" t="s">
        <v>1035</v>
      </c>
      <c r="J300" s="60" t="s">
        <v>1917</v>
      </c>
      <c r="K300" s="9">
        <f ca="1">NETWORKDAYS(LeaveTracker[[#This Row],[Start Date]],LeaveTracker[[#This Row],[End Date]],lstHolidays)</f>
        <v>2</v>
      </c>
      <c r="L300" s="9"/>
    </row>
    <row r="301" spans="1:12" ht="30" customHeight="1" x14ac:dyDescent="0.3">
      <c r="A301" s="60">
        <v>678</v>
      </c>
      <c r="B301" s="59">
        <v>44845</v>
      </c>
      <c r="C301" s="59">
        <v>44762</v>
      </c>
      <c r="D301" s="58" t="s">
        <v>1891</v>
      </c>
      <c r="E301" s="60" t="str">
        <f>IF(ISBLANK(LeaveTracker[[#This Row],[Employee Name]]),"-----",VLOOKUP(LeaveTracker[[#This Row],[Employee Name]],Employees[[Employee Name]:[Office]],6))</f>
        <v>GSO</v>
      </c>
      <c r="F301" s="59">
        <v>44760</v>
      </c>
      <c r="G301" s="59">
        <v>44761</v>
      </c>
      <c r="H301" s="58" t="s">
        <v>1035</v>
      </c>
      <c r="I301" s="58" t="s">
        <v>1929</v>
      </c>
      <c r="J301" s="60" t="s">
        <v>1917</v>
      </c>
      <c r="K301" s="9">
        <f ca="1">NETWORKDAYS(LeaveTracker[[#This Row],[Start Date]],LeaveTracker[[#This Row],[End Date]],lstHolidays)</f>
        <v>2</v>
      </c>
      <c r="L301" s="9"/>
    </row>
    <row r="302" spans="1:12" ht="30" customHeight="1" x14ac:dyDescent="0.3">
      <c r="A302" s="60">
        <v>679</v>
      </c>
      <c r="B302" s="59">
        <v>44845</v>
      </c>
      <c r="C302" s="59">
        <v>44782</v>
      </c>
      <c r="D302" s="58" t="s">
        <v>1848</v>
      </c>
      <c r="E302" s="60" t="str">
        <f>IF(ISBLANK(LeaveTracker[[#This Row],[Employee Name]]),"-----",VLOOKUP(LeaveTracker[[#This Row],[Employee Name]],Employees[[Employee Name]:[Office]],6))</f>
        <v>CTO-LICENSE</v>
      </c>
      <c r="F302" s="59">
        <v>44781</v>
      </c>
      <c r="G302" s="59">
        <v>44781</v>
      </c>
      <c r="H302" s="58" t="s">
        <v>300</v>
      </c>
      <c r="I302" s="58" t="s">
        <v>1850</v>
      </c>
      <c r="J302" s="60" t="s">
        <v>1762</v>
      </c>
      <c r="K302" s="9">
        <f ca="1">NETWORKDAYS(LeaveTracker[[#This Row],[Start Date]],LeaveTracker[[#This Row],[End Date]],lstHolidays)</f>
        <v>1</v>
      </c>
      <c r="L302" s="9"/>
    </row>
    <row r="303" spans="1:12" ht="30" customHeight="1" x14ac:dyDescent="0.3">
      <c r="A303" s="60">
        <v>680</v>
      </c>
      <c r="B303" s="59">
        <v>44845</v>
      </c>
      <c r="C303" s="59">
        <v>44670</v>
      </c>
      <c r="D303" s="58" t="s">
        <v>1891</v>
      </c>
      <c r="E303" s="60" t="str">
        <f>IF(ISBLANK(LeaveTracker[[#This Row],[Employee Name]]),"-----",VLOOKUP(LeaveTracker[[#This Row],[Employee Name]],Employees[[Employee Name]:[Office]],6))</f>
        <v>GSO</v>
      </c>
      <c r="F303" s="59">
        <v>44677</v>
      </c>
      <c r="G303" s="59">
        <v>44680</v>
      </c>
      <c r="H303" s="58" t="s">
        <v>1035</v>
      </c>
      <c r="I303" s="58" t="s">
        <v>1035</v>
      </c>
      <c r="J303" s="60" t="s">
        <v>1930</v>
      </c>
      <c r="K303" s="9">
        <f ca="1">NETWORKDAYS(LeaveTracker[[#This Row],[Start Date]],LeaveTracker[[#This Row],[End Date]],lstHolidays)</f>
        <v>4</v>
      </c>
      <c r="L303" s="9"/>
    </row>
    <row r="304" spans="1:12" ht="30" customHeight="1" x14ac:dyDescent="0.3">
      <c r="A304" s="60">
        <v>680</v>
      </c>
      <c r="B304" s="59">
        <v>44845</v>
      </c>
      <c r="C304" s="59">
        <v>44670</v>
      </c>
      <c r="D304" s="58" t="s">
        <v>1891</v>
      </c>
      <c r="E304" s="60" t="str">
        <f>IF(ISBLANK(LeaveTracker[[#This Row],[Employee Name]]),"-----",VLOOKUP(LeaveTracker[[#This Row],[Employee Name]],Employees[[Employee Name]:[Office]],6))</f>
        <v>GSO</v>
      </c>
      <c r="F304" s="59">
        <v>44683</v>
      </c>
      <c r="G304" s="59">
        <v>44687</v>
      </c>
      <c r="H304" s="58" t="s">
        <v>1035</v>
      </c>
      <c r="I304" s="58" t="s">
        <v>1035</v>
      </c>
      <c r="J304" s="60" t="s">
        <v>1931</v>
      </c>
      <c r="K304" s="9">
        <f ca="1">NETWORKDAYS(LeaveTracker[[#This Row],[Start Date]],LeaveTracker[[#This Row],[End Date]],lstHolidays)</f>
        <v>5</v>
      </c>
      <c r="L304" s="9"/>
    </row>
    <row r="305" spans="1:12" ht="30" customHeight="1" x14ac:dyDescent="0.3">
      <c r="A305" s="60">
        <v>681</v>
      </c>
      <c r="B305" s="59">
        <v>44845</v>
      </c>
      <c r="C305" s="59">
        <v>44781</v>
      </c>
      <c r="D305" s="58" t="s">
        <v>1932</v>
      </c>
      <c r="E305" s="60" t="str">
        <f>IF(ISBLANK(LeaveTracker[[#This Row],[Employee Name]]),"-----",VLOOKUP(LeaveTracker[[#This Row],[Employee Name]],Employees[[Employee Name]:[Office]],6))</f>
        <v>CHO</v>
      </c>
      <c r="F305" s="59">
        <v>44774</v>
      </c>
      <c r="G305" s="59">
        <v>44776</v>
      </c>
      <c r="H305" s="58" t="s">
        <v>81</v>
      </c>
      <c r="I305" s="58"/>
      <c r="J305" s="60" t="s">
        <v>1776</v>
      </c>
      <c r="K305" s="9">
        <f ca="1">NETWORKDAYS(LeaveTracker[[#This Row],[Start Date]],LeaveTracker[[#This Row],[End Date]],lstHolidays)</f>
        <v>3</v>
      </c>
      <c r="L305" s="9"/>
    </row>
    <row r="306" spans="1:12" ht="30" customHeight="1" x14ac:dyDescent="0.3">
      <c r="A306" s="60">
        <v>681</v>
      </c>
      <c r="B306" s="59">
        <v>44845</v>
      </c>
      <c r="C306" s="59">
        <v>44781</v>
      </c>
      <c r="D306" s="58" t="s">
        <v>1932</v>
      </c>
      <c r="E306" s="60" t="str">
        <f>IF(ISBLANK(LeaveTracker[[#This Row],[Employee Name]]),"-----",VLOOKUP(LeaveTracker[[#This Row],[Employee Name]],Employees[[Employee Name]:[Office]],6))</f>
        <v>CHO</v>
      </c>
      <c r="F306" s="59">
        <v>44778</v>
      </c>
      <c r="G306" s="59">
        <v>44778</v>
      </c>
      <c r="H306" s="58" t="s">
        <v>300</v>
      </c>
      <c r="I306" s="58" t="s">
        <v>158</v>
      </c>
      <c r="J306" s="60" t="s">
        <v>1762</v>
      </c>
      <c r="K306" s="9">
        <f ca="1">NETWORKDAYS(LeaveTracker[[#This Row],[Start Date]],LeaveTracker[[#This Row],[End Date]],lstHolidays)</f>
        <v>1</v>
      </c>
      <c r="L306" s="9"/>
    </row>
    <row r="307" spans="1:12" ht="30" customHeight="1" x14ac:dyDescent="0.3">
      <c r="A307" s="60">
        <v>682</v>
      </c>
      <c r="B307" s="59">
        <v>44845</v>
      </c>
      <c r="C307" s="59">
        <v>44776</v>
      </c>
      <c r="D307" s="58" t="s">
        <v>1933</v>
      </c>
      <c r="E307" s="60" t="str">
        <f>IF(ISBLANK(LeaveTracker[[#This Row],[Employee Name]]),"-----",VLOOKUP(LeaveTracker[[#This Row],[Employee Name]],Employees[[Employee Name]:[Office]],6))</f>
        <v>CHO</v>
      </c>
      <c r="F307" s="59">
        <v>44776</v>
      </c>
      <c r="G307" s="59">
        <v>44776</v>
      </c>
      <c r="H307" s="58" t="s">
        <v>81</v>
      </c>
      <c r="I307" s="58"/>
      <c r="J307" s="60" t="s">
        <v>862</v>
      </c>
      <c r="K307" s="9">
        <f ca="1">NETWORKDAYS(LeaveTracker[[#This Row],[Start Date]],LeaveTracker[[#This Row],[End Date]],lstHolidays)</f>
        <v>1</v>
      </c>
      <c r="L307" s="9"/>
    </row>
    <row r="308" spans="1:12" ht="30" customHeight="1" x14ac:dyDescent="0.3">
      <c r="A308" s="60">
        <v>683</v>
      </c>
      <c r="B308" s="59">
        <v>44845</v>
      </c>
      <c r="C308" s="59">
        <v>44685</v>
      </c>
      <c r="D308" s="58" t="s">
        <v>1934</v>
      </c>
      <c r="E308" s="60" t="str">
        <f>IF(ISBLANK(LeaveTracker[[#This Row],[Employee Name]]),"-----",VLOOKUP(LeaveTracker[[#This Row],[Employee Name]],Employees[[Employee Name]:[Office]],6))</f>
        <v>LCR</v>
      </c>
      <c r="F308" s="59">
        <v>44683</v>
      </c>
      <c r="G308" s="59">
        <v>44683</v>
      </c>
      <c r="H308" s="58" t="s">
        <v>81</v>
      </c>
      <c r="I308" s="58"/>
      <c r="J308" s="60" t="s">
        <v>862</v>
      </c>
      <c r="K308" s="9">
        <f ca="1">NETWORKDAYS(LeaveTracker[[#This Row],[Start Date]],LeaveTracker[[#This Row],[End Date]],lstHolidays)</f>
        <v>1</v>
      </c>
      <c r="L308" s="9"/>
    </row>
    <row r="309" spans="1:12" ht="30" customHeight="1" x14ac:dyDescent="0.3">
      <c r="A309" s="60">
        <v>684</v>
      </c>
      <c r="B309" s="59">
        <v>44845</v>
      </c>
      <c r="C309" s="59">
        <v>44719</v>
      </c>
      <c r="D309" s="58" t="s">
        <v>1934</v>
      </c>
      <c r="E309" s="60" t="str">
        <f>IF(ISBLANK(LeaveTracker[[#This Row],[Employee Name]]),"-----",VLOOKUP(LeaveTracker[[#This Row],[Employee Name]],Employees[[Employee Name]:[Office]],6))</f>
        <v>LCR</v>
      </c>
      <c r="F309" s="59">
        <v>44718</v>
      </c>
      <c r="G309" s="59">
        <v>44718</v>
      </c>
      <c r="H309" s="58" t="s">
        <v>81</v>
      </c>
      <c r="I309" s="58"/>
      <c r="J309" s="60" t="s">
        <v>862</v>
      </c>
      <c r="K309" s="9">
        <f ca="1">NETWORKDAYS(LeaveTracker[[#This Row],[Start Date]],LeaveTracker[[#This Row],[End Date]],lstHolidays)</f>
        <v>1</v>
      </c>
      <c r="L309" s="9"/>
    </row>
    <row r="310" spans="1:12" ht="30" customHeight="1" x14ac:dyDescent="0.3">
      <c r="A310" s="60">
        <v>685</v>
      </c>
      <c r="B310" s="59">
        <v>44845</v>
      </c>
      <c r="C310" s="59">
        <v>44700</v>
      </c>
      <c r="D310" s="58" t="s">
        <v>1935</v>
      </c>
      <c r="E310" s="60" t="str">
        <f>IF(ISBLANK(LeaveTracker[[#This Row],[Employee Name]]),"-----",VLOOKUP(LeaveTracker[[#This Row],[Employee Name]],Employees[[Employee Name]:[Office]],6))</f>
        <v>BPLO</v>
      </c>
      <c r="F310" s="59">
        <v>44699</v>
      </c>
      <c r="G310" s="59">
        <v>44699</v>
      </c>
      <c r="H310" s="58" t="s">
        <v>81</v>
      </c>
      <c r="I310" s="58"/>
      <c r="J310" s="60" t="s">
        <v>862</v>
      </c>
      <c r="K310" s="9">
        <f ca="1">NETWORKDAYS(LeaveTracker[[#This Row],[Start Date]],LeaveTracker[[#This Row],[End Date]],lstHolidays)</f>
        <v>1</v>
      </c>
      <c r="L310" s="9"/>
    </row>
    <row r="311" spans="1:12" ht="30" customHeight="1" x14ac:dyDescent="0.3">
      <c r="A311" s="60">
        <v>686</v>
      </c>
      <c r="B311" s="59">
        <v>44845</v>
      </c>
      <c r="C311" s="59">
        <v>44774</v>
      </c>
      <c r="D311" s="58" t="s">
        <v>1935</v>
      </c>
      <c r="E311" s="60" t="str">
        <f>IF(ISBLANK(LeaveTracker[[#This Row],[Employee Name]]),"-----",VLOOKUP(LeaveTracker[[#This Row],[Employee Name]],Employees[[Employee Name]:[Office]],6))</f>
        <v>BPLO</v>
      </c>
      <c r="F311" s="59">
        <v>44781</v>
      </c>
      <c r="G311" s="59">
        <v>44781</v>
      </c>
      <c r="H311" s="58" t="s">
        <v>300</v>
      </c>
      <c r="I311" s="58" t="s">
        <v>1850</v>
      </c>
      <c r="J311" s="60" t="s">
        <v>1762</v>
      </c>
      <c r="K311" s="9">
        <f ca="1">NETWORKDAYS(LeaveTracker[[#This Row],[Start Date]],LeaveTracker[[#This Row],[End Date]],lstHolidays)</f>
        <v>1</v>
      </c>
      <c r="L311" s="9"/>
    </row>
    <row r="312" spans="1:12" ht="30" customHeight="1" x14ac:dyDescent="0.3">
      <c r="A312" s="60">
        <v>687</v>
      </c>
      <c r="B312" s="59">
        <v>44845</v>
      </c>
      <c r="C312" s="59">
        <v>44692</v>
      </c>
      <c r="D312" s="58" t="s">
        <v>1936</v>
      </c>
      <c r="E312" s="60" t="str">
        <f>IF(ISBLANK(LeaveTracker[[#This Row],[Employee Name]]),"-----",VLOOKUP(LeaveTracker[[#This Row],[Employee Name]],Employees[[Employee Name]:[Office]],6))</f>
        <v>MO</v>
      </c>
      <c r="F312" s="59">
        <v>44697</v>
      </c>
      <c r="G312" s="59">
        <v>44697</v>
      </c>
      <c r="H312" s="58" t="s">
        <v>300</v>
      </c>
      <c r="I312" s="58" t="s">
        <v>1758</v>
      </c>
      <c r="J312" s="60" t="s">
        <v>1762</v>
      </c>
      <c r="K312" s="9">
        <f ca="1">NETWORKDAYS(LeaveTracker[[#This Row],[Start Date]],LeaveTracker[[#This Row],[End Date]],lstHolidays)</f>
        <v>1</v>
      </c>
      <c r="L312" s="9"/>
    </row>
    <row r="313" spans="1:12" ht="30" customHeight="1" x14ac:dyDescent="0.3">
      <c r="A313" s="60">
        <v>688</v>
      </c>
      <c r="B313" s="59">
        <v>44845</v>
      </c>
      <c r="C313" s="59">
        <v>44774</v>
      </c>
      <c r="D313" s="58" t="s">
        <v>1936</v>
      </c>
      <c r="E313" s="60" t="str">
        <f>IF(ISBLANK(LeaveTracker[[#This Row],[Employee Name]]),"-----",VLOOKUP(LeaveTracker[[#This Row],[Employee Name]],Employees[[Employee Name]:[Office]],6))</f>
        <v>MO</v>
      </c>
      <c r="F313" s="59">
        <v>44770</v>
      </c>
      <c r="G313" s="59">
        <v>44771</v>
      </c>
      <c r="H313" s="58" t="s">
        <v>81</v>
      </c>
      <c r="I313" s="58"/>
      <c r="J313" s="60" t="s">
        <v>859</v>
      </c>
      <c r="K313" s="9">
        <f ca="1">NETWORKDAYS(LeaveTracker[[#This Row],[Start Date]],LeaveTracker[[#This Row],[End Date]],lstHolidays)</f>
        <v>2</v>
      </c>
      <c r="L313" s="9"/>
    </row>
    <row r="314" spans="1:12" ht="30" customHeight="1" x14ac:dyDescent="0.3">
      <c r="A314" s="60">
        <v>689</v>
      </c>
      <c r="B314" s="59">
        <v>44845</v>
      </c>
      <c r="C314" s="59">
        <v>44824</v>
      </c>
      <c r="D314" s="58" t="s">
        <v>1891</v>
      </c>
      <c r="E314" s="60" t="str">
        <f>IF(ISBLANK(LeaveTracker[[#This Row],[Employee Name]]),"-----",VLOOKUP(LeaveTracker[[#This Row],[Employee Name]],Employees[[Employee Name]:[Office]],6))</f>
        <v>GSO</v>
      </c>
      <c r="F314" s="59">
        <v>44823</v>
      </c>
      <c r="G314" s="59">
        <v>44823</v>
      </c>
      <c r="H314" s="58" t="s">
        <v>81</v>
      </c>
      <c r="I314" s="58"/>
      <c r="J314" s="60" t="s">
        <v>862</v>
      </c>
      <c r="K314" s="9">
        <f ca="1">NETWORKDAYS(LeaveTracker[[#This Row],[Start Date]],LeaveTracker[[#This Row],[End Date]],lstHolidays)</f>
        <v>1</v>
      </c>
      <c r="L314" s="9"/>
    </row>
    <row r="315" spans="1:12" ht="30" customHeight="1" x14ac:dyDescent="0.3">
      <c r="A315" s="60">
        <v>690</v>
      </c>
      <c r="B315" s="59">
        <v>44845</v>
      </c>
      <c r="C315" s="59">
        <v>44795</v>
      </c>
      <c r="D315" s="58" t="s">
        <v>1891</v>
      </c>
      <c r="E315" s="60" t="str">
        <f>IF(ISBLANK(LeaveTracker[[#This Row],[Employee Name]]),"-----",VLOOKUP(LeaveTracker[[#This Row],[Employee Name]],Employees[[Employee Name]:[Office]],6))</f>
        <v>GSO</v>
      </c>
      <c r="F315" s="59">
        <v>44816</v>
      </c>
      <c r="G315" s="59">
        <v>44820</v>
      </c>
      <c r="H315" s="58" t="s">
        <v>82</v>
      </c>
      <c r="I315" s="58"/>
      <c r="J315" s="60" t="s">
        <v>898</v>
      </c>
      <c r="K315" s="9">
        <f ca="1">NETWORKDAYS(LeaveTracker[[#This Row],[Start Date]],LeaveTracker[[#This Row],[End Date]],lstHolidays)</f>
        <v>5</v>
      </c>
      <c r="L315" s="9"/>
    </row>
    <row r="316" spans="1:12" ht="30" customHeight="1" x14ac:dyDescent="0.3">
      <c r="A316" s="60">
        <v>691</v>
      </c>
      <c r="B316" s="59">
        <v>44845</v>
      </c>
      <c r="C316" s="59">
        <v>44841</v>
      </c>
      <c r="D316" s="58" t="s">
        <v>1937</v>
      </c>
      <c r="E316" s="60" t="str">
        <f>IF(ISBLANK(LeaveTracker[[#This Row],[Employee Name]]),"-----",VLOOKUP(LeaveTracker[[#This Row],[Employee Name]],Employees[[Employee Name]:[Office]],6))</f>
        <v>ONT</v>
      </c>
      <c r="F316" s="59">
        <v>44860</v>
      </c>
      <c r="G316" s="59">
        <v>44862</v>
      </c>
      <c r="H316" s="58" t="s">
        <v>300</v>
      </c>
      <c r="I316" s="58" t="s">
        <v>1758</v>
      </c>
      <c r="J316" s="60" t="s">
        <v>1847</v>
      </c>
      <c r="K316" s="9">
        <f ca="1">NETWORKDAYS(LeaveTracker[[#This Row],[Start Date]],LeaveTracker[[#This Row],[End Date]],lstHolidays)</f>
        <v>3</v>
      </c>
      <c r="L316" s="9"/>
    </row>
    <row r="317" spans="1:12" ht="30" customHeight="1" x14ac:dyDescent="0.3">
      <c r="A317" s="60">
        <v>692</v>
      </c>
      <c r="B317" s="59">
        <v>44845</v>
      </c>
      <c r="C317" s="59">
        <v>44841</v>
      </c>
      <c r="D317" s="58" t="s">
        <v>1937</v>
      </c>
      <c r="E317" s="60" t="str">
        <f>IF(ISBLANK(LeaveTracker[[#This Row],[Employee Name]]),"-----",VLOOKUP(LeaveTracker[[#This Row],[Employee Name]],Employees[[Employee Name]:[Office]],6))</f>
        <v>ONT</v>
      </c>
      <c r="F317" s="59">
        <v>44855</v>
      </c>
      <c r="G317" s="59">
        <v>44855</v>
      </c>
      <c r="H317" s="58" t="s">
        <v>300</v>
      </c>
      <c r="I317" s="58" t="s">
        <v>1850</v>
      </c>
      <c r="J317" s="60" t="s">
        <v>1762</v>
      </c>
      <c r="K317" s="9">
        <f ca="1">NETWORKDAYS(LeaveTracker[[#This Row],[Start Date]],LeaveTracker[[#This Row],[End Date]],lstHolidays)</f>
        <v>1</v>
      </c>
      <c r="L317" s="9"/>
    </row>
    <row r="318" spans="1:12" ht="30" customHeight="1" x14ac:dyDescent="0.3">
      <c r="A318" s="60">
        <v>693</v>
      </c>
      <c r="B318" s="59">
        <v>44845</v>
      </c>
      <c r="C318" s="59">
        <v>44844</v>
      </c>
      <c r="D318" s="58" t="s">
        <v>1938</v>
      </c>
      <c r="E318" s="60" t="str">
        <f>IF(ISBLANK(LeaveTracker[[#This Row],[Employee Name]]),"-----",VLOOKUP(LeaveTracker[[#This Row],[Employee Name]],Employees[[Employee Name]:[Office]],6))</f>
        <v>TCIS</v>
      </c>
      <c r="F318" s="59">
        <v>44847</v>
      </c>
      <c r="G318" s="59">
        <v>44848</v>
      </c>
      <c r="H318" s="58" t="s">
        <v>1035</v>
      </c>
      <c r="I318" s="58" t="s">
        <v>81</v>
      </c>
      <c r="J318" s="60" t="s">
        <v>1917</v>
      </c>
      <c r="K318" s="9">
        <f ca="1">NETWORKDAYS(LeaveTracker[[#This Row],[Start Date]],LeaveTracker[[#This Row],[End Date]],lstHolidays)</f>
        <v>2</v>
      </c>
      <c r="L318" s="9"/>
    </row>
    <row r="319" spans="1:12" ht="30" customHeight="1" x14ac:dyDescent="0.3">
      <c r="A319" s="60">
        <v>693</v>
      </c>
      <c r="B319" s="59">
        <v>44845</v>
      </c>
      <c r="C319" s="59">
        <v>44844</v>
      </c>
      <c r="D319" s="58" t="s">
        <v>1938</v>
      </c>
      <c r="E319" s="60" t="str">
        <f>IF(ISBLANK(LeaveTracker[[#This Row],[Employee Name]]),"-----",VLOOKUP(LeaveTracker[[#This Row],[Employee Name]],Employees[[Employee Name]:[Office]],6))</f>
        <v>TCIS</v>
      </c>
      <c r="F319" s="59">
        <v>44851</v>
      </c>
      <c r="G319" s="59">
        <v>44855</v>
      </c>
      <c r="H319" s="58" t="s">
        <v>1035</v>
      </c>
      <c r="I319" s="58" t="s">
        <v>81</v>
      </c>
      <c r="J319" s="60" t="s">
        <v>1931</v>
      </c>
      <c r="K319" s="9">
        <f ca="1">NETWORKDAYS(LeaveTracker[[#This Row],[Start Date]],LeaveTracker[[#This Row],[End Date]],lstHolidays)</f>
        <v>5</v>
      </c>
      <c r="L319" s="9"/>
    </row>
    <row r="320" spans="1:12" ht="30" customHeight="1" x14ac:dyDescent="0.3">
      <c r="A320" s="60">
        <v>693</v>
      </c>
      <c r="B320" s="59">
        <v>44845</v>
      </c>
      <c r="C320" s="59">
        <v>44844</v>
      </c>
      <c r="D320" s="58" t="s">
        <v>1938</v>
      </c>
      <c r="E320" s="60" t="str">
        <f>IF(ISBLANK(LeaveTracker[[#This Row],[Employee Name]]),"-----",VLOOKUP(LeaveTracker[[#This Row],[Employee Name]],Employees[[Employee Name]:[Office]],6))</f>
        <v>TCIS</v>
      </c>
      <c r="F320" s="59">
        <v>44858</v>
      </c>
      <c r="G320" s="59">
        <v>44862</v>
      </c>
      <c r="H320" s="58" t="s">
        <v>1035</v>
      </c>
      <c r="I320" s="58" t="s">
        <v>81</v>
      </c>
      <c r="J320" s="60" t="s">
        <v>1931</v>
      </c>
      <c r="K320" s="9">
        <f ca="1">NETWORKDAYS(LeaveTracker[[#This Row],[Start Date]],LeaveTracker[[#This Row],[End Date]],lstHolidays)</f>
        <v>5</v>
      </c>
      <c r="L320" s="9"/>
    </row>
    <row r="321" spans="1:12" ht="30" customHeight="1" x14ac:dyDescent="0.3">
      <c r="A321" s="60">
        <v>693</v>
      </c>
      <c r="B321" s="59">
        <v>44845</v>
      </c>
      <c r="C321" s="59">
        <v>44844</v>
      </c>
      <c r="D321" s="58" t="s">
        <v>1938</v>
      </c>
      <c r="E321" s="60" t="str">
        <f>IF(ISBLANK(LeaveTracker[[#This Row],[Employee Name]]),"-----",VLOOKUP(LeaveTracker[[#This Row],[Employee Name]],Employees[[Employee Name]:[Office]],6))</f>
        <v>TCIS</v>
      </c>
      <c r="F321" s="59">
        <v>44865</v>
      </c>
      <c r="G321" s="59">
        <v>44865</v>
      </c>
      <c r="H321" s="58" t="s">
        <v>1035</v>
      </c>
      <c r="I321" s="58" t="s">
        <v>81</v>
      </c>
      <c r="J321" s="60" t="s">
        <v>1939</v>
      </c>
      <c r="K321" s="9">
        <f ca="1">NETWORKDAYS(LeaveTracker[[#This Row],[Start Date]],LeaveTracker[[#This Row],[End Date]],lstHolidays)</f>
        <v>1</v>
      </c>
      <c r="L321" s="9"/>
    </row>
    <row r="322" spans="1:12" ht="30" customHeight="1" x14ac:dyDescent="0.3">
      <c r="A322" s="60">
        <v>694</v>
      </c>
      <c r="B322" s="59">
        <v>44846</v>
      </c>
      <c r="C322" s="59">
        <v>44827</v>
      </c>
      <c r="D322" s="58" t="s">
        <v>1861</v>
      </c>
      <c r="E322" s="60" t="str">
        <f>IF(ISBLANK(LeaveTracker[[#This Row],[Employee Name]]),"-----",VLOOKUP(LeaveTracker[[#This Row],[Employee Name]],Employees[[Employee Name]:[Office]],6))</f>
        <v>CENRO</v>
      </c>
      <c r="F322" s="59">
        <v>44825</v>
      </c>
      <c r="G322" s="59">
        <v>44826</v>
      </c>
      <c r="H322" s="58" t="s">
        <v>81</v>
      </c>
      <c r="I322" s="58"/>
      <c r="J322" s="60" t="s">
        <v>859</v>
      </c>
      <c r="K322" s="9">
        <f ca="1">NETWORKDAYS(LeaveTracker[[#This Row],[Start Date]],LeaveTracker[[#This Row],[End Date]],lstHolidays)</f>
        <v>2</v>
      </c>
      <c r="L322" s="9"/>
    </row>
    <row r="323" spans="1:12" ht="30" customHeight="1" x14ac:dyDescent="0.3">
      <c r="A323" s="60">
        <v>695</v>
      </c>
      <c r="B323" s="59">
        <v>44846</v>
      </c>
      <c r="C323" s="59">
        <v>44804</v>
      </c>
      <c r="D323" s="58" t="s">
        <v>1880</v>
      </c>
      <c r="E323" s="60" t="str">
        <f>IF(ISBLANK(LeaveTracker[[#This Row],[Employee Name]]),"-----",VLOOKUP(LeaveTracker[[#This Row],[Employee Name]],Employees[[Employee Name]:[Office]],6))</f>
        <v>CHO</v>
      </c>
      <c r="F323" s="59">
        <v>44812</v>
      </c>
      <c r="G323" s="59">
        <v>44812</v>
      </c>
      <c r="H323" s="58" t="s">
        <v>82</v>
      </c>
      <c r="I323" s="58"/>
      <c r="J323" s="60" t="s">
        <v>861</v>
      </c>
      <c r="K323" s="9">
        <f ca="1">NETWORKDAYS(LeaveTracker[[#This Row],[Start Date]],LeaveTracker[[#This Row],[End Date]],lstHolidays)</f>
        <v>1</v>
      </c>
      <c r="L323" s="9"/>
    </row>
    <row r="324" spans="1:12" ht="30" customHeight="1" x14ac:dyDescent="0.3">
      <c r="A324" s="60">
        <v>696</v>
      </c>
      <c r="B324" s="59">
        <v>44846</v>
      </c>
      <c r="C324" s="59">
        <v>44831</v>
      </c>
      <c r="D324" s="58" t="s">
        <v>1770</v>
      </c>
      <c r="E324" s="60" t="str">
        <f>IF(ISBLANK(LeaveTracker[[#This Row],[Employee Name]]),"-----",VLOOKUP(LeaveTracker[[#This Row],[Employee Name]],Employees[[Employee Name]:[Office]],6))</f>
        <v>TCNHS-ISHS</v>
      </c>
      <c r="F324" s="59">
        <v>44811</v>
      </c>
      <c r="G324" s="59">
        <v>44811</v>
      </c>
      <c r="H324" s="58" t="s">
        <v>82</v>
      </c>
      <c r="I324" s="58"/>
      <c r="J324" s="60" t="s">
        <v>861</v>
      </c>
      <c r="K324" s="9">
        <f ca="1">NETWORKDAYS(LeaveTracker[[#This Row],[Start Date]],LeaveTracker[[#This Row],[End Date]],lstHolidays)</f>
        <v>1</v>
      </c>
      <c r="L324" s="9"/>
    </row>
    <row r="325" spans="1:12" ht="30" customHeight="1" x14ac:dyDescent="0.3">
      <c r="A325" s="60">
        <v>697</v>
      </c>
      <c r="B325" s="59">
        <v>44846</v>
      </c>
      <c r="C325" s="59">
        <v>44774</v>
      </c>
      <c r="D325" s="58" t="s">
        <v>1940</v>
      </c>
      <c r="E325" s="60" t="str">
        <f>IF(ISBLANK(LeaveTracker[[#This Row],[Employee Name]]),"-----",VLOOKUP(LeaveTracker[[#This Row],[Employee Name]],Employees[[Employee Name]:[Office]],6))</f>
        <v>CENRO</v>
      </c>
      <c r="F325" s="59">
        <v>44770</v>
      </c>
      <c r="G325" s="59">
        <v>44771</v>
      </c>
      <c r="H325" s="58" t="s">
        <v>81</v>
      </c>
      <c r="I325" s="58"/>
      <c r="J325" s="60" t="s">
        <v>859</v>
      </c>
      <c r="K325" s="9">
        <f ca="1">NETWORKDAYS(LeaveTracker[[#This Row],[Start Date]],LeaveTracker[[#This Row],[End Date]],lstHolidays)</f>
        <v>2</v>
      </c>
      <c r="L325" s="9"/>
    </row>
    <row r="326" spans="1:12" ht="30" customHeight="1" x14ac:dyDescent="0.3">
      <c r="A326" s="60">
        <v>698</v>
      </c>
      <c r="B326" s="59">
        <v>44846</v>
      </c>
      <c r="C326" s="59">
        <v>44777</v>
      </c>
      <c r="D326" s="58" t="s">
        <v>1800</v>
      </c>
      <c r="E326" s="60" t="str">
        <f>IF(ISBLANK(LeaveTracker[[#This Row],[Employee Name]]),"-----",VLOOKUP(LeaveTracker[[#This Row],[Employee Name]],Employees[[Employee Name]:[Office]],6))</f>
        <v>ONT</v>
      </c>
      <c r="F326" s="59">
        <v>44783</v>
      </c>
      <c r="G326" s="59">
        <v>44783</v>
      </c>
      <c r="H326" s="58" t="s">
        <v>300</v>
      </c>
      <c r="I326" s="58" t="s">
        <v>1850</v>
      </c>
      <c r="J326" s="60" t="s">
        <v>1762</v>
      </c>
      <c r="K326" s="9">
        <f ca="1">NETWORKDAYS(LeaveTracker[[#This Row],[Start Date]],LeaveTracker[[#This Row],[End Date]],lstHolidays)</f>
        <v>1</v>
      </c>
      <c r="L326" s="9"/>
    </row>
    <row r="327" spans="1:12" ht="30" customHeight="1" x14ac:dyDescent="0.3">
      <c r="A327" s="60">
        <v>699</v>
      </c>
      <c r="B327" s="59">
        <v>44846</v>
      </c>
      <c r="C327" s="59">
        <v>44777</v>
      </c>
      <c r="D327" s="58" t="s">
        <v>1873</v>
      </c>
      <c r="E327" s="60" t="str">
        <f>IF(ISBLANK(LeaveTracker[[#This Row],[Employee Name]]),"-----",VLOOKUP(LeaveTracker[[#This Row],[Employee Name]],Employees[[Employee Name]:[Office]],6))</f>
        <v>TICC</v>
      </c>
      <c r="F327" s="59">
        <v>44763</v>
      </c>
      <c r="G327" s="59">
        <v>44764</v>
      </c>
      <c r="H327" s="58" t="s">
        <v>81</v>
      </c>
      <c r="I327" s="58"/>
      <c r="J327" s="60" t="s">
        <v>859</v>
      </c>
      <c r="K327" s="9">
        <f ca="1">NETWORKDAYS(LeaveTracker[[#This Row],[Start Date]],LeaveTracker[[#This Row],[End Date]],lstHolidays)</f>
        <v>2</v>
      </c>
      <c r="L327" s="9"/>
    </row>
    <row r="328" spans="1:12" ht="30" customHeight="1" x14ac:dyDescent="0.3">
      <c r="A328" s="60">
        <v>699</v>
      </c>
      <c r="B328" s="59">
        <v>44846</v>
      </c>
      <c r="C328" s="59">
        <v>44777</v>
      </c>
      <c r="D328" s="58" t="s">
        <v>1873</v>
      </c>
      <c r="E328" s="60" t="str">
        <f>IF(ISBLANK(LeaveTracker[[#This Row],[Employee Name]]),"-----",VLOOKUP(LeaveTracker[[#This Row],[Employee Name]],Employees[[Employee Name]:[Office]],6))</f>
        <v>TICC</v>
      </c>
      <c r="F328" s="59">
        <v>44766</v>
      </c>
      <c r="G328" s="59">
        <v>44766</v>
      </c>
      <c r="H328" s="58" t="s">
        <v>81</v>
      </c>
      <c r="I328" s="58"/>
      <c r="J328" s="60" t="s">
        <v>862</v>
      </c>
      <c r="K328" s="9">
        <f ca="1">NETWORKDAYS(LeaveTracker[[#This Row],[Start Date]],LeaveTracker[[#This Row],[End Date]],lstHolidays)</f>
        <v>0</v>
      </c>
      <c r="L328" s="9"/>
    </row>
    <row r="329" spans="1:12" ht="30" customHeight="1" x14ac:dyDescent="0.3">
      <c r="A329" s="60">
        <v>700</v>
      </c>
      <c r="B329" s="59">
        <v>44846</v>
      </c>
      <c r="C329" s="59">
        <v>44777</v>
      </c>
      <c r="D329" s="58" t="s">
        <v>1941</v>
      </c>
      <c r="E329" s="60" t="str">
        <f>IF(ISBLANK(LeaveTracker[[#This Row],[Employee Name]]),"-----",VLOOKUP(LeaveTracker[[#This Row],[Employee Name]],Employees[[Employee Name]:[Office]],6))</f>
        <v>TICC</v>
      </c>
      <c r="F329" s="59">
        <v>44783</v>
      </c>
      <c r="G329" s="59">
        <v>44783</v>
      </c>
      <c r="H329" s="58" t="s">
        <v>300</v>
      </c>
      <c r="I329" s="58" t="s">
        <v>1850</v>
      </c>
      <c r="J329" s="60" t="s">
        <v>1762</v>
      </c>
      <c r="K329" s="9">
        <f ca="1">NETWORKDAYS(LeaveTracker[[#This Row],[Start Date]],LeaveTracker[[#This Row],[End Date]],lstHolidays)</f>
        <v>1</v>
      </c>
      <c r="L329" s="9"/>
    </row>
    <row r="330" spans="1:12" ht="30" customHeight="1" x14ac:dyDescent="0.3">
      <c r="A330" s="60">
        <v>701</v>
      </c>
      <c r="B330" s="59">
        <v>44846</v>
      </c>
      <c r="C330" s="59">
        <v>44776</v>
      </c>
      <c r="D330" s="58" t="s">
        <v>1942</v>
      </c>
      <c r="E330" s="60" t="str">
        <f>IF(ISBLANK(LeaveTracker[[#This Row],[Employee Name]]),"-----",VLOOKUP(LeaveTracker[[#This Row],[Employee Name]],Employees[[Employee Name]:[Office]],6))</f>
        <v>TICC</v>
      </c>
      <c r="F330" s="59">
        <v>44771</v>
      </c>
      <c r="G330" s="59">
        <v>44771</v>
      </c>
      <c r="H330" s="58" t="s">
        <v>300</v>
      </c>
      <c r="I330" s="58" t="s">
        <v>1850</v>
      </c>
      <c r="J330" s="60" t="s">
        <v>1762</v>
      </c>
      <c r="K330" s="9">
        <f ca="1">NETWORKDAYS(LeaveTracker[[#This Row],[Start Date]],LeaveTracker[[#This Row],[End Date]],lstHolidays)</f>
        <v>1</v>
      </c>
      <c r="L330" s="9"/>
    </row>
    <row r="331" spans="1:12" ht="30" customHeight="1" x14ac:dyDescent="0.3">
      <c r="A331" s="60">
        <v>702</v>
      </c>
      <c r="B331" s="59">
        <v>44846</v>
      </c>
      <c r="C331" s="59">
        <v>44776</v>
      </c>
      <c r="D331" s="58" t="s">
        <v>1942</v>
      </c>
      <c r="E331" s="60" t="str">
        <f>IF(ISBLANK(LeaveTracker[[#This Row],[Employee Name]]),"-----",VLOOKUP(LeaveTracker[[#This Row],[Employee Name]],Employees[[Employee Name]:[Office]],6))</f>
        <v>TICC</v>
      </c>
      <c r="F331" s="59">
        <v>44774</v>
      </c>
      <c r="G331" s="59">
        <v>44774</v>
      </c>
      <c r="H331" s="58" t="s">
        <v>81</v>
      </c>
      <c r="I331" s="58"/>
      <c r="J331" s="60" t="s">
        <v>862</v>
      </c>
      <c r="K331" s="9">
        <f ca="1">NETWORKDAYS(LeaveTracker[[#This Row],[Start Date]],LeaveTracker[[#This Row],[End Date]],lstHolidays)</f>
        <v>1</v>
      </c>
      <c r="L331" s="9"/>
    </row>
    <row r="332" spans="1:12" ht="30" customHeight="1" x14ac:dyDescent="0.3">
      <c r="A332" s="60">
        <v>703</v>
      </c>
      <c r="B332" s="59">
        <v>44846</v>
      </c>
      <c r="C332" s="59">
        <v>44774</v>
      </c>
      <c r="D332" s="58" t="s">
        <v>1877</v>
      </c>
      <c r="E332" s="60" t="str">
        <f>IF(ISBLANK(LeaveTracker[[#This Row],[Employee Name]]),"-----",VLOOKUP(LeaveTracker[[#This Row],[Employee Name]],Employees[[Employee Name]:[Office]],6))</f>
        <v>TICC</v>
      </c>
      <c r="F332" s="59">
        <v>44773</v>
      </c>
      <c r="G332" s="59">
        <v>44773</v>
      </c>
      <c r="H332" s="58" t="s">
        <v>81</v>
      </c>
      <c r="I332" s="58"/>
      <c r="J332" s="60" t="s">
        <v>862</v>
      </c>
      <c r="K332" s="9">
        <f ca="1">NETWORKDAYS(LeaveTracker[[#This Row],[Start Date]],LeaveTracker[[#This Row],[End Date]],lstHolidays)</f>
        <v>0</v>
      </c>
      <c r="L332" s="9"/>
    </row>
    <row r="333" spans="1:12" ht="30" customHeight="1" x14ac:dyDescent="0.3">
      <c r="A333" s="60">
        <v>704</v>
      </c>
      <c r="B333" s="59">
        <v>44846</v>
      </c>
      <c r="C333" s="59">
        <v>44774</v>
      </c>
      <c r="D333" s="58" t="s">
        <v>1864</v>
      </c>
      <c r="E333" s="60" t="str">
        <f>IF(ISBLANK(LeaveTracker[[#This Row],[Employee Name]]),"-----",VLOOKUP(LeaveTracker[[#This Row],[Employee Name]],Employees[[Employee Name]:[Office]],6))</f>
        <v>TCNHS</v>
      </c>
      <c r="F333" s="59">
        <v>44767</v>
      </c>
      <c r="G333" s="59">
        <v>44769</v>
      </c>
      <c r="H333" s="58" t="s">
        <v>81</v>
      </c>
      <c r="I333" s="58"/>
      <c r="J333" s="60" t="s">
        <v>1776</v>
      </c>
      <c r="K333" s="9">
        <f ca="1">NETWORKDAYS(LeaveTracker[[#This Row],[Start Date]],LeaveTracker[[#This Row],[End Date]],lstHolidays)</f>
        <v>3</v>
      </c>
      <c r="L333" s="9"/>
    </row>
    <row r="334" spans="1:12" ht="30" customHeight="1" x14ac:dyDescent="0.3">
      <c r="A334" s="60">
        <v>705</v>
      </c>
      <c r="B334" s="59">
        <v>44846</v>
      </c>
      <c r="C334" s="59">
        <v>44769</v>
      </c>
      <c r="D334" s="58" t="s">
        <v>1927</v>
      </c>
      <c r="E334" s="60" t="str">
        <f>IF(ISBLANK(LeaveTracker[[#This Row],[Employee Name]]),"-----",VLOOKUP(LeaveTracker[[#This Row],[Employee Name]],Employees[[Employee Name]:[Office]],6))</f>
        <v>TCSNHS-ISHS</v>
      </c>
      <c r="F334" s="59">
        <v>44767</v>
      </c>
      <c r="G334" s="59">
        <v>44769</v>
      </c>
      <c r="H334" s="58" t="s">
        <v>300</v>
      </c>
      <c r="I334" s="58" t="s">
        <v>158</v>
      </c>
      <c r="J334" s="60" t="s">
        <v>1847</v>
      </c>
      <c r="K334" s="9">
        <f ca="1">NETWORKDAYS(LeaveTracker[[#This Row],[Start Date]],LeaveTracker[[#This Row],[End Date]],lstHolidays)</f>
        <v>3</v>
      </c>
      <c r="L334" s="9"/>
    </row>
    <row r="335" spans="1:12" ht="30" customHeight="1" x14ac:dyDescent="0.3">
      <c r="A335" s="60">
        <v>706</v>
      </c>
      <c r="B335" s="59">
        <v>44846</v>
      </c>
      <c r="C335" s="59">
        <v>44774</v>
      </c>
      <c r="D335" s="58" t="s">
        <v>1943</v>
      </c>
      <c r="E335" s="60" t="str">
        <f>IF(ISBLANK(LeaveTracker[[#This Row],[Employee Name]]),"-----",VLOOKUP(LeaveTracker[[#This Row],[Employee Name]],Employees[[Employee Name]:[Office]],6))</f>
        <v>TICC</v>
      </c>
      <c r="F335" s="59">
        <v>44770</v>
      </c>
      <c r="G335" s="59">
        <v>44770</v>
      </c>
      <c r="H335" s="58" t="s">
        <v>81</v>
      </c>
      <c r="I335" s="58"/>
      <c r="J335" s="60" t="s">
        <v>862</v>
      </c>
      <c r="K335" s="9">
        <f ca="1">NETWORKDAYS(LeaveTracker[[#This Row],[Start Date]],LeaveTracker[[#This Row],[End Date]],lstHolidays)</f>
        <v>1</v>
      </c>
      <c r="L335" s="9"/>
    </row>
    <row r="336" spans="1:12" ht="30" customHeight="1" x14ac:dyDescent="0.3">
      <c r="A336" s="60">
        <v>706</v>
      </c>
      <c r="B336" s="59">
        <v>44846</v>
      </c>
      <c r="C336" s="59">
        <v>44774</v>
      </c>
      <c r="D336" s="58" t="s">
        <v>1943</v>
      </c>
      <c r="E336" s="60" t="str">
        <f>IF(ISBLANK(LeaveTracker[[#This Row],[Employee Name]]),"-----",VLOOKUP(LeaveTracker[[#This Row],[Employee Name]],Employees[[Employee Name]:[Office]],6))</f>
        <v>TICC</v>
      </c>
      <c r="F336" s="59">
        <v>44772</v>
      </c>
      <c r="G336" s="59">
        <v>44772</v>
      </c>
      <c r="H336" s="58" t="s">
        <v>81</v>
      </c>
      <c r="I336" s="58"/>
      <c r="J336" s="60" t="s">
        <v>1944</v>
      </c>
      <c r="K336" s="9">
        <f ca="1">NETWORKDAYS(LeaveTracker[[#This Row],[Start Date]],LeaveTracker[[#This Row],[End Date]],lstHolidays)</f>
        <v>0</v>
      </c>
      <c r="L336" s="9"/>
    </row>
    <row r="337" spans="1:12" ht="30" customHeight="1" x14ac:dyDescent="0.3">
      <c r="A337" s="60">
        <v>707</v>
      </c>
      <c r="B337" s="59">
        <v>44846</v>
      </c>
      <c r="C337" s="59">
        <v>44774</v>
      </c>
      <c r="D337" s="58" t="s">
        <v>1945</v>
      </c>
      <c r="E337" s="60" t="str">
        <f>IF(ISBLANK(LeaveTracker[[#This Row],[Employee Name]]),"-----",VLOOKUP(LeaveTracker[[#This Row],[Employee Name]],Employees[[Employee Name]:[Office]],6))</f>
        <v>TICC</v>
      </c>
      <c r="F337" s="59">
        <v>44769</v>
      </c>
      <c r="G337" s="59">
        <v>44769</v>
      </c>
      <c r="H337" s="58" t="s">
        <v>81</v>
      </c>
      <c r="I337" s="58"/>
      <c r="J337" s="60" t="s">
        <v>862</v>
      </c>
      <c r="K337" s="9">
        <f ca="1">NETWORKDAYS(LeaveTracker[[#This Row],[Start Date]],LeaveTracker[[#This Row],[End Date]],lstHolidays)</f>
        <v>1</v>
      </c>
      <c r="L337" s="9"/>
    </row>
    <row r="338" spans="1:12" ht="30" customHeight="1" x14ac:dyDescent="0.3">
      <c r="A338" s="60">
        <v>708</v>
      </c>
      <c r="B338" s="59">
        <v>44846</v>
      </c>
      <c r="C338" s="59">
        <v>44774</v>
      </c>
      <c r="D338" s="58" t="s">
        <v>1946</v>
      </c>
      <c r="E338" s="60" t="str">
        <f>IF(ISBLANK(LeaveTracker[[#This Row],[Employee Name]]),"-----",VLOOKUP(LeaveTracker[[#This Row],[Employee Name]],Employees[[Employee Name]:[Office]],6))</f>
        <v>MO</v>
      </c>
      <c r="F338" s="59">
        <v>44770</v>
      </c>
      <c r="G338" s="59">
        <v>44771</v>
      </c>
      <c r="H338" s="58" t="s">
        <v>81</v>
      </c>
      <c r="I338" s="58"/>
      <c r="J338" s="60" t="s">
        <v>859</v>
      </c>
      <c r="K338" s="9">
        <f ca="1">NETWORKDAYS(LeaveTracker[[#This Row],[Start Date]],LeaveTracker[[#This Row],[End Date]],lstHolidays)</f>
        <v>2</v>
      </c>
      <c r="L338" s="9"/>
    </row>
    <row r="339" spans="1:12" ht="30" customHeight="1" x14ac:dyDescent="0.3">
      <c r="A339" s="60">
        <v>709</v>
      </c>
      <c r="B339" s="59">
        <v>44846</v>
      </c>
      <c r="C339" s="59">
        <v>44774</v>
      </c>
      <c r="D339" s="58" t="s">
        <v>1947</v>
      </c>
      <c r="E339" s="60" t="str">
        <f>IF(ISBLANK(LeaveTracker[[#This Row],[Employee Name]]),"-----",VLOOKUP(LeaveTracker[[#This Row],[Employee Name]],Employees[[Employee Name]:[Office]],6))</f>
        <v>MO</v>
      </c>
      <c r="F339" s="59">
        <v>44767</v>
      </c>
      <c r="G339" s="59">
        <v>44767</v>
      </c>
      <c r="H339" s="58" t="s">
        <v>82</v>
      </c>
      <c r="I339" s="58"/>
      <c r="J339" s="60" t="s">
        <v>861</v>
      </c>
      <c r="K339" s="9">
        <f ca="1">NETWORKDAYS(LeaveTracker[[#This Row],[Start Date]],LeaveTracker[[#This Row],[End Date]],lstHolidays)</f>
        <v>1</v>
      </c>
      <c r="L339" s="9"/>
    </row>
    <row r="340" spans="1:12" ht="30" customHeight="1" x14ac:dyDescent="0.3">
      <c r="A340" s="60">
        <v>710</v>
      </c>
      <c r="B340" s="59">
        <v>44846</v>
      </c>
      <c r="C340" s="59">
        <v>44774</v>
      </c>
      <c r="D340" s="58" t="s">
        <v>1947</v>
      </c>
      <c r="E340" s="60" t="str">
        <f>IF(ISBLANK(LeaveTracker[[#This Row],[Employee Name]]),"-----",VLOOKUP(LeaveTracker[[#This Row],[Employee Name]],Employees[[Employee Name]:[Office]],6))</f>
        <v>MO</v>
      </c>
      <c r="F340" s="59">
        <v>44770</v>
      </c>
      <c r="G340" s="59">
        <v>44771</v>
      </c>
      <c r="H340" s="58" t="s">
        <v>81</v>
      </c>
      <c r="I340" s="58"/>
      <c r="J340" s="60" t="s">
        <v>859</v>
      </c>
      <c r="K340" s="9">
        <f ca="1">NETWORKDAYS(LeaveTracker[[#This Row],[Start Date]],LeaveTracker[[#This Row],[End Date]],lstHolidays)</f>
        <v>2</v>
      </c>
      <c r="L340" s="9"/>
    </row>
    <row r="341" spans="1:12" ht="30" customHeight="1" x14ac:dyDescent="0.3">
      <c r="A341" s="60">
        <v>711</v>
      </c>
      <c r="B341" s="59">
        <v>44846</v>
      </c>
      <c r="C341" s="59">
        <v>44775</v>
      </c>
      <c r="D341" s="58" t="s">
        <v>1948</v>
      </c>
      <c r="E341" s="60" t="str">
        <f>IF(ISBLANK(LeaveTracker[[#This Row],[Employee Name]]),"-----",VLOOKUP(LeaveTracker[[#This Row],[Employee Name]],Employees[[Employee Name]:[Office]],6))</f>
        <v>CENRO</v>
      </c>
      <c r="F341" s="59">
        <v>44770</v>
      </c>
      <c r="G341" s="59">
        <v>44770</v>
      </c>
      <c r="H341" s="58" t="s">
        <v>81</v>
      </c>
      <c r="I341" s="58"/>
      <c r="J341" s="60" t="s">
        <v>862</v>
      </c>
      <c r="K341" s="9">
        <f ca="1">NETWORKDAYS(LeaveTracker[[#This Row],[Start Date]],LeaveTracker[[#This Row],[End Date]],lstHolidays)</f>
        <v>1</v>
      </c>
      <c r="L341" s="9"/>
    </row>
    <row r="342" spans="1:12" ht="30" customHeight="1" x14ac:dyDescent="0.3">
      <c r="A342" s="60">
        <v>712</v>
      </c>
      <c r="B342" s="59">
        <v>44846</v>
      </c>
      <c r="C342" s="59">
        <v>44771</v>
      </c>
      <c r="D342" s="58" t="s">
        <v>1772</v>
      </c>
      <c r="E342" s="60" t="str">
        <f>IF(ISBLANK(LeaveTracker[[#This Row],[Employee Name]]),"-----",VLOOKUP(LeaveTracker[[#This Row],[Employee Name]],Employees[[Employee Name]:[Office]],6))</f>
        <v>ASSESSOR</v>
      </c>
      <c r="F342" s="59">
        <v>44778</v>
      </c>
      <c r="G342" s="59">
        <v>44778</v>
      </c>
      <c r="H342" s="58" t="s">
        <v>82</v>
      </c>
      <c r="I342" s="58"/>
      <c r="J342" s="60" t="s">
        <v>861</v>
      </c>
      <c r="K342" s="9">
        <f ca="1">NETWORKDAYS(LeaveTracker[[#This Row],[Start Date]],LeaveTracker[[#This Row],[End Date]],lstHolidays)</f>
        <v>1</v>
      </c>
      <c r="L342" s="9"/>
    </row>
    <row r="343" spans="1:12" ht="30" customHeight="1" x14ac:dyDescent="0.3">
      <c r="A343" s="60">
        <v>713</v>
      </c>
      <c r="B343" s="59">
        <v>44846</v>
      </c>
      <c r="C343" s="59">
        <v>44770</v>
      </c>
      <c r="D343" s="58" t="s">
        <v>1923</v>
      </c>
      <c r="E343" s="60" t="str">
        <f>IF(ISBLANK(LeaveTracker[[#This Row],[Employee Name]]),"-----",VLOOKUP(LeaveTracker[[#This Row],[Employee Name]],Employees[[Employee Name]:[Office]],6))</f>
        <v>TICC</v>
      </c>
      <c r="F343" s="59">
        <v>44769</v>
      </c>
      <c r="G343" s="59">
        <v>44769</v>
      </c>
      <c r="H343" s="58" t="s">
        <v>81</v>
      </c>
      <c r="I343" s="58"/>
      <c r="J343" s="60" t="s">
        <v>862</v>
      </c>
      <c r="K343" s="9">
        <f ca="1">NETWORKDAYS(LeaveTracker[[#This Row],[Start Date]],LeaveTracker[[#This Row],[End Date]],lstHolidays)</f>
        <v>1</v>
      </c>
      <c r="L343" s="9"/>
    </row>
    <row r="344" spans="1:12" ht="30" customHeight="1" x14ac:dyDescent="0.3">
      <c r="A344" s="60">
        <v>714</v>
      </c>
      <c r="B344" s="59">
        <v>44846</v>
      </c>
      <c r="C344" s="59">
        <v>44776</v>
      </c>
      <c r="D344" s="58" t="s">
        <v>1817</v>
      </c>
      <c r="E344" s="60" t="str">
        <f>IF(ISBLANK(LeaveTracker[[#This Row],[Employee Name]]),"-----",VLOOKUP(LeaveTracker[[#This Row],[Employee Name]],Employees[[Employee Name]:[Office]],6))</f>
        <v>GSO</v>
      </c>
      <c r="F344" s="59">
        <v>44775</v>
      </c>
      <c r="G344" s="59">
        <v>44775</v>
      </c>
      <c r="H344" s="58" t="s">
        <v>81</v>
      </c>
      <c r="I344" s="58"/>
      <c r="J344" s="60" t="s">
        <v>862</v>
      </c>
      <c r="K344" s="9">
        <f ca="1">NETWORKDAYS(LeaveTracker[[#This Row],[Start Date]],LeaveTracker[[#This Row],[End Date]],lstHolidays)</f>
        <v>1</v>
      </c>
      <c r="L344" s="9"/>
    </row>
    <row r="345" spans="1:12" ht="30" customHeight="1" x14ac:dyDescent="0.3">
      <c r="A345" s="60">
        <v>715</v>
      </c>
      <c r="B345" s="59">
        <v>44846</v>
      </c>
      <c r="C345" s="59">
        <v>44705</v>
      </c>
      <c r="D345" s="58" t="s">
        <v>1949</v>
      </c>
      <c r="E345" s="60" t="str">
        <f>IF(ISBLANK(LeaveTracker[[#This Row],[Employee Name]]),"-----",VLOOKUP(LeaveTracker[[#This Row],[Employee Name]],Employees[[Employee Name]:[Office]],6))</f>
        <v>PICNIC GROVE</v>
      </c>
      <c r="F345" s="59">
        <v>44702</v>
      </c>
      <c r="G345" s="59">
        <v>44704</v>
      </c>
      <c r="H345" s="58" t="s">
        <v>81</v>
      </c>
      <c r="I345" s="58"/>
      <c r="J345" s="60" t="s">
        <v>862</v>
      </c>
      <c r="K345" s="9">
        <f ca="1">NETWORKDAYS(LeaveTracker[[#This Row],[Start Date]],LeaveTracker[[#This Row],[End Date]],lstHolidays)</f>
        <v>1</v>
      </c>
      <c r="L345" s="9"/>
    </row>
    <row r="346" spans="1:12" ht="30" customHeight="1" x14ac:dyDescent="0.3">
      <c r="A346" s="60">
        <v>716</v>
      </c>
      <c r="B346" s="59">
        <v>44846</v>
      </c>
      <c r="C346" s="59">
        <v>44774</v>
      </c>
      <c r="D346" s="58" t="s">
        <v>1819</v>
      </c>
      <c r="E346" s="60" t="str">
        <f>IF(ISBLANK(LeaveTracker[[#This Row],[Employee Name]]),"-----",VLOOKUP(LeaveTracker[[#This Row],[Employee Name]],Employees[[Employee Name]:[Office]],6))</f>
        <v>CENRO</v>
      </c>
      <c r="F346" s="59">
        <v>44781</v>
      </c>
      <c r="G346" s="59">
        <v>44783</v>
      </c>
      <c r="H346" s="58" t="s">
        <v>300</v>
      </c>
      <c r="I346" s="58" t="s">
        <v>1758</v>
      </c>
      <c r="J346" s="60" t="s">
        <v>1847</v>
      </c>
      <c r="K346" s="9">
        <f ca="1">NETWORKDAYS(LeaveTracker[[#This Row],[Start Date]],LeaveTracker[[#This Row],[End Date]],lstHolidays)</f>
        <v>3</v>
      </c>
      <c r="L346" s="9"/>
    </row>
    <row r="347" spans="1:12" ht="30" customHeight="1" x14ac:dyDescent="0.3">
      <c r="A347" s="60">
        <v>717</v>
      </c>
      <c r="B347" s="59">
        <v>44846</v>
      </c>
      <c r="C347" s="59">
        <v>44774</v>
      </c>
      <c r="D347" s="58" t="s">
        <v>1810</v>
      </c>
      <c r="E347" s="60" t="str">
        <f>IF(ISBLANK(LeaveTracker[[#This Row],[Employee Name]]),"-----",VLOOKUP(LeaveTracker[[#This Row],[Employee Name]],Employees[[Employee Name]:[Office]],6))</f>
        <v>CEO</v>
      </c>
      <c r="F347" s="59">
        <v>44771</v>
      </c>
      <c r="G347" s="59">
        <v>44771</v>
      </c>
      <c r="H347" s="58" t="s">
        <v>81</v>
      </c>
      <c r="I347" s="58"/>
      <c r="J347" s="60" t="s">
        <v>862</v>
      </c>
      <c r="K347" s="9">
        <f ca="1">NETWORKDAYS(LeaveTracker[[#This Row],[Start Date]],LeaveTracker[[#This Row],[End Date]],lstHolidays)</f>
        <v>1</v>
      </c>
      <c r="L347" s="9"/>
    </row>
    <row r="348" spans="1:12" ht="30" customHeight="1" x14ac:dyDescent="0.3">
      <c r="A348" s="60">
        <v>718</v>
      </c>
      <c r="B348" s="59">
        <v>44846</v>
      </c>
      <c r="C348" s="59">
        <v>44777</v>
      </c>
      <c r="D348" s="58" t="s">
        <v>1950</v>
      </c>
      <c r="E348" s="60" t="str">
        <f>IF(ISBLANK(LeaveTracker[[#This Row],[Employee Name]]),"-----",VLOOKUP(LeaveTracker[[#This Row],[Employee Name]],Employees[[Employee Name]:[Office]],6))</f>
        <v>CSWDO</v>
      </c>
      <c r="F348" s="59">
        <v>44771</v>
      </c>
      <c r="G348" s="59">
        <v>44771</v>
      </c>
      <c r="H348" s="58" t="s">
        <v>81</v>
      </c>
      <c r="I348" s="58"/>
      <c r="J348" s="60" t="s">
        <v>862</v>
      </c>
      <c r="K348" s="9">
        <f ca="1">NETWORKDAYS(LeaveTracker[[#This Row],[Start Date]],LeaveTracker[[#This Row],[End Date]],lstHolidays)</f>
        <v>1</v>
      </c>
      <c r="L348" s="9"/>
    </row>
    <row r="349" spans="1:12" ht="30" customHeight="1" x14ac:dyDescent="0.3">
      <c r="A349" s="60">
        <v>718</v>
      </c>
      <c r="B349" s="59">
        <v>44846</v>
      </c>
      <c r="C349" s="59">
        <v>44777</v>
      </c>
      <c r="D349" s="58" t="s">
        <v>1950</v>
      </c>
      <c r="E349" s="60" t="str">
        <f>IF(ISBLANK(LeaveTracker[[#This Row],[Employee Name]]),"-----",VLOOKUP(LeaveTracker[[#This Row],[Employee Name]],Employees[[Employee Name]:[Office]],6))</f>
        <v>CSWDO</v>
      </c>
      <c r="F349" s="59">
        <v>44774</v>
      </c>
      <c r="G349" s="59">
        <v>44776</v>
      </c>
      <c r="H349" s="58" t="s">
        <v>81</v>
      </c>
      <c r="I349" s="58"/>
      <c r="J349" s="60" t="s">
        <v>1776</v>
      </c>
      <c r="K349" s="9">
        <f ca="1">NETWORKDAYS(LeaveTracker[[#This Row],[Start Date]],LeaveTracker[[#This Row],[End Date]],lstHolidays)</f>
        <v>3</v>
      </c>
      <c r="L349" s="9"/>
    </row>
    <row r="350" spans="1:12" ht="30" customHeight="1" x14ac:dyDescent="0.3">
      <c r="A350" s="60">
        <v>719</v>
      </c>
      <c r="B350" s="59">
        <v>44846</v>
      </c>
      <c r="C350" s="59">
        <v>44790</v>
      </c>
      <c r="D350" s="58" t="s">
        <v>1950</v>
      </c>
      <c r="E350" s="60" t="str">
        <f>IF(ISBLANK(LeaveTracker[[#This Row],[Employee Name]]),"-----",VLOOKUP(LeaveTracker[[#This Row],[Employee Name]],Employees[[Employee Name]:[Office]],6))</f>
        <v>CSWDO</v>
      </c>
      <c r="F350" s="59">
        <v>44785</v>
      </c>
      <c r="G350" s="59">
        <v>44785</v>
      </c>
      <c r="H350" s="58" t="s">
        <v>81</v>
      </c>
      <c r="I350" s="58"/>
      <c r="J350" s="60" t="s">
        <v>862</v>
      </c>
      <c r="K350" s="9">
        <f ca="1">NETWORKDAYS(LeaveTracker[[#This Row],[Start Date]],LeaveTracker[[#This Row],[End Date]],lstHolidays)</f>
        <v>1</v>
      </c>
      <c r="L350" s="9"/>
    </row>
    <row r="351" spans="1:12" ht="30" customHeight="1" x14ac:dyDescent="0.3">
      <c r="A351" s="60">
        <v>719</v>
      </c>
      <c r="B351" s="59">
        <v>44846</v>
      </c>
      <c r="C351" s="59">
        <v>44790</v>
      </c>
      <c r="D351" s="58" t="s">
        <v>1950</v>
      </c>
      <c r="E351" s="60" t="str">
        <f>IF(ISBLANK(LeaveTracker[[#This Row],[Employee Name]]),"-----",VLOOKUP(LeaveTracker[[#This Row],[Employee Name]],Employees[[Employee Name]:[Office]],6))</f>
        <v>CSWDO</v>
      </c>
      <c r="F351" s="59">
        <v>44788</v>
      </c>
      <c r="G351" s="59">
        <v>44789</v>
      </c>
      <c r="H351" s="58" t="s">
        <v>81</v>
      </c>
      <c r="I351" s="58"/>
      <c r="J351" s="60" t="s">
        <v>859</v>
      </c>
      <c r="K351" s="9">
        <f ca="1">NETWORKDAYS(LeaveTracker[[#This Row],[Start Date]],LeaveTracker[[#This Row],[End Date]],lstHolidays)</f>
        <v>2</v>
      </c>
      <c r="L351" s="9"/>
    </row>
    <row r="352" spans="1:12" ht="30" customHeight="1" x14ac:dyDescent="0.3">
      <c r="A352" s="60">
        <v>720</v>
      </c>
      <c r="B352" s="59">
        <v>44846</v>
      </c>
      <c r="C352" s="59">
        <v>44767</v>
      </c>
      <c r="D352" s="58" t="s">
        <v>1815</v>
      </c>
      <c r="E352" s="60" t="str">
        <f>IF(ISBLANK(LeaveTracker[[#This Row],[Employee Name]]),"-----",VLOOKUP(LeaveTracker[[#This Row],[Employee Name]],Employees[[Employee Name]:[Office]],6))</f>
        <v>EEO/CITY MARKET</v>
      </c>
      <c r="F352" s="59">
        <v>44756</v>
      </c>
      <c r="G352" s="59">
        <v>44756</v>
      </c>
      <c r="H352" s="58" t="s">
        <v>81</v>
      </c>
      <c r="I352" s="58"/>
      <c r="J352" s="60" t="s">
        <v>862</v>
      </c>
      <c r="K352" s="9">
        <f ca="1">NETWORKDAYS(LeaveTracker[[#This Row],[Start Date]],LeaveTracker[[#This Row],[End Date]],lstHolidays)</f>
        <v>1</v>
      </c>
      <c r="L352" s="9"/>
    </row>
    <row r="353" spans="1:12" ht="30" customHeight="1" x14ac:dyDescent="0.3">
      <c r="A353" s="60">
        <v>720</v>
      </c>
      <c r="B353" s="59">
        <v>44846</v>
      </c>
      <c r="C353" s="59">
        <v>44767</v>
      </c>
      <c r="D353" s="58" t="s">
        <v>1815</v>
      </c>
      <c r="E353" s="60" t="str">
        <f>IF(ISBLANK(LeaveTracker[[#This Row],[Employee Name]]),"-----",VLOOKUP(LeaveTracker[[#This Row],[Employee Name]],Employees[[Employee Name]:[Office]],6))</f>
        <v>EEO/CITY MARKET</v>
      </c>
      <c r="F353" s="59">
        <v>44758</v>
      </c>
      <c r="G353" s="59">
        <v>44758</v>
      </c>
      <c r="H353" s="58" t="s">
        <v>81</v>
      </c>
      <c r="I353" s="58"/>
      <c r="J353" s="60" t="s">
        <v>862</v>
      </c>
      <c r="K353" s="9">
        <f ca="1">NETWORKDAYS(LeaveTracker[[#This Row],[Start Date]],LeaveTracker[[#This Row],[End Date]],lstHolidays)</f>
        <v>0</v>
      </c>
      <c r="L353" s="9"/>
    </row>
    <row r="354" spans="1:12" ht="30" customHeight="1" x14ac:dyDescent="0.3">
      <c r="A354" s="60">
        <v>720</v>
      </c>
      <c r="B354" s="59">
        <v>44846</v>
      </c>
      <c r="C354" s="59">
        <v>44767</v>
      </c>
      <c r="D354" s="58" t="s">
        <v>1815</v>
      </c>
      <c r="E354" s="60" t="str">
        <f>IF(ISBLANK(LeaveTracker[[#This Row],[Employee Name]]),"-----",VLOOKUP(LeaveTracker[[#This Row],[Employee Name]],Employees[[Employee Name]:[Office]],6))</f>
        <v>EEO/CITY MARKET</v>
      </c>
      <c r="F354" s="59">
        <v>44760</v>
      </c>
      <c r="G354" s="59">
        <v>44763</v>
      </c>
      <c r="H354" s="58" t="s">
        <v>81</v>
      </c>
      <c r="I354" s="58"/>
      <c r="J354" s="60" t="s">
        <v>1816</v>
      </c>
      <c r="K354" s="9">
        <f ca="1">NETWORKDAYS(LeaveTracker[[#This Row],[Start Date]],LeaveTracker[[#This Row],[End Date]],lstHolidays)</f>
        <v>4</v>
      </c>
      <c r="L354" s="9"/>
    </row>
    <row r="355" spans="1:12" ht="30" customHeight="1" x14ac:dyDescent="0.3">
      <c r="A355" s="60">
        <v>720</v>
      </c>
      <c r="B355" s="59">
        <v>44846</v>
      </c>
      <c r="C355" s="59">
        <v>44767</v>
      </c>
      <c r="D355" s="58" t="s">
        <v>1815</v>
      </c>
      <c r="E355" s="60" t="str">
        <f>IF(ISBLANK(LeaveTracker[[#This Row],[Employee Name]]),"-----",VLOOKUP(LeaveTracker[[#This Row],[Employee Name]],Employees[[Employee Name]:[Office]],6))</f>
        <v>EEO/CITY MARKET</v>
      </c>
      <c r="F355" s="59">
        <v>44769</v>
      </c>
      <c r="G355" s="59">
        <v>44770</v>
      </c>
      <c r="H355" s="58" t="s">
        <v>81</v>
      </c>
      <c r="I355" s="58"/>
      <c r="J355" s="60" t="s">
        <v>859</v>
      </c>
      <c r="K355" s="9">
        <f ca="1">NETWORKDAYS(LeaveTracker[[#This Row],[Start Date]],LeaveTracker[[#This Row],[End Date]],lstHolidays)</f>
        <v>2</v>
      </c>
      <c r="L355" s="9"/>
    </row>
    <row r="356" spans="1:12" ht="30" customHeight="1" x14ac:dyDescent="0.3">
      <c r="A356" s="60">
        <v>721</v>
      </c>
      <c r="B356" s="59">
        <v>44846</v>
      </c>
      <c r="C356" s="59">
        <v>44756</v>
      </c>
      <c r="D356" s="58" t="s">
        <v>1927</v>
      </c>
      <c r="E356" s="60" t="str">
        <f>IF(ISBLANK(LeaveTracker[[#This Row],[Employee Name]]),"-----",VLOOKUP(LeaveTracker[[#This Row],[Employee Name]],Employees[[Employee Name]:[Office]],6))</f>
        <v>TCSNHS-ISHS</v>
      </c>
      <c r="F356" s="59">
        <v>44753</v>
      </c>
      <c r="G356" s="59">
        <v>44755</v>
      </c>
      <c r="H356" s="58" t="s">
        <v>81</v>
      </c>
      <c r="I356" s="58"/>
      <c r="J356" s="60" t="s">
        <v>1776</v>
      </c>
      <c r="K356" s="9">
        <f ca="1">NETWORKDAYS(LeaveTracker[[#This Row],[Start Date]],LeaveTracker[[#This Row],[End Date]],lstHolidays)</f>
        <v>3</v>
      </c>
      <c r="L356" s="9"/>
    </row>
    <row r="357" spans="1:12" ht="30" customHeight="1" x14ac:dyDescent="0.3">
      <c r="A357" s="60">
        <v>722</v>
      </c>
      <c r="B357" s="59">
        <v>44846</v>
      </c>
      <c r="C357" s="59">
        <v>44750</v>
      </c>
      <c r="D357" s="58" t="s">
        <v>1911</v>
      </c>
      <c r="E357" s="60" t="str">
        <f>IF(ISBLANK(LeaveTracker[[#This Row],[Employee Name]]),"-----",VLOOKUP(LeaveTracker[[#This Row],[Employee Name]],Employees[[Employee Name]:[Office]],6))</f>
        <v>EEO/CITY MARKET</v>
      </c>
      <c r="F357" s="59">
        <v>44746</v>
      </c>
      <c r="G357" s="59">
        <v>44748</v>
      </c>
      <c r="H357" s="58" t="s">
        <v>81</v>
      </c>
      <c r="I357" s="58"/>
      <c r="J357" s="60" t="s">
        <v>1776</v>
      </c>
      <c r="K357" s="9">
        <f ca="1">NETWORKDAYS(LeaveTracker[[#This Row],[Start Date]],LeaveTracker[[#This Row],[End Date]],lstHolidays)</f>
        <v>3</v>
      </c>
      <c r="L357" s="9"/>
    </row>
    <row r="358" spans="1:12" ht="30" customHeight="1" x14ac:dyDescent="0.3">
      <c r="A358" s="60">
        <v>723</v>
      </c>
      <c r="B358" s="59">
        <v>44846</v>
      </c>
      <c r="C358" s="59">
        <v>44712</v>
      </c>
      <c r="D358" s="58" t="s">
        <v>1808</v>
      </c>
      <c r="E358" s="60" t="str">
        <f>IF(ISBLANK(LeaveTracker[[#This Row],[Employee Name]]),"-----",VLOOKUP(LeaveTracker[[#This Row],[Employee Name]],Employees[[Employee Name]:[Office]],6))</f>
        <v>TCIS</v>
      </c>
      <c r="F358" s="59">
        <v>44711</v>
      </c>
      <c r="G358" s="59">
        <v>44711</v>
      </c>
      <c r="H358" s="58" t="s">
        <v>81</v>
      </c>
      <c r="I358" s="58"/>
      <c r="J358" s="60" t="s">
        <v>862</v>
      </c>
      <c r="K358" s="9">
        <f ca="1">NETWORKDAYS(LeaveTracker[[#This Row],[Start Date]],LeaveTracker[[#This Row],[End Date]],lstHolidays)</f>
        <v>1</v>
      </c>
      <c r="L358" s="9"/>
    </row>
    <row r="359" spans="1:12" ht="30" customHeight="1" x14ac:dyDescent="0.3">
      <c r="A359" s="60">
        <v>724</v>
      </c>
      <c r="B359" s="59">
        <v>44846</v>
      </c>
      <c r="C359" s="59">
        <v>44706</v>
      </c>
      <c r="D359" s="58" t="s">
        <v>1809</v>
      </c>
      <c r="E359" s="60" t="str">
        <f>IF(ISBLANK(LeaveTracker[[#This Row],[Employee Name]]),"-----",VLOOKUP(LeaveTracker[[#This Row],[Employee Name]],Employees[[Employee Name]:[Office]],6))</f>
        <v>GSO</v>
      </c>
      <c r="F359" s="59">
        <v>44705</v>
      </c>
      <c r="G359" s="59">
        <v>44705</v>
      </c>
      <c r="H359" s="58" t="s">
        <v>300</v>
      </c>
      <c r="I359" s="58" t="s">
        <v>647</v>
      </c>
      <c r="J359" s="60" t="s">
        <v>1762</v>
      </c>
      <c r="K359" s="9">
        <f ca="1">NETWORKDAYS(LeaveTracker[[#This Row],[Start Date]],LeaveTracker[[#This Row],[End Date]],lstHolidays)</f>
        <v>1</v>
      </c>
      <c r="L359" s="9"/>
    </row>
    <row r="360" spans="1:12" ht="30" customHeight="1" x14ac:dyDescent="0.3">
      <c r="A360" s="60">
        <v>725</v>
      </c>
      <c r="B360" s="59">
        <v>44846</v>
      </c>
      <c r="C360" s="59">
        <v>44775</v>
      </c>
      <c r="D360" s="58" t="s">
        <v>1869</v>
      </c>
      <c r="E360" s="60" t="str">
        <f>IF(ISBLANK(LeaveTracker[[#This Row],[Employee Name]]),"-----",VLOOKUP(LeaveTracker[[#This Row],[Employee Name]],Employees[[Employee Name]:[Office]],6))</f>
        <v>CSWDO</v>
      </c>
      <c r="F360" s="59">
        <v>44774</v>
      </c>
      <c r="G360" s="59">
        <v>44774</v>
      </c>
      <c r="H360" s="58" t="s">
        <v>81</v>
      </c>
      <c r="I360" s="58"/>
      <c r="J360" s="60" t="s">
        <v>862</v>
      </c>
      <c r="K360" s="9">
        <f ca="1">NETWORKDAYS(LeaveTracker[[#This Row],[Start Date]],LeaveTracker[[#This Row],[End Date]],lstHolidays)</f>
        <v>1</v>
      </c>
      <c r="L360" s="9"/>
    </row>
    <row r="361" spans="1:12" ht="30" customHeight="1" x14ac:dyDescent="0.3">
      <c r="A361" s="60">
        <v>726</v>
      </c>
      <c r="B361" s="59">
        <v>44846</v>
      </c>
      <c r="C361" s="59">
        <v>44685</v>
      </c>
      <c r="D361" s="58" t="s">
        <v>1951</v>
      </c>
      <c r="E361" s="60" t="str">
        <f>IF(ISBLANK(LeaveTracker[[#This Row],[Employee Name]]),"-----",VLOOKUP(LeaveTracker[[#This Row],[Employee Name]],Employees[[Employee Name]:[Office]],6))</f>
        <v>CEO</v>
      </c>
      <c r="F361" s="59">
        <v>44685</v>
      </c>
      <c r="G361" s="59">
        <v>44687</v>
      </c>
      <c r="H361" s="58" t="s">
        <v>77</v>
      </c>
      <c r="I361" s="58"/>
      <c r="J361" s="60" t="s">
        <v>1952</v>
      </c>
      <c r="K361" s="9">
        <f ca="1">NETWORKDAYS(LeaveTracker[[#This Row],[Start Date]],LeaveTracker[[#This Row],[End Date]],lstHolidays)</f>
        <v>3</v>
      </c>
      <c r="L361" s="9"/>
    </row>
    <row r="362" spans="1:12" ht="30" customHeight="1" x14ac:dyDescent="0.3">
      <c r="A362" s="60">
        <v>726</v>
      </c>
      <c r="B362" s="59">
        <v>44846</v>
      </c>
      <c r="C362" s="59">
        <v>44685</v>
      </c>
      <c r="D362" s="58" t="s">
        <v>1951</v>
      </c>
      <c r="E362" s="60" t="str">
        <f>IF(ISBLANK(LeaveTracker[[#This Row],[Employee Name]]),"-----",VLOOKUP(LeaveTracker[[#This Row],[Employee Name]],Employees[[Employee Name]:[Office]],6))</f>
        <v>CEO</v>
      </c>
      <c r="F362" s="59">
        <v>44691</v>
      </c>
      <c r="G362" s="59">
        <v>44694</v>
      </c>
      <c r="H362" s="58" t="s">
        <v>77</v>
      </c>
      <c r="I362" s="58"/>
      <c r="J362" s="60" t="s">
        <v>1953</v>
      </c>
      <c r="K362" s="9">
        <f ca="1">NETWORKDAYS(LeaveTracker[[#This Row],[Start Date]],LeaveTracker[[#This Row],[End Date]],lstHolidays)</f>
        <v>4</v>
      </c>
      <c r="L362" s="9"/>
    </row>
    <row r="363" spans="1:12" ht="30" customHeight="1" x14ac:dyDescent="0.3">
      <c r="A363" s="60">
        <v>727</v>
      </c>
      <c r="B363" s="59">
        <v>44846</v>
      </c>
      <c r="C363" s="59">
        <v>44713</v>
      </c>
      <c r="D363" s="58" t="s">
        <v>1951</v>
      </c>
      <c r="E363" s="60" t="str">
        <f>IF(ISBLANK(LeaveTracker[[#This Row],[Employee Name]]),"-----",VLOOKUP(LeaveTracker[[#This Row],[Employee Name]],Employees[[Employee Name]:[Office]],6))</f>
        <v>CEO</v>
      </c>
      <c r="F363" s="59">
        <v>44721</v>
      </c>
      <c r="G363" s="59">
        <v>44721</v>
      </c>
      <c r="H363" s="58" t="s">
        <v>300</v>
      </c>
      <c r="I363" s="58" t="s">
        <v>1850</v>
      </c>
      <c r="J363" s="60" t="s">
        <v>1762</v>
      </c>
      <c r="K363" s="9">
        <f ca="1">NETWORKDAYS(LeaveTracker[[#This Row],[Start Date]],LeaveTracker[[#This Row],[End Date]],lstHolidays)</f>
        <v>1</v>
      </c>
      <c r="L363" s="9"/>
    </row>
    <row r="364" spans="1:12" ht="30" customHeight="1" x14ac:dyDescent="0.3">
      <c r="A364" s="60">
        <v>728</v>
      </c>
      <c r="B364" s="59">
        <v>44846</v>
      </c>
      <c r="C364" s="59">
        <v>44845</v>
      </c>
      <c r="D364" s="58" t="s">
        <v>1954</v>
      </c>
      <c r="E364" s="60" t="str">
        <f>IF(ISBLANK(LeaveTracker[[#This Row],[Employee Name]]),"-----",VLOOKUP(LeaveTracker[[#This Row],[Employee Name]],Employees[[Employee Name]:[Office]],6))</f>
        <v>GSO</v>
      </c>
      <c r="F364" s="59">
        <v>44840</v>
      </c>
      <c r="G364" s="59">
        <v>44841</v>
      </c>
      <c r="H364" s="58" t="s">
        <v>81</v>
      </c>
      <c r="I364" s="58"/>
      <c r="J364" s="60" t="s">
        <v>859</v>
      </c>
      <c r="K364" s="9">
        <f ca="1">NETWORKDAYS(LeaveTracker[[#This Row],[Start Date]],LeaveTracker[[#This Row],[End Date]],lstHolidays)</f>
        <v>2</v>
      </c>
      <c r="L364" s="9"/>
    </row>
    <row r="365" spans="1:12" ht="30" customHeight="1" x14ac:dyDescent="0.3">
      <c r="A365" s="60">
        <v>729</v>
      </c>
      <c r="B365" s="59">
        <v>44846</v>
      </c>
      <c r="C365" s="59">
        <v>44844</v>
      </c>
      <c r="D365" s="58" t="s">
        <v>1891</v>
      </c>
      <c r="E365" s="60" t="str">
        <f>IF(ISBLANK(LeaveTracker[[#This Row],[Employee Name]]),"-----",VLOOKUP(LeaveTracker[[#This Row],[Employee Name]],Employees[[Employee Name]:[Office]],6))</f>
        <v>GSO</v>
      </c>
      <c r="F365" s="59">
        <v>44838</v>
      </c>
      <c r="G365" s="59">
        <v>44841</v>
      </c>
      <c r="H365" s="58" t="s">
        <v>81</v>
      </c>
      <c r="I365" s="58"/>
      <c r="J365" s="60" t="s">
        <v>1816</v>
      </c>
      <c r="K365" s="9">
        <f ca="1">NETWORKDAYS(LeaveTracker[[#This Row],[Start Date]],LeaveTracker[[#This Row],[End Date]],lstHolidays)</f>
        <v>4</v>
      </c>
      <c r="L365" s="9"/>
    </row>
    <row r="366" spans="1:12" ht="30" customHeight="1" x14ac:dyDescent="0.3">
      <c r="A366" s="60">
        <v>730</v>
      </c>
      <c r="B366" s="59">
        <v>44846</v>
      </c>
      <c r="C366" s="59">
        <v>44816</v>
      </c>
      <c r="D366" s="58" t="s">
        <v>1789</v>
      </c>
      <c r="E366" s="60" t="str">
        <f>IF(ISBLANK(LeaveTracker[[#This Row],[Employee Name]]),"-----",VLOOKUP(LeaveTracker[[#This Row],[Employee Name]],Employees[[Employee Name]:[Office]],6))</f>
        <v>ACCOUNTING</v>
      </c>
      <c r="F366" s="59">
        <v>44811</v>
      </c>
      <c r="G366" s="59">
        <v>44811</v>
      </c>
      <c r="H366" s="58" t="s">
        <v>81</v>
      </c>
      <c r="I366" s="58"/>
      <c r="J366" s="60" t="s">
        <v>862</v>
      </c>
      <c r="K366" s="9">
        <f ca="1">NETWORKDAYS(LeaveTracker[[#This Row],[Start Date]],LeaveTracker[[#This Row],[End Date]],lstHolidays)</f>
        <v>1</v>
      </c>
      <c r="L366" s="9"/>
    </row>
    <row r="367" spans="1:12" ht="30" customHeight="1" x14ac:dyDescent="0.3">
      <c r="A367" s="60">
        <v>731</v>
      </c>
      <c r="B367" s="59">
        <v>44846</v>
      </c>
      <c r="C367" s="59">
        <v>44850</v>
      </c>
      <c r="D367" s="58" t="s">
        <v>1955</v>
      </c>
      <c r="E367" s="60" t="str">
        <f>IF(ISBLANK(LeaveTracker[[#This Row],[Employee Name]]),"-----",VLOOKUP(LeaveTracker[[#This Row],[Employee Name]],Employees[[Employee Name]:[Office]],6))</f>
        <v>CHO</v>
      </c>
      <c r="F367" s="59">
        <v>44784</v>
      </c>
      <c r="G367" s="59">
        <v>44784</v>
      </c>
      <c r="H367" s="58" t="s">
        <v>81</v>
      </c>
      <c r="I367" s="58"/>
      <c r="J367" s="60" t="s">
        <v>862</v>
      </c>
      <c r="K367" s="9">
        <f ca="1">NETWORKDAYS(LeaveTracker[[#This Row],[Start Date]],LeaveTracker[[#This Row],[End Date]],lstHolidays)</f>
        <v>1</v>
      </c>
      <c r="L367" s="9"/>
    </row>
    <row r="368" spans="1:12" ht="30" customHeight="1" x14ac:dyDescent="0.3">
      <c r="A368" s="60">
        <v>732</v>
      </c>
      <c r="B368" s="59">
        <v>44846</v>
      </c>
      <c r="C368" s="59">
        <v>44785</v>
      </c>
      <c r="D368" s="58" t="s">
        <v>1956</v>
      </c>
      <c r="E368" s="60" t="str">
        <f>IF(ISBLANK(LeaveTracker[[#This Row],[Employee Name]]),"-----",VLOOKUP(LeaveTracker[[#This Row],[Employee Name]],Employees[[Employee Name]:[Office]],6))</f>
        <v>CENRO</v>
      </c>
      <c r="F368" s="59">
        <v>44782</v>
      </c>
      <c r="G368" s="59">
        <v>44782</v>
      </c>
      <c r="H368" s="58" t="s">
        <v>81</v>
      </c>
      <c r="I368" s="58"/>
      <c r="J368" s="60" t="s">
        <v>862</v>
      </c>
      <c r="K368" s="9">
        <f ca="1">NETWORKDAYS(LeaveTracker[[#This Row],[Start Date]],LeaveTracker[[#This Row],[End Date]],lstHolidays)</f>
        <v>1</v>
      </c>
      <c r="L368" s="9"/>
    </row>
    <row r="369" spans="1:12" ht="30" customHeight="1" x14ac:dyDescent="0.3">
      <c r="A369" s="60">
        <v>733</v>
      </c>
      <c r="B369" s="59">
        <v>44846</v>
      </c>
      <c r="C369" s="59">
        <v>44785</v>
      </c>
      <c r="D369" s="58" t="s">
        <v>1765</v>
      </c>
      <c r="E369" s="60" t="str">
        <f>IF(ISBLANK(LeaveTracker[[#This Row],[Employee Name]]),"-----",VLOOKUP(LeaveTracker[[#This Row],[Employee Name]],Employees[[Employee Name]:[Office]],6))</f>
        <v>TCIS</v>
      </c>
      <c r="F369" s="59">
        <v>44788</v>
      </c>
      <c r="G369" s="59">
        <v>44788</v>
      </c>
      <c r="H369" s="58" t="s">
        <v>82</v>
      </c>
      <c r="I369" s="58"/>
      <c r="J369" s="60" t="s">
        <v>861</v>
      </c>
      <c r="K369" s="9">
        <f ca="1">NETWORKDAYS(LeaveTracker[[#This Row],[Start Date]],LeaveTracker[[#This Row],[End Date]],lstHolidays)</f>
        <v>1</v>
      </c>
      <c r="L369" s="9"/>
    </row>
    <row r="370" spans="1:12" ht="30" customHeight="1" x14ac:dyDescent="0.3">
      <c r="A370" s="60">
        <v>734</v>
      </c>
      <c r="B370" s="59">
        <v>44846</v>
      </c>
      <c r="C370" s="59">
        <v>44777</v>
      </c>
      <c r="D370" s="58" t="s">
        <v>1899</v>
      </c>
      <c r="E370" s="60" t="str">
        <f>IF(ISBLANK(LeaveTracker[[#This Row],[Employee Name]]),"-----",VLOOKUP(LeaveTracker[[#This Row],[Employee Name]],Employees[[Employee Name]:[Office]],6))</f>
        <v>CSWDO</v>
      </c>
      <c r="F370" s="59">
        <v>44782</v>
      </c>
      <c r="G370" s="59">
        <v>44782</v>
      </c>
      <c r="H370" s="58" t="s">
        <v>300</v>
      </c>
      <c r="I370" s="58" t="s">
        <v>1850</v>
      </c>
      <c r="J370" s="60" t="s">
        <v>1762</v>
      </c>
      <c r="K370" s="9">
        <f ca="1">NETWORKDAYS(LeaveTracker[[#This Row],[Start Date]],LeaveTracker[[#This Row],[End Date]],lstHolidays)</f>
        <v>1</v>
      </c>
      <c r="L370" s="9"/>
    </row>
    <row r="371" spans="1:12" ht="30" customHeight="1" x14ac:dyDescent="0.3">
      <c r="A371" s="60">
        <v>735</v>
      </c>
      <c r="B371" s="59">
        <v>44846</v>
      </c>
      <c r="C371" s="59">
        <v>44715</v>
      </c>
      <c r="D371" s="58" t="s">
        <v>1947</v>
      </c>
      <c r="E371" s="60" t="str">
        <f>IF(ISBLANK(LeaveTracker[[#This Row],[Employee Name]]),"-----",VLOOKUP(LeaveTracker[[#This Row],[Employee Name]],Employees[[Employee Name]:[Office]],6))</f>
        <v>MO</v>
      </c>
      <c r="F371" s="59">
        <v>44720</v>
      </c>
      <c r="G371" s="59">
        <v>44720</v>
      </c>
      <c r="H371" s="58" t="s">
        <v>300</v>
      </c>
      <c r="I371" s="58" t="s">
        <v>1850</v>
      </c>
      <c r="J371" s="60" t="s">
        <v>1762</v>
      </c>
      <c r="K371" s="9">
        <f ca="1">NETWORKDAYS(LeaveTracker[[#This Row],[Start Date]],LeaveTracker[[#This Row],[End Date]],lstHolidays)</f>
        <v>1</v>
      </c>
      <c r="L371" s="9"/>
    </row>
    <row r="372" spans="1:12" ht="30" customHeight="1" x14ac:dyDescent="0.3">
      <c r="A372" s="60">
        <v>736</v>
      </c>
      <c r="B372" s="59">
        <v>44846</v>
      </c>
      <c r="C372" s="59">
        <v>44820</v>
      </c>
      <c r="D372" s="58" t="s">
        <v>1868</v>
      </c>
      <c r="E372" s="60" t="str">
        <f>IF(ISBLANK(LeaveTracker[[#This Row],[Employee Name]]),"-----",VLOOKUP(LeaveTracker[[#This Row],[Employee Name]],Employees[[Employee Name]:[Office]],6))</f>
        <v>HOUSING</v>
      </c>
      <c r="F372" s="59">
        <v>44817</v>
      </c>
      <c r="G372" s="59">
        <v>44819</v>
      </c>
      <c r="H372" s="58" t="s">
        <v>81</v>
      </c>
      <c r="I372" s="58"/>
      <c r="J372" s="60" t="s">
        <v>1776</v>
      </c>
      <c r="K372" s="9">
        <f ca="1">NETWORKDAYS(LeaveTracker[[#This Row],[Start Date]],LeaveTracker[[#This Row],[End Date]],lstHolidays)</f>
        <v>3</v>
      </c>
      <c r="L372" s="9"/>
    </row>
    <row r="373" spans="1:12" ht="30" customHeight="1" x14ac:dyDescent="0.3">
      <c r="A373" s="60">
        <v>737</v>
      </c>
      <c r="B373" s="59">
        <v>44846</v>
      </c>
      <c r="C373" s="59">
        <v>44806</v>
      </c>
      <c r="D373" s="58" t="s">
        <v>1957</v>
      </c>
      <c r="E373" s="60" t="str">
        <f>IF(ISBLANK(LeaveTracker[[#This Row],[Employee Name]]),"-----",VLOOKUP(LeaveTracker[[#This Row],[Employee Name]],Employees[[Employee Name]:[Office]],6))</f>
        <v>TICC</v>
      </c>
      <c r="F373" s="59">
        <v>44805</v>
      </c>
      <c r="G373" s="59">
        <v>44805</v>
      </c>
      <c r="H373" s="58" t="s">
        <v>1035</v>
      </c>
      <c r="I373" s="58" t="s">
        <v>1035</v>
      </c>
      <c r="J373" s="60" t="s">
        <v>1866</v>
      </c>
      <c r="K373" s="9">
        <f ca="1">NETWORKDAYS(LeaveTracker[[#This Row],[Start Date]],LeaveTracker[[#This Row],[End Date]],lstHolidays)</f>
        <v>1</v>
      </c>
      <c r="L373" s="9"/>
    </row>
    <row r="374" spans="1:12" ht="30" customHeight="1" x14ac:dyDescent="0.3">
      <c r="A374" s="60">
        <v>738</v>
      </c>
      <c r="B374" s="59">
        <v>44846</v>
      </c>
      <c r="C374" s="59">
        <v>44806</v>
      </c>
      <c r="D374" s="58" t="s">
        <v>1874</v>
      </c>
      <c r="E374" s="60" t="str">
        <f>IF(ISBLANK(LeaveTracker[[#This Row],[Employee Name]]),"-----",VLOOKUP(LeaveTracker[[#This Row],[Employee Name]],Employees[[Employee Name]:[Office]],6))</f>
        <v>TICC</v>
      </c>
      <c r="F374" s="59">
        <v>44809</v>
      </c>
      <c r="G374" s="59">
        <v>44809</v>
      </c>
      <c r="H374" s="58" t="s">
        <v>1035</v>
      </c>
      <c r="I374" s="58" t="s">
        <v>81</v>
      </c>
      <c r="J374" s="60" t="s">
        <v>1866</v>
      </c>
      <c r="K374" s="9">
        <f ca="1">NETWORKDAYS(LeaveTracker[[#This Row],[Start Date]],LeaveTracker[[#This Row],[End Date]],lstHolidays)</f>
        <v>1</v>
      </c>
      <c r="L374" s="9"/>
    </row>
    <row r="375" spans="1:12" ht="30" customHeight="1" x14ac:dyDescent="0.3">
      <c r="A375" s="60">
        <v>739</v>
      </c>
      <c r="B375" s="59">
        <v>44846</v>
      </c>
      <c r="C375" s="59">
        <v>44806</v>
      </c>
      <c r="D375" s="58" t="s">
        <v>1879</v>
      </c>
      <c r="E375" s="60" t="str">
        <f>IF(ISBLANK(LeaveTracker[[#This Row],[Employee Name]]),"-----",VLOOKUP(LeaveTracker[[#This Row],[Employee Name]],Employees[[Employee Name]:[Office]],6))</f>
        <v>TICC</v>
      </c>
      <c r="F375" s="59">
        <v>44809</v>
      </c>
      <c r="G375" s="59">
        <v>44809</v>
      </c>
      <c r="H375" s="58" t="s">
        <v>1035</v>
      </c>
      <c r="I375" s="58" t="s">
        <v>81</v>
      </c>
      <c r="J375" s="60" t="s">
        <v>1866</v>
      </c>
      <c r="K375" s="9">
        <f ca="1">NETWORKDAYS(LeaveTracker[[#This Row],[Start Date]],LeaveTracker[[#This Row],[End Date]],lstHolidays)</f>
        <v>1</v>
      </c>
      <c r="L375" s="9"/>
    </row>
    <row r="376" spans="1:12" ht="30" customHeight="1" x14ac:dyDescent="0.3">
      <c r="A376" s="60">
        <v>740</v>
      </c>
      <c r="B376" s="59">
        <v>44846</v>
      </c>
      <c r="C376" s="59">
        <v>44795</v>
      </c>
      <c r="D376" s="58" t="s">
        <v>1864</v>
      </c>
      <c r="E376" s="60" t="str">
        <f>IF(ISBLANK(LeaveTracker[[#This Row],[Employee Name]]),"-----",VLOOKUP(LeaveTracker[[#This Row],[Employee Name]],Employees[[Employee Name]:[Office]],6))</f>
        <v>TCNHS</v>
      </c>
      <c r="F376" s="59">
        <v>44784</v>
      </c>
      <c r="G376" s="59">
        <v>44785</v>
      </c>
      <c r="H376" s="58" t="s">
        <v>81</v>
      </c>
      <c r="I376" s="58"/>
      <c r="J376" s="60" t="s">
        <v>859</v>
      </c>
      <c r="K376" s="9">
        <f ca="1">NETWORKDAYS(LeaveTracker[[#This Row],[Start Date]],LeaveTracker[[#This Row],[End Date]],lstHolidays)</f>
        <v>2</v>
      </c>
      <c r="L376" s="9"/>
    </row>
    <row r="377" spans="1:12" ht="30" customHeight="1" x14ac:dyDescent="0.3">
      <c r="A377" s="60">
        <v>741</v>
      </c>
      <c r="B377" s="59">
        <v>44846</v>
      </c>
      <c r="C377" s="59">
        <v>44831</v>
      </c>
      <c r="D377" s="58" t="s">
        <v>1864</v>
      </c>
      <c r="E377" s="60" t="str">
        <f>IF(ISBLANK(LeaveTracker[[#This Row],[Employee Name]]),"-----",VLOOKUP(LeaveTracker[[#This Row],[Employee Name]],Employees[[Employee Name]:[Office]],6))</f>
        <v>TCNHS</v>
      </c>
      <c r="F377" s="59">
        <v>44825</v>
      </c>
      <c r="G377" s="59">
        <v>44826</v>
      </c>
      <c r="H377" s="58" t="s">
        <v>81</v>
      </c>
      <c r="I377" s="58"/>
      <c r="J377" s="60" t="s">
        <v>859</v>
      </c>
      <c r="K377" s="9">
        <f ca="1">NETWORKDAYS(LeaveTracker[[#This Row],[Start Date]],LeaveTracker[[#This Row],[End Date]],lstHolidays)</f>
        <v>2</v>
      </c>
      <c r="L377" s="9"/>
    </row>
    <row r="378" spans="1:12" ht="30" customHeight="1" x14ac:dyDescent="0.3">
      <c r="A378" s="60">
        <v>742</v>
      </c>
      <c r="B378" s="59">
        <v>44846</v>
      </c>
      <c r="C378" s="59">
        <v>44795</v>
      </c>
      <c r="D378" s="58" t="s">
        <v>1864</v>
      </c>
      <c r="E378" s="60" t="str">
        <f>IF(ISBLANK(LeaveTracker[[#This Row],[Employee Name]]),"-----",VLOOKUP(LeaveTracker[[#This Row],[Employee Name]],Employees[[Employee Name]:[Office]],6))</f>
        <v>TCNHS</v>
      </c>
      <c r="F378" s="59">
        <v>44782</v>
      </c>
      <c r="G378" s="59">
        <v>44783</v>
      </c>
      <c r="H378" s="58" t="s">
        <v>81</v>
      </c>
      <c r="I378" s="58"/>
      <c r="J378" s="60" t="s">
        <v>859</v>
      </c>
      <c r="K378" s="9">
        <f ca="1">NETWORKDAYS(LeaveTracker[[#This Row],[Start Date]],LeaveTracker[[#This Row],[End Date]],lstHolidays)</f>
        <v>2</v>
      </c>
      <c r="L378" s="9"/>
    </row>
    <row r="379" spans="1:12" ht="30" customHeight="1" x14ac:dyDescent="0.3">
      <c r="A379" s="60">
        <v>743</v>
      </c>
      <c r="B379" s="59">
        <v>44846</v>
      </c>
      <c r="C379" s="59">
        <v>44831</v>
      </c>
      <c r="D379" s="58" t="s">
        <v>1871</v>
      </c>
      <c r="E379" s="60" t="str">
        <f>IF(ISBLANK(LeaveTracker[[#This Row],[Employee Name]]),"-----",VLOOKUP(LeaveTracker[[#This Row],[Employee Name]],Employees[[Employee Name]:[Office]],6))</f>
        <v>TCNHS</v>
      </c>
      <c r="F379" s="59">
        <v>44825</v>
      </c>
      <c r="G379" s="59">
        <v>44826</v>
      </c>
      <c r="H379" s="58" t="s">
        <v>81</v>
      </c>
      <c r="I379" s="58"/>
      <c r="J379" s="60" t="s">
        <v>859</v>
      </c>
      <c r="K379" s="9">
        <f ca="1">NETWORKDAYS(LeaveTracker[[#This Row],[Start Date]],LeaveTracker[[#This Row],[End Date]],lstHolidays)</f>
        <v>2</v>
      </c>
      <c r="L379" s="9"/>
    </row>
    <row r="380" spans="1:12" ht="30" customHeight="1" x14ac:dyDescent="0.3">
      <c r="A380" s="60">
        <v>744</v>
      </c>
      <c r="B380" s="59">
        <v>44846</v>
      </c>
      <c r="C380" s="59">
        <v>44832</v>
      </c>
      <c r="D380" s="58" t="s">
        <v>1958</v>
      </c>
      <c r="E380" s="60" t="str">
        <f>IF(ISBLANK(LeaveTracker[[#This Row],[Employee Name]]),"-----",VLOOKUP(LeaveTracker[[#This Row],[Employee Name]],Employees[[Employee Name]:[Office]],6))</f>
        <v>PICNIC GROVE</v>
      </c>
      <c r="F380" s="59">
        <v>44809</v>
      </c>
      <c r="G380" s="59">
        <v>44813</v>
      </c>
      <c r="H380" s="58" t="s">
        <v>81</v>
      </c>
      <c r="I380" s="58"/>
      <c r="J380" s="60" t="s">
        <v>1845</v>
      </c>
      <c r="K380" s="9">
        <f ca="1">NETWORKDAYS(LeaveTracker[[#This Row],[Start Date]],LeaveTracker[[#This Row],[End Date]],lstHolidays)</f>
        <v>5</v>
      </c>
      <c r="L380" s="9"/>
    </row>
    <row r="381" spans="1:12" ht="30" customHeight="1" x14ac:dyDescent="0.3">
      <c r="A381" s="60">
        <v>744</v>
      </c>
      <c r="B381" s="59">
        <v>44846</v>
      </c>
      <c r="C381" s="59">
        <v>44832</v>
      </c>
      <c r="D381" s="58" t="s">
        <v>1958</v>
      </c>
      <c r="E381" s="60" t="str">
        <f>IF(ISBLANK(LeaveTracker[[#This Row],[Employee Name]]),"-----",VLOOKUP(LeaveTracker[[#This Row],[Employee Name]],Employees[[Employee Name]:[Office]],6))</f>
        <v>PICNIC GROVE</v>
      </c>
      <c r="F381" s="59">
        <v>44816</v>
      </c>
      <c r="G381" s="59">
        <v>44818</v>
      </c>
      <c r="H381" s="58" t="s">
        <v>81</v>
      </c>
      <c r="I381" s="58"/>
      <c r="J381" s="60" t="s">
        <v>1776</v>
      </c>
      <c r="K381" s="9">
        <f ca="1">NETWORKDAYS(LeaveTracker[[#This Row],[Start Date]],LeaveTracker[[#This Row],[End Date]],lstHolidays)</f>
        <v>3</v>
      </c>
      <c r="L381" s="9"/>
    </row>
    <row r="382" spans="1:12" ht="30" customHeight="1" x14ac:dyDescent="0.3">
      <c r="A382" s="60">
        <v>745</v>
      </c>
      <c r="B382" s="59">
        <v>44846</v>
      </c>
      <c r="C382" s="59">
        <v>44832</v>
      </c>
      <c r="D382" s="58" t="s">
        <v>1958</v>
      </c>
      <c r="E382" s="60" t="str">
        <f>IF(ISBLANK(LeaveTracker[[#This Row],[Employee Name]]),"-----",VLOOKUP(LeaveTracker[[#This Row],[Employee Name]],Employees[[Employee Name]:[Office]],6))</f>
        <v>PICNIC GROVE</v>
      </c>
      <c r="F382" s="59">
        <v>44819</v>
      </c>
      <c r="G382" s="59">
        <v>44820</v>
      </c>
      <c r="H382" s="58" t="s">
        <v>82</v>
      </c>
      <c r="I382" s="58"/>
      <c r="J382" s="60" t="s">
        <v>1806</v>
      </c>
      <c r="K382" s="9">
        <f ca="1">NETWORKDAYS(LeaveTracker[[#This Row],[Start Date]],LeaveTracker[[#This Row],[End Date]],lstHolidays)</f>
        <v>2</v>
      </c>
      <c r="L382" s="9"/>
    </row>
    <row r="383" spans="1:12" ht="30" customHeight="1" x14ac:dyDescent="0.3">
      <c r="A383" s="60">
        <v>745</v>
      </c>
      <c r="B383" s="59">
        <v>44846</v>
      </c>
      <c r="C383" s="59">
        <v>44832</v>
      </c>
      <c r="D383" s="58" t="s">
        <v>1958</v>
      </c>
      <c r="E383" s="60" t="str">
        <f>IF(ISBLANK(LeaveTracker[[#This Row],[Employee Name]]),"-----",VLOOKUP(LeaveTracker[[#This Row],[Employee Name]],Employees[[Employee Name]:[Office]],6))</f>
        <v>PICNIC GROVE</v>
      </c>
      <c r="F383" s="59">
        <v>44823</v>
      </c>
      <c r="G383" s="59">
        <v>44827</v>
      </c>
      <c r="H383" s="58" t="s">
        <v>82</v>
      </c>
      <c r="I383" s="58"/>
      <c r="J383" s="60" t="s">
        <v>898</v>
      </c>
      <c r="K383" s="9">
        <f ca="1">NETWORKDAYS(LeaveTracker[[#This Row],[Start Date]],LeaveTracker[[#This Row],[End Date]],lstHolidays)</f>
        <v>5</v>
      </c>
      <c r="L383" s="9"/>
    </row>
    <row r="384" spans="1:12" ht="30" customHeight="1" x14ac:dyDescent="0.3">
      <c r="A384" s="60">
        <v>745</v>
      </c>
      <c r="B384" s="59">
        <v>44846</v>
      </c>
      <c r="C384" s="59">
        <v>44832</v>
      </c>
      <c r="D384" s="58" t="s">
        <v>1958</v>
      </c>
      <c r="E384" s="60" t="str">
        <f>IF(ISBLANK(LeaveTracker[[#This Row],[Employee Name]]),"-----",VLOOKUP(LeaveTracker[[#This Row],[Employee Name]],Employees[[Employee Name]:[Office]],6))</f>
        <v>PICNIC GROVE</v>
      </c>
      <c r="F384" s="59">
        <v>44830</v>
      </c>
      <c r="G384" s="59">
        <v>44831</v>
      </c>
      <c r="H384" s="58" t="s">
        <v>82</v>
      </c>
      <c r="I384" s="58"/>
      <c r="J384" s="60" t="s">
        <v>1806</v>
      </c>
      <c r="K384" s="9">
        <f ca="1">NETWORKDAYS(LeaveTracker[[#This Row],[Start Date]],LeaveTracker[[#This Row],[End Date]],lstHolidays)</f>
        <v>2</v>
      </c>
      <c r="L384" s="9"/>
    </row>
    <row r="385" spans="1:12" ht="30" customHeight="1" x14ac:dyDescent="0.3">
      <c r="A385" s="60">
        <v>746</v>
      </c>
      <c r="B385" s="59">
        <v>44846</v>
      </c>
      <c r="C385" s="59">
        <v>44832</v>
      </c>
      <c r="D385" s="58" t="s">
        <v>1780</v>
      </c>
      <c r="E385" s="60" t="str">
        <f>IF(ISBLANK(LeaveTracker[[#This Row],[Employee Name]]),"-----",VLOOKUP(LeaveTracker[[#This Row],[Employee Name]],Employees[[Employee Name]:[Office]],6))</f>
        <v>ONT</v>
      </c>
      <c r="F385" s="59">
        <v>44820</v>
      </c>
      <c r="G385" s="59">
        <v>44820</v>
      </c>
      <c r="H385" s="58" t="s">
        <v>81</v>
      </c>
      <c r="I385" s="58"/>
      <c r="J385" s="60" t="s">
        <v>862</v>
      </c>
      <c r="K385" s="9">
        <f ca="1">NETWORKDAYS(LeaveTracker[[#This Row],[Start Date]],LeaveTracker[[#This Row],[End Date]],lstHolidays)</f>
        <v>1</v>
      </c>
      <c r="L385" s="9"/>
    </row>
    <row r="386" spans="1:12" ht="30" customHeight="1" x14ac:dyDescent="0.3">
      <c r="A386" s="60">
        <v>747</v>
      </c>
      <c r="B386" s="59">
        <v>44846</v>
      </c>
      <c r="C386" s="59">
        <v>44832</v>
      </c>
      <c r="D386" s="58" t="s">
        <v>1765</v>
      </c>
      <c r="E386" s="60" t="str">
        <f>IF(ISBLANK(LeaveTracker[[#This Row],[Employee Name]]),"-----",VLOOKUP(LeaveTracker[[#This Row],[Employee Name]],Employees[[Employee Name]:[Office]],6))</f>
        <v>TCIS</v>
      </c>
      <c r="F386" s="59">
        <v>44826</v>
      </c>
      <c r="G386" s="59">
        <v>44826</v>
      </c>
      <c r="H386" s="58" t="s">
        <v>81</v>
      </c>
      <c r="I386" s="58"/>
      <c r="J386" s="60" t="s">
        <v>862</v>
      </c>
      <c r="K386" s="9">
        <f ca="1">NETWORKDAYS(LeaveTracker[[#This Row],[Start Date]],LeaveTracker[[#This Row],[End Date]],lstHolidays)</f>
        <v>1</v>
      </c>
      <c r="L386" s="9"/>
    </row>
    <row r="387" spans="1:12" ht="30" customHeight="1" x14ac:dyDescent="0.3">
      <c r="A387" s="60">
        <v>748</v>
      </c>
      <c r="B387" s="59">
        <v>44846</v>
      </c>
      <c r="C387" s="59">
        <v>44832</v>
      </c>
      <c r="D387" s="58" t="s">
        <v>1802</v>
      </c>
      <c r="E387" s="60" t="str">
        <f>IF(ISBLANK(LeaveTracker[[#This Row],[Employee Name]]),"-----",VLOOKUP(LeaveTracker[[#This Row],[Employee Name]],Employees[[Employee Name]:[Office]],6))</f>
        <v>TCIS</v>
      </c>
      <c r="F387" s="59">
        <v>44833</v>
      </c>
      <c r="G387" s="59">
        <v>44834</v>
      </c>
      <c r="H387" s="58" t="s">
        <v>82</v>
      </c>
      <c r="I387" s="58" t="s">
        <v>1320</v>
      </c>
      <c r="J387" s="60" t="s">
        <v>1806</v>
      </c>
      <c r="K387" s="9">
        <f ca="1">NETWORKDAYS(LeaveTracker[[#This Row],[Start Date]],LeaveTracker[[#This Row],[End Date]],lstHolidays)</f>
        <v>2</v>
      </c>
      <c r="L387" s="9"/>
    </row>
    <row r="388" spans="1:12" ht="30" customHeight="1" x14ac:dyDescent="0.3">
      <c r="A388" s="60">
        <v>748</v>
      </c>
      <c r="B388" s="59">
        <v>44846</v>
      </c>
      <c r="C388" s="59">
        <v>44832</v>
      </c>
      <c r="D388" s="58" t="s">
        <v>1802</v>
      </c>
      <c r="E388" s="60" t="str">
        <f>IF(ISBLANK(LeaveTracker[[#This Row],[Employee Name]]),"-----",VLOOKUP(LeaveTracker[[#This Row],[Employee Name]],Employees[[Employee Name]:[Office]],6))</f>
        <v>TCIS</v>
      </c>
      <c r="F388" s="59">
        <v>44837</v>
      </c>
      <c r="G388" s="59">
        <v>44837</v>
      </c>
      <c r="H388" s="58" t="s">
        <v>82</v>
      </c>
      <c r="I388" s="58" t="s">
        <v>1320</v>
      </c>
      <c r="J388" s="60" t="s">
        <v>861</v>
      </c>
      <c r="K388" s="9">
        <f ca="1">NETWORKDAYS(LeaveTracker[[#This Row],[Start Date]],LeaveTracker[[#This Row],[End Date]],lstHolidays)</f>
        <v>1</v>
      </c>
      <c r="L388" s="9"/>
    </row>
    <row r="389" spans="1:12" ht="30" customHeight="1" x14ac:dyDescent="0.3">
      <c r="A389" s="60">
        <v>749</v>
      </c>
      <c r="B389" s="59">
        <v>44846</v>
      </c>
      <c r="C389" s="59">
        <v>44832</v>
      </c>
      <c r="D389" s="58" t="s">
        <v>1959</v>
      </c>
      <c r="E389" s="60" t="str">
        <f>IF(ISBLANK(LeaveTracker[[#This Row],[Employee Name]]),"-----",VLOOKUP(LeaveTracker[[#This Row],[Employee Name]],Employees[[Employee Name]:[Office]],6))</f>
        <v>TCIS</v>
      </c>
      <c r="F389" s="59">
        <v>44833</v>
      </c>
      <c r="G389" s="59">
        <v>44834</v>
      </c>
      <c r="H389" s="58" t="s">
        <v>82</v>
      </c>
      <c r="I389" s="58"/>
      <c r="J389" s="60" t="s">
        <v>1806</v>
      </c>
      <c r="K389" s="9">
        <f ca="1">NETWORKDAYS(LeaveTracker[[#This Row],[Start Date]],LeaveTracker[[#This Row],[End Date]],lstHolidays)</f>
        <v>2</v>
      </c>
      <c r="L389" s="9"/>
    </row>
    <row r="390" spans="1:12" ht="30" customHeight="1" x14ac:dyDescent="0.3">
      <c r="A390" s="60">
        <v>749</v>
      </c>
      <c r="B390" s="59">
        <v>44846</v>
      </c>
      <c r="C390" s="59">
        <v>44832</v>
      </c>
      <c r="D390" s="58" t="s">
        <v>1959</v>
      </c>
      <c r="E390" s="60" t="str">
        <f>IF(ISBLANK(LeaveTracker[[#This Row],[Employee Name]]),"-----",VLOOKUP(LeaveTracker[[#This Row],[Employee Name]],Employees[[Employee Name]:[Office]],6))</f>
        <v>TCIS</v>
      </c>
      <c r="F390" s="59">
        <v>44837</v>
      </c>
      <c r="G390" s="59">
        <v>44837</v>
      </c>
      <c r="H390" s="58" t="s">
        <v>82</v>
      </c>
      <c r="I390" s="58"/>
      <c r="J390" s="60" t="s">
        <v>861</v>
      </c>
      <c r="K390" s="9">
        <f ca="1">NETWORKDAYS(LeaveTracker[[#This Row],[Start Date]],LeaveTracker[[#This Row],[End Date]],lstHolidays)</f>
        <v>1</v>
      </c>
      <c r="L390" s="9"/>
    </row>
    <row r="391" spans="1:12" ht="30" customHeight="1" x14ac:dyDescent="0.3">
      <c r="A391" s="60">
        <v>750</v>
      </c>
      <c r="B391" s="59">
        <v>44846</v>
      </c>
      <c r="C391" s="59">
        <v>44830</v>
      </c>
      <c r="D391" s="58" t="s">
        <v>1895</v>
      </c>
      <c r="E391" s="60" t="str">
        <f>IF(ISBLANK(LeaveTracker[[#This Row],[Employee Name]]),"-----",VLOOKUP(LeaveTracker[[#This Row],[Employee Name]],Employees[[Employee Name]:[Office]],6))</f>
        <v>TCIS</v>
      </c>
      <c r="F391" s="59">
        <v>44824</v>
      </c>
      <c r="G391" s="59">
        <v>44826</v>
      </c>
      <c r="H391" s="58" t="s">
        <v>81</v>
      </c>
      <c r="I391" s="58"/>
      <c r="J391" s="60" t="s">
        <v>1776</v>
      </c>
      <c r="K391" s="9">
        <f ca="1">NETWORKDAYS(LeaveTracker[[#This Row],[Start Date]],LeaveTracker[[#This Row],[End Date]],lstHolidays)</f>
        <v>3</v>
      </c>
      <c r="L391" s="9"/>
    </row>
    <row r="392" spans="1:12" ht="30" customHeight="1" x14ac:dyDescent="0.3">
      <c r="A392" s="60">
        <v>751</v>
      </c>
      <c r="B392" s="59">
        <v>44846</v>
      </c>
      <c r="C392" s="59">
        <v>44832</v>
      </c>
      <c r="D392" s="58" t="s">
        <v>1886</v>
      </c>
      <c r="E392" s="60" t="str">
        <f>IF(ISBLANK(LeaveTracker[[#This Row],[Employee Name]]),"-----",VLOOKUP(LeaveTracker[[#This Row],[Employee Name]],Employees[[Employee Name]:[Office]],6))</f>
        <v>CENRO</v>
      </c>
      <c r="F392" s="59">
        <v>44833</v>
      </c>
      <c r="G392" s="59">
        <v>44833</v>
      </c>
      <c r="H392" s="58" t="s">
        <v>300</v>
      </c>
      <c r="I392" s="58" t="s">
        <v>1850</v>
      </c>
      <c r="J392" s="60" t="s">
        <v>1762</v>
      </c>
      <c r="K392" s="9">
        <f ca="1">NETWORKDAYS(LeaveTracker[[#This Row],[Start Date]],LeaveTracker[[#This Row],[End Date]],lstHolidays)</f>
        <v>1</v>
      </c>
      <c r="L392" s="9"/>
    </row>
    <row r="393" spans="1:12" ht="30" customHeight="1" x14ac:dyDescent="0.3">
      <c r="A393" s="60">
        <v>752</v>
      </c>
      <c r="B393" s="59">
        <v>44846</v>
      </c>
      <c r="C393" s="59">
        <v>44825</v>
      </c>
      <c r="D393" s="58" t="s">
        <v>1805</v>
      </c>
      <c r="E393" s="60" t="str">
        <f>IF(ISBLANK(LeaveTracker[[#This Row],[Employee Name]]),"-----",VLOOKUP(LeaveTracker[[#This Row],[Employee Name]],Employees[[Employee Name]:[Office]],6))</f>
        <v>EEO/CITY MARKET</v>
      </c>
      <c r="F393" s="59">
        <v>44833</v>
      </c>
      <c r="G393" s="59">
        <v>44834</v>
      </c>
      <c r="H393" s="58" t="s">
        <v>82</v>
      </c>
      <c r="I393" s="58"/>
      <c r="J393" s="60" t="s">
        <v>1806</v>
      </c>
      <c r="K393" s="9">
        <f ca="1">NETWORKDAYS(LeaveTracker[[#This Row],[Start Date]],LeaveTracker[[#This Row],[End Date]],lstHolidays)</f>
        <v>2</v>
      </c>
      <c r="L393" s="9"/>
    </row>
    <row r="394" spans="1:12" ht="30" customHeight="1" x14ac:dyDescent="0.3">
      <c r="A394" s="60">
        <v>753</v>
      </c>
      <c r="B394" s="59">
        <v>44846</v>
      </c>
      <c r="C394" s="59">
        <v>44832</v>
      </c>
      <c r="D394" s="58" t="s">
        <v>1901</v>
      </c>
      <c r="E394" s="60" t="str">
        <f>IF(ISBLANK(LeaveTracker[[#This Row],[Employee Name]]),"-----",VLOOKUP(LeaveTracker[[#This Row],[Employee Name]],Employees[[Employee Name]:[Office]],6))</f>
        <v>EEO/CITY MARKET</v>
      </c>
      <c r="F394" s="59">
        <v>44833</v>
      </c>
      <c r="G394" s="59">
        <v>44833</v>
      </c>
      <c r="H394" s="58" t="s">
        <v>300</v>
      </c>
      <c r="I394" s="58" t="s">
        <v>1850</v>
      </c>
      <c r="J394" s="60" t="s">
        <v>1762</v>
      </c>
      <c r="K394" s="9">
        <f ca="1">NETWORKDAYS(LeaveTracker[[#This Row],[Start Date]],LeaveTracker[[#This Row],[End Date]],lstHolidays)</f>
        <v>1</v>
      </c>
      <c r="L394" s="9"/>
    </row>
    <row r="395" spans="1:12" ht="30" customHeight="1" x14ac:dyDescent="0.3">
      <c r="A395" s="60">
        <v>753</v>
      </c>
      <c r="B395" s="59">
        <v>44846</v>
      </c>
      <c r="C395" s="59">
        <v>44832</v>
      </c>
      <c r="D395" s="58" t="s">
        <v>1901</v>
      </c>
      <c r="E395" s="60" t="str">
        <f>IF(ISBLANK(LeaveTracker[[#This Row],[Employee Name]]),"-----",VLOOKUP(LeaveTracker[[#This Row],[Employee Name]],Employees[[Employee Name]:[Office]],6))</f>
        <v>EEO/CITY MARKET</v>
      </c>
      <c r="F395" s="59">
        <v>44835</v>
      </c>
      <c r="G395" s="59">
        <v>44835</v>
      </c>
      <c r="H395" s="58" t="s">
        <v>300</v>
      </c>
      <c r="I395" s="58" t="s">
        <v>1850</v>
      </c>
      <c r="J395" s="60" t="s">
        <v>1762</v>
      </c>
      <c r="K395" s="9">
        <f ca="1">NETWORKDAYS(LeaveTracker[[#This Row],[Start Date]],LeaveTracker[[#This Row],[End Date]],lstHolidays)</f>
        <v>0</v>
      </c>
      <c r="L395" s="9"/>
    </row>
    <row r="396" spans="1:12" ht="30" customHeight="1" x14ac:dyDescent="0.3">
      <c r="A396" s="60">
        <v>753</v>
      </c>
      <c r="B396" s="59">
        <v>44846</v>
      </c>
      <c r="C396" s="59">
        <v>44832</v>
      </c>
      <c r="D396" s="58" t="s">
        <v>1901</v>
      </c>
      <c r="E396" s="60" t="str">
        <f>IF(ISBLANK(LeaveTracker[[#This Row],[Employee Name]]),"-----",VLOOKUP(LeaveTracker[[#This Row],[Employee Name]],Employees[[Employee Name]:[Office]],6))</f>
        <v>EEO/CITY MARKET</v>
      </c>
      <c r="F396" s="59">
        <v>44837</v>
      </c>
      <c r="G396" s="59">
        <v>44837</v>
      </c>
      <c r="H396" s="58" t="s">
        <v>300</v>
      </c>
      <c r="I396" s="58" t="s">
        <v>1850</v>
      </c>
      <c r="J396" s="60" t="s">
        <v>1762</v>
      </c>
      <c r="K396" s="9">
        <f ca="1">NETWORKDAYS(LeaveTracker[[#This Row],[Start Date]],LeaveTracker[[#This Row],[End Date]],lstHolidays)</f>
        <v>1</v>
      </c>
      <c r="L396" s="9"/>
    </row>
    <row r="397" spans="1:12" ht="30" customHeight="1" x14ac:dyDescent="0.3">
      <c r="A397" s="60">
        <v>754</v>
      </c>
      <c r="B397" s="59">
        <v>44846</v>
      </c>
      <c r="C397" s="59">
        <v>44832</v>
      </c>
      <c r="D397" s="58" t="s">
        <v>1884</v>
      </c>
      <c r="E397" s="60" t="str">
        <f>IF(ISBLANK(LeaveTracker[[#This Row],[Employee Name]]),"-----",VLOOKUP(LeaveTracker[[#This Row],[Employee Name]],Employees[[Employee Name]:[Office]],6))</f>
        <v>CSWDO</v>
      </c>
      <c r="F397" s="59">
        <v>44831</v>
      </c>
      <c r="G397" s="59">
        <v>44831</v>
      </c>
      <c r="H397" s="58" t="s">
        <v>81</v>
      </c>
      <c r="I397" s="58"/>
      <c r="J397" s="60" t="s">
        <v>862</v>
      </c>
      <c r="K397" s="9">
        <f ca="1">NETWORKDAYS(LeaveTracker[[#This Row],[Start Date]],LeaveTracker[[#This Row],[End Date]],lstHolidays)</f>
        <v>1</v>
      </c>
      <c r="L397" s="9"/>
    </row>
    <row r="398" spans="1:12" ht="30" customHeight="1" x14ac:dyDescent="0.3">
      <c r="A398" s="60">
        <v>755</v>
      </c>
      <c r="B398" s="59">
        <v>44846</v>
      </c>
      <c r="C398" s="59">
        <v>44831</v>
      </c>
      <c r="D398" s="58" t="s">
        <v>1920</v>
      </c>
      <c r="E398" s="60" t="str">
        <f>IF(ISBLANK(LeaveTracker[[#This Row],[Employee Name]]),"-----",VLOOKUP(LeaveTracker[[#This Row],[Employee Name]],Employees[[Employee Name]:[Office]],6))</f>
        <v>ONT</v>
      </c>
      <c r="F398" s="59">
        <v>44827</v>
      </c>
      <c r="G398" s="59">
        <v>44827</v>
      </c>
      <c r="H398" s="58" t="s">
        <v>81</v>
      </c>
      <c r="I398" s="58"/>
      <c r="J398" s="60" t="s">
        <v>862</v>
      </c>
      <c r="K398" s="9">
        <f ca="1">NETWORKDAYS(LeaveTracker[[#This Row],[Start Date]],LeaveTracker[[#This Row],[End Date]],lstHolidays)</f>
        <v>1</v>
      </c>
      <c r="L398" s="9"/>
    </row>
    <row r="399" spans="1:12" ht="30" customHeight="1" x14ac:dyDescent="0.3">
      <c r="A399" s="60">
        <v>756</v>
      </c>
      <c r="B399" s="59">
        <v>44846</v>
      </c>
      <c r="C399" s="59">
        <v>44830</v>
      </c>
      <c r="D399" s="58" t="s">
        <v>1942</v>
      </c>
      <c r="E399" s="60" t="str">
        <f>IF(ISBLANK(LeaveTracker[[#This Row],[Employee Name]]),"-----",VLOOKUP(LeaveTracker[[#This Row],[Employee Name]],Employees[[Employee Name]:[Office]],6))</f>
        <v>TICC</v>
      </c>
      <c r="F399" s="59">
        <v>44824</v>
      </c>
      <c r="G399" s="59">
        <v>44825</v>
      </c>
      <c r="H399" s="58" t="s">
        <v>81</v>
      </c>
      <c r="I399" s="58"/>
      <c r="J399" s="60" t="s">
        <v>859</v>
      </c>
      <c r="K399" s="9">
        <f ca="1">NETWORKDAYS(LeaveTracker[[#This Row],[Start Date]],LeaveTracker[[#This Row],[End Date]],lstHolidays)</f>
        <v>2</v>
      </c>
      <c r="L399" s="9"/>
    </row>
    <row r="400" spans="1:12" ht="30" customHeight="1" x14ac:dyDescent="0.3">
      <c r="A400" s="60">
        <v>757</v>
      </c>
      <c r="B400" s="59">
        <v>44846</v>
      </c>
      <c r="C400" s="59">
        <v>44827</v>
      </c>
      <c r="D400" s="58" t="s">
        <v>1945</v>
      </c>
      <c r="E400" s="60" t="str">
        <f>IF(ISBLANK(LeaveTracker[[#This Row],[Employee Name]]),"-----",VLOOKUP(LeaveTracker[[#This Row],[Employee Name]],Employees[[Employee Name]:[Office]],6))</f>
        <v>TICC</v>
      </c>
      <c r="F400" s="59">
        <v>44826</v>
      </c>
      <c r="G400" s="59">
        <v>44826</v>
      </c>
      <c r="H400" s="58" t="s">
        <v>81</v>
      </c>
      <c r="I400" s="58"/>
      <c r="J400" s="60" t="s">
        <v>862</v>
      </c>
      <c r="K400" s="9">
        <f ca="1">NETWORKDAYS(LeaveTracker[[#This Row],[Start Date]],LeaveTracker[[#This Row],[End Date]],lstHolidays)</f>
        <v>1</v>
      </c>
      <c r="L400" s="9"/>
    </row>
    <row r="401" spans="1:12" ht="30" customHeight="1" x14ac:dyDescent="0.3">
      <c r="A401" s="60">
        <v>758</v>
      </c>
      <c r="B401" s="59">
        <v>44846</v>
      </c>
      <c r="C401" s="59">
        <v>44831</v>
      </c>
      <c r="D401" s="58" t="s">
        <v>1873</v>
      </c>
      <c r="E401" s="60" t="str">
        <f>IF(ISBLANK(LeaveTracker[[#This Row],[Employee Name]]),"-----",VLOOKUP(LeaveTracker[[#This Row],[Employee Name]],Employees[[Employee Name]:[Office]],6))</f>
        <v>TICC</v>
      </c>
      <c r="F401" s="59">
        <v>44826</v>
      </c>
      <c r="G401" s="59">
        <v>44827</v>
      </c>
      <c r="H401" s="58" t="s">
        <v>81</v>
      </c>
      <c r="I401" s="58"/>
      <c r="J401" s="60" t="s">
        <v>859</v>
      </c>
      <c r="K401" s="9">
        <f ca="1">NETWORKDAYS(LeaveTracker[[#This Row],[Start Date]],LeaveTracker[[#This Row],[End Date]],lstHolidays)</f>
        <v>2</v>
      </c>
      <c r="L401" s="9"/>
    </row>
    <row r="402" spans="1:12" ht="30" customHeight="1" x14ac:dyDescent="0.3">
      <c r="A402" s="60">
        <v>759</v>
      </c>
      <c r="B402" s="59">
        <v>44846</v>
      </c>
      <c r="C402" s="59">
        <v>44831</v>
      </c>
      <c r="D402" s="58" t="s">
        <v>1874</v>
      </c>
      <c r="E402" s="60" t="str">
        <f>IF(ISBLANK(LeaveTracker[[#This Row],[Employee Name]]),"-----",VLOOKUP(LeaveTracker[[#This Row],[Employee Name]],Employees[[Employee Name]:[Office]],6))</f>
        <v>TICC</v>
      </c>
      <c r="F402" s="59">
        <v>44827</v>
      </c>
      <c r="G402" s="59">
        <v>44828</v>
      </c>
      <c r="H402" s="58" t="s">
        <v>81</v>
      </c>
      <c r="I402" s="58"/>
      <c r="J402" s="60" t="s">
        <v>862</v>
      </c>
      <c r="K402" s="9">
        <f ca="1">NETWORKDAYS(LeaveTracker[[#This Row],[Start Date]],LeaveTracker[[#This Row],[End Date]],lstHolidays)</f>
        <v>1</v>
      </c>
      <c r="L402" s="9"/>
    </row>
    <row r="403" spans="1:12" ht="30" customHeight="1" x14ac:dyDescent="0.3">
      <c r="A403" s="60">
        <v>760</v>
      </c>
      <c r="B403" s="59">
        <v>44846</v>
      </c>
      <c r="C403" s="59">
        <v>44831</v>
      </c>
      <c r="D403" s="58" t="s">
        <v>1923</v>
      </c>
      <c r="E403" s="60" t="str">
        <f>IF(ISBLANK(LeaveTracker[[#This Row],[Employee Name]]),"-----",VLOOKUP(LeaveTracker[[#This Row],[Employee Name]],Employees[[Employee Name]:[Office]],6))</f>
        <v>TICC</v>
      </c>
      <c r="F403" s="59">
        <v>44827</v>
      </c>
      <c r="G403" s="59">
        <v>44827</v>
      </c>
      <c r="H403" s="58" t="s">
        <v>81</v>
      </c>
      <c r="I403" s="58"/>
      <c r="J403" s="60" t="s">
        <v>862</v>
      </c>
      <c r="K403" s="9">
        <f ca="1">NETWORKDAYS(LeaveTracker[[#This Row],[Start Date]],LeaveTracker[[#This Row],[End Date]],lstHolidays)</f>
        <v>1</v>
      </c>
      <c r="L403" s="9"/>
    </row>
    <row r="404" spans="1:12" ht="30" customHeight="1" x14ac:dyDescent="0.3">
      <c r="A404" s="60">
        <v>761</v>
      </c>
      <c r="B404" s="59">
        <v>44846</v>
      </c>
      <c r="C404" s="59">
        <v>44827</v>
      </c>
      <c r="D404" s="58" t="s">
        <v>1888</v>
      </c>
      <c r="E404" s="60" t="str">
        <f>IF(ISBLANK(LeaveTracker[[#This Row],[Employee Name]]),"-----",VLOOKUP(LeaveTracker[[#This Row],[Employee Name]],Employees[[Employee Name]:[Office]],6))</f>
        <v>CHO</v>
      </c>
      <c r="F404" s="59">
        <v>44826</v>
      </c>
      <c r="G404" s="59">
        <v>44826</v>
      </c>
      <c r="H404" s="58" t="s">
        <v>81</v>
      </c>
      <c r="I404" s="58"/>
      <c r="J404" s="60" t="s">
        <v>862</v>
      </c>
      <c r="K404" s="9">
        <f ca="1">NETWORKDAYS(LeaveTracker[[#This Row],[Start Date]],LeaveTracker[[#This Row],[End Date]],lstHolidays)</f>
        <v>1</v>
      </c>
      <c r="L404" s="9"/>
    </row>
    <row r="405" spans="1:12" ht="30" customHeight="1" x14ac:dyDescent="0.3">
      <c r="A405" s="60">
        <v>762</v>
      </c>
      <c r="B405" s="59">
        <v>44846</v>
      </c>
      <c r="C405" s="59">
        <v>44827</v>
      </c>
      <c r="D405" s="58" t="s">
        <v>1888</v>
      </c>
      <c r="E405" s="60" t="str">
        <f>IF(ISBLANK(LeaveTracker[[#This Row],[Employee Name]]),"-----",VLOOKUP(LeaveTracker[[#This Row],[Employee Name]],Employees[[Employee Name]:[Office]],6))</f>
        <v>CHO</v>
      </c>
      <c r="F405" s="59">
        <v>44819</v>
      </c>
      <c r="G405" s="59">
        <v>44819</v>
      </c>
      <c r="H405" s="58" t="s">
        <v>81</v>
      </c>
      <c r="I405" s="58"/>
      <c r="J405" s="60" t="s">
        <v>862</v>
      </c>
      <c r="K405" s="9">
        <f ca="1">NETWORKDAYS(LeaveTracker[[#This Row],[Start Date]],LeaveTracker[[#This Row],[End Date]],lstHolidays)</f>
        <v>1</v>
      </c>
      <c r="L405" s="9"/>
    </row>
    <row r="406" spans="1:12" ht="30" customHeight="1" x14ac:dyDescent="0.3">
      <c r="A406" s="60">
        <v>763</v>
      </c>
      <c r="B406" s="59">
        <v>44846</v>
      </c>
      <c r="C406" s="59">
        <v>44830</v>
      </c>
      <c r="D406" s="58" t="s">
        <v>1842</v>
      </c>
      <c r="E406" s="60" t="str">
        <f>IF(ISBLANK(LeaveTracker[[#This Row],[Employee Name]]),"-----",VLOOKUP(LeaveTracker[[#This Row],[Employee Name]],Employees[[Employee Name]:[Office]],6))</f>
        <v>PICNIC GROVE</v>
      </c>
      <c r="F406" s="59">
        <v>44821</v>
      </c>
      <c r="G406" s="59">
        <v>44825</v>
      </c>
      <c r="H406" s="58" t="s">
        <v>81</v>
      </c>
      <c r="I406" s="58"/>
      <c r="J406" s="60" t="s">
        <v>1845</v>
      </c>
      <c r="K406" s="9">
        <f ca="1">NETWORKDAYS(LeaveTracker[[#This Row],[Start Date]],LeaveTracker[[#This Row],[End Date]],lstHolidays)</f>
        <v>3</v>
      </c>
      <c r="L406" s="9"/>
    </row>
    <row r="407" spans="1:12" ht="30" customHeight="1" x14ac:dyDescent="0.3">
      <c r="A407" s="60">
        <v>764</v>
      </c>
      <c r="B407" s="59">
        <v>44846</v>
      </c>
      <c r="C407" s="59">
        <v>44830</v>
      </c>
      <c r="D407" s="58" t="s">
        <v>1960</v>
      </c>
      <c r="E407" s="60" t="str">
        <f>IF(ISBLANK(LeaveTracker[[#This Row],[Employee Name]]),"-----",VLOOKUP(LeaveTracker[[#This Row],[Employee Name]],Employees[[Employee Name]:[Office]],6))</f>
        <v>CHO</v>
      </c>
      <c r="F407" s="59">
        <v>44825</v>
      </c>
      <c r="G407" s="59">
        <v>44827</v>
      </c>
      <c r="H407" s="58" t="s">
        <v>81</v>
      </c>
      <c r="I407" s="58"/>
      <c r="J407" s="60" t="s">
        <v>1776</v>
      </c>
      <c r="K407" s="9">
        <f ca="1">NETWORKDAYS(LeaveTracker[[#This Row],[Start Date]],LeaveTracker[[#This Row],[End Date]],lstHolidays)</f>
        <v>3</v>
      </c>
      <c r="L407" s="9"/>
    </row>
    <row r="408" spans="1:12" ht="30" customHeight="1" x14ac:dyDescent="0.3">
      <c r="A408" s="60">
        <v>765</v>
      </c>
      <c r="B408" s="59">
        <v>44846</v>
      </c>
      <c r="C408" s="59">
        <v>44844</v>
      </c>
      <c r="D408" s="58" t="s">
        <v>1961</v>
      </c>
      <c r="E408" s="60" t="str">
        <f>IF(ISBLANK(LeaveTracker[[#This Row],[Employee Name]]),"-----",VLOOKUP(LeaveTracker[[#This Row],[Employee Name]],Employees[[Employee Name]:[Office]],6))</f>
        <v>TOPS-CSU</v>
      </c>
      <c r="F408" s="59">
        <v>44851</v>
      </c>
      <c r="G408" s="59">
        <v>44855</v>
      </c>
      <c r="H408" s="58" t="s">
        <v>82</v>
      </c>
      <c r="I408" s="58"/>
      <c r="J408" s="60" t="s">
        <v>898</v>
      </c>
      <c r="K408" s="9">
        <f ca="1">NETWORKDAYS(LeaveTracker[[#This Row],[Start Date]],LeaveTracker[[#This Row],[End Date]],lstHolidays)</f>
        <v>5</v>
      </c>
      <c r="L408" s="9"/>
    </row>
    <row r="409" spans="1:12" ht="30" customHeight="1" x14ac:dyDescent="0.3">
      <c r="A409" s="60">
        <v>765</v>
      </c>
      <c r="B409" s="59">
        <v>44846</v>
      </c>
      <c r="C409" s="59">
        <v>44844</v>
      </c>
      <c r="D409" s="58" t="s">
        <v>1961</v>
      </c>
      <c r="E409" s="60" t="str">
        <f>IF(ISBLANK(LeaveTracker[[#This Row],[Employee Name]]),"-----",VLOOKUP(LeaveTracker[[#This Row],[Employee Name]],Employees[[Employee Name]:[Office]],6))</f>
        <v>TOPS-CSU</v>
      </c>
      <c r="F409" s="59">
        <v>44858</v>
      </c>
      <c r="G409" s="59">
        <v>44862</v>
      </c>
      <c r="H409" s="58" t="s">
        <v>82</v>
      </c>
      <c r="I409" s="58"/>
      <c r="J409" s="60" t="s">
        <v>898</v>
      </c>
      <c r="K409" s="9">
        <f ca="1">NETWORKDAYS(LeaveTracker[[#This Row],[Start Date]],LeaveTracker[[#This Row],[End Date]],lstHolidays)</f>
        <v>5</v>
      </c>
      <c r="L409" s="9"/>
    </row>
    <row r="410" spans="1:12" ht="30" customHeight="1" x14ac:dyDescent="0.3">
      <c r="A410" s="60">
        <v>766</v>
      </c>
      <c r="B410" s="59">
        <v>44846</v>
      </c>
      <c r="C410" s="59">
        <v>44805</v>
      </c>
      <c r="D410" s="58" t="s">
        <v>1962</v>
      </c>
      <c r="E410" s="60" t="str">
        <f>IF(ISBLANK(LeaveTracker[[#This Row],[Employee Name]]),"-----",VLOOKUP(LeaveTracker[[#This Row],[Employee Name]],Employees[[Employee Name]:[Office]],6))</f>
        <v>CTO-LICENSE</v>
      </c>
      <c r="F410" s="59">
        <v>44803</v>
      </c>
      <c r="G410" s="59">
        <v>44803</v>
      </c>
      <c r="H410" s="58" t="s">
        <v>81</v>
      </c>
      <c r="I410" s="58"/>
      <c r="J410" s="60" t="s">
        <v>862</v>
      </c>
      <c r="K410" s="9">
        <f ca="1">NETWORKDAYS(LeaveTracker[[#This Row],[Start Date]],LeaveTracker[[#This Row],[End Date]],lstHolidays)</f>
        <v>1</v>
      </c>
      <c r="L410" s="9"/>
    </row>
    <row r="411" spans="1:12" ht="30" customHeight="1" x14ac:dyDescent="0.3">
      <c r="A411" s="60">
        <v>767</v>
      </c>
      <c r="B411" s="59">
        <v>44858</v>
      </c>
      <c r="C411" s="59">
        <v>44743</v>
      </c>
      <c r="D411" s="58" t="s">
        <v>1963</v>
      </c>
      <c r="E411" s="60" t="str">
        <f>IF(ISBLANK(LeaveTracker[[#This Row],[Employee Name]]),"-----",VLOOKUP(LeaveTracker[[#This Row],[Employee Name]],Employees[[Employee Name]:[Office]],6))</f>
        <v>CTO</v>
      </c>
      <c r="F411" s="59">
        <v>44732</v>
      </c>
      <c r="G411" s="59">
        <v>44735</v>
      </c>
      <c r="H411" s="58" t="s">
        <v>1035</v>
      </c>
      <c r="I411" s="58" t="s">
        <v>1964</v>
      </c>
      <c r="J411" s="60" t="s">
        <v>1930</v>
      </c>
      <c r="K411" s="9">
        <f ca="1">NETWORKDAYS(LeaveTracker[[#This Row],[Start Date]],LeaveTracker[[#This Row],[End Date]],lstHolidays)</f>
        <v>4</v>
      </c>
      <c r="L411" s="9"/>
    </row>
    <row r="412" spans="1:12" ht="30" customHeight="1" x14ac:dyDescent="0.3">
      <c r="A412" s="60">
        <v>768</v>
      </c>
      <c r="B412" s="59">
        <v>44858</v>
      </c>
      <c r="C412" s="59">
        <v>44743</v>
      </c>
      <c r="D412" s="58" t="s">
        <v>1963</v>
      </c>
      <c r="E412" s="60" t="str">
        <f>IF(ISBLANK(LeaveTracker[[#This Row],[Employee Name]]),"-----",VLOOKUP(LeaveTracker[[#This Row],[Employee Name]],Employees[[Employee Name]:[Office]],6))</f>
        <v>CTO</v>
      </c>
      <c r="F412" s="59">
        <v>44742</v>
      </c>
      <c r="G412" s="59">
        <v>44742</v>
      </c>
      <c r="H412" s="58" t="s">
        <v>1035</v>
      </c>
      <c r="I412" s="58" t="s">
        <v>1964</v>
      </c>
      <c r="J412" s="60" t="s">
        <v>1866</v>
      </c>
      <c r="K412" s="9">
        <f ca="1">NETWORKDAYS(LeaveTracker[[#This Row],[Start Date]],LeaveTracker[[#This Row],[End Date]],lstHolidays)</f>
        <v>1</v>
      </c>
      <c r="L412" s="9"/>
    </row>
    <row r="413" spans="1:12" ht="30" customHeight="1" x14ac:dyDescent="0.3">
      <c r="A413" s="60">
        <v>768</v>
      </c>
      <c r="B413" s="59">
        <v>44858</v>
      </c>
      <c r="C413" s="59">
        <v>44679</v>
      </c>
      <c r="D413" s="58" t="s">
        <v>1873</v>
      </c>
      <c r="E413" s="60" t="str">
        <f>IF(ISBLANK(LeaveTracker[[#This Row],[Employee Name]]),"-----",VLOOKUP(LeaveTracker[[#This Row],[Employee Name]],Employees[[Employee Name]:[Office]],6))</f>
        <v>TICC</v>
      </c>
      <c r="F413" s="59">
        <v>44678</v>
      </c>
      <c r="G413" s="59">
        <v>44678</v>
      </c>
      <c r="H413" s="58" t="s">
        <v>81</v>
      </c>
      <c r="I413" s="58"/>
      <c r="J413" s="60" t="s">
        <v>862</v>
      </c>
      <c r="K413" s="9">
        <f ca="1">NETWORKDAYS(LeaveTracker[[#This Row],[Start Date]],LeaveTracker[[#This Row],[End Date]],lstHolidays)</f>
        <v>1</v>
      </c>
      <c r="L413" s="9"/>
    </row>
    <row r="414" spans="1:12" ht="30" customHeight="1" x14ac:dyDescent="0.3">
      <c r="A414" s="60">
        <v>769</v>
      </c>
      <c r="B414" s="59">
        <v>44858</v>
      </c>
      <c r="C414" s="59">
        <v>44707</v>
      </c>
      <c r="D414" s="58" t="s">
        <v>1873</v>
      </c>
      <c r="E414" s="60" t="str">
        <f>IF(ISBLANK(LeaveTracker[[#This Row],[Employee Name]]),"-----",VLOOKUP(LeaveTracker[[#This Row],[Employee Name]],Employees[[Employee Name]:[Office]],6))</f>
        <v>TICC</v>
      </c>
      <c r="F414" s="59">
        <v>44706</v>
      </c>
      <c r="G414" s="59">
        <v>44706</v>
      </c>
      <c r="H414" s="58" t="s">
        <v>81</v>
      </c>
      <c r="I414" s="58"/>
      <c r="J414" s="60" t="s">
        <v>862</v>
      </c>
      <c r="K414" s="9">
        <f ca="1">NETWORKDAYS(LeaveTracker[[#This Row],[Start Date]],LeaveTracker[[#This Row],[End Date]],lstHolidays)</f>
        <v>1</v>
      </c>
      <c r="L414" s="9"/>
    </row>
    <row r="415" spans="1:12" ht="30" customHeight="1" x14ac:dyDescent="0.3">
      <c r="A415" s="60">
        <v>770</v>
      </c>
      <c r="B415" s="59">
        <v>44858</v>
      </c>
      <c r="C415" s="59">
        <v>44713</v>
      </c>
      <c r="D415" s="58" t="s">
        <v>1873</v>
      </c>
      <c r="E415" s="60" t="str">
        <f>IF(ISBLANK(LeaveTracker[[#This Row],[Employee Name]]),"-----",VLOOKUP(LeaveTracker[[#This Row],[Employee Name]],Employees[[Employee Name]:[Office]],6))</f>
        <v>TICC</v>
      </c>
      <c r="F415" s="59">
        <v>44720</v>
      </c>
      <c r="G415" s="59">
        <v>44720</v>
      </c>
      <c r="H415" s="58" t="s">
        <v>82</v>
      </c>
      <c r="I415" s="58"/>
      <c r="J415" s="60" t="s">
        <v>861</v>
      </c>
      <c r="K415" s="9">
        <f ca="1">NETWORKDAYS(LeaveTracker[[#This Row],[Start Date]],LeaveTracker[[#This Row],[End Date]],lstHolidays)</f>
        <v>1</v>
      </c>
      <c r="L415" s="9"/>
    </row>
    <row r="416" spans="1:12" ht="30" customHeight="1" x14ac:dyDescent="0.3">
      <c r="A416" s="60">
        <v>771</v>
      </c>
      <c r="B416" s="59">
        <v>44858</v>
      </c>
      <c r="C416" s="59">
        <v>44767</v>
      </c>
      <c r="D416" s="58" t="s">
        <v>1873</v>
      </c>
      <c r="E416" s="60" t="str">
        <f>IF(ISBLANK(LeaveTracker[[#This Row],[Employee Name]]),"-----",VLOOKUP(LeaveTracker[[#This Row],[Employee Name]],Employees[[Employee Name]:[Office]],6))</f>
        <v>TICC</v>
      </c>
      <c r="F416" s="59">
        <v>44760</v>
      </c>
      <c r="G416" s="59">
        <v>44762</v>
      </c>
      <c r="H416" s="58" t="s">
        <v>81</v>
      </c>
      <c r="I416" s="58"/>
      <c r="J416" s="60" t="s">
        <v>1776</v>
      </c>
      <c r="K416" s="9">
        <f ca="1">NETWORKDAYS(LeaveTracker[[#This Row],[Start Date]],LeaveTracker[[#This Row],[End Date]],lstHolidays)</f>
        <v>3</v>
      </c>
      <c r="L416" s="9"/>
    </row>
    <row r="417" spans="1:12" ht="30" customHeight="1" x14ac:dyDescent="0.3">
      <c r="A417" s="60">
        <v>772</v>
      </c>
      <c r="B417" s="59">
        <v>44858</v>
      </c>
      <c r="C417" s="59">
        <v>44742</v>
      </c>
      <c r="D417" s="58" t="s">
        <v>1965</v>
      </c>
      <c r="E417" s="60" t="str">
        <f>IF(ISBLANK(LeaveTracker[[#This Row],[Employee Name]]),"-----",VLOOKUP(LeaveTracker[[#This Row],[Employee Name]],Employees[[Employee Name]:[Office]],6))</f>
        <v>VMO/SP</v>
      </c>
      <c r="F417" s="59"/>
      <c r="G417" s="59"/>
      <c r="H417" s="58" t="s">
        <v>300</v>
      </c>
      <c r="I417" s="58" t="s">
        <v>696</v>
      </c>
      <c r="J417" s="60" t="s">
        <v>1826</v>
      </c>
      <c r="K417" s="9">
        <f ca="1">NETWORKDAYS(LeaveTracker[[#This Row],[Start Date]],LeaveTracker[[#This Row],[End Date]],lstHolidays)</f>
        <v>0</v>
      </c>
      <c r="L417" s="9"/>
    </row>
    <row r="418" spans="1:12" ht="30" customHeight="1" x14ac:dyDescent="0.3">
      <c r="A418" s="60">
        <v>773</v>
      </c>
      <c r="B418" s="59">
        <v>44858</v>
      </c>
      <c r="C418" s="59">
        <v>44649</v>
      </c>
      <c r="D418" s="58" t="s">
        <v>1966</v>
      </c>
      <c r="E418" s="60" t="str">
        <f>IF(ISBLANK(LeaveTracker[[#This Row],[Employee Name]]),"-----",VLOOKUP(LeaveTracker[[#This Row],[Employee Name]],Employees[[Employee Name]:[Office]],6))</f>
        <v>CENRO</v>
      </c>
      <c r="F418" s="59"/>
      <c r="G418" s="59"/>
      <c r="H418" s="58" t="s">
        <v>300</v>
      </c>
      <c r="I418" s="58" t="s">
        <v>696</v>
      </c>
      <c r="J418" s="60" t="s">
        <v>1826</v>
      </c>
      <c r="K418" s="9">
        <f ca="1">NETWORKDAYS(LeaveTracker[[#This Row],[Start Date]],LeaveTracker[[#This Row],[End Date]],lstHolidays)</f>
        <v>0</v>
      </c>
      <c r="L418" s="9"/>
    </row>
    <row r="419" spans="1:12" ht="30" customHeight="1" x14ac:dyDescent="0.3">
      <c r="A419" s="60">
        <v>774</v>
      </c>
      <c r="B419" s="59">
        <v>44859</v>
      </c>
      <c r="C419" s="59">
        <v>44683</v>
      </c>
      <c r="D419" s="58" t="s">
        <v>1765</v>
      </c>
      <c r="E419" s="60" t="str">
        <f>IF(ISBLANK(LeaveTracker[[#This Row],[Employee Name]]),"-----",VLOOKUP(LeaveTracker[[#This Row],[Employee Name]],Employees[[Employee Name]:[Office]],6))</f>
        <v>TCIS</v>
      </c>
      <c r="F419" s="59">
        <v>44678</v>
      </c>
      <c r="G419" s="59">
        <v>44678</v>
      </c>
      <c r="H419" s="58" t="s">
        <v>82</v>
      </c>
      <c r="I419" s="58"/>
      <c r="J419" s="60" t="s">
        <v>861</v>
      </c>
      <c r="K419" s="9">
        <f ca="1">NETWORKDAYS(LeaveTracker[[#This Row],[Start Date]],LeaveTracker[[#This Row],[End Date]],lstHolidays)</f>
        <v>1</v>
      </c>
      <c r="L419" s="9"/>
    </row>
    <row r="420" spans="1:12" ht="30" customHeight="1" x14ac:dyDescent="0.3">
      <c r="A420" s="60">
        <v>774</v>
      </c>
      <c r="B420" s="59">
        <v>44859</v>
      </c>
      <c r="C420" s="59">
        <v>44683</v>
      </c>
      <c r="D420" s="58" t="s">
        <v>1765</v>
      </c>
      <c r="E420" s="60" t="str">
        <f>IF(ISBLANK(LeaveTracker[[#This Row],[Employee Name]]),"-----",VLOOKUP(LeaveTracker[[#This Row],[Employee Name]],Employees[[Employee Name]:[Office]],6))</f>
        <v>TCIS</v>
      </c>
      <c r="F420" s="59">
        <v>44680</v>
      </c>
      <c r="G420" s="59">
        <v>44680</v>
      </c>
      <c r="H420" s="58" t="s">
        <v>82</v>
      </c>
      <c r="I420" s="58"/>
      <c r="J420" s="60" t="s">
        <v>861</v>
      </c>
      <c r="K420" s="9">
        <f ca="1">NETWORKDAYS(LeaveTracker[[#This Row],[Start Date]],LeaveTracker[[#This Row],[End Date]],lstHolidays)</f>
        <v>1</v>
      </c>
      <c r="L420" s="9"/>
    </row>
    <row r="421" spans="1:12" ht="30" customHeight="1" x14ac:dyDescent="0.3">
      <c r="A421" s="60">
        <v>775</v>
      </c>
      <c r="B421" s="59">
        <v>44859</v>
      </c>
      <c r="C421" s="59">
        <v>44761</v>
      </c>
      <c r="D421" s="58" t="s">
        <v>1819</v>
      </c>
      <c r="E421" s="60" t="str">
        <f>IF(ISBLANK(LeaveTracker[[#This Row],[Employee Name]]),"-----",VLOOKUP(LeaveTracker[[#This Row],[Employee Name]],Employees[[Employee Name]:[Office]],6))</f>
        <v>CENRO</v>
      </c>
      <c r="F421" s="59">
        <v>44760</v>
      </c>
      <c r="G421" s="59">
        <v>44760</v>
      </c>
      <c r="H421" s="58" t="s">
        <v>82</v>
      </c>
      <c r="I421" s="58"/>
      <c r="J421" s="60" t="s">
        <v>861</v>
      </c>
      <c r="K421" s="9">
        <f ca="1">NETWORKDAYS(LeaveTracker[[#This Row],[Start Date]],LeaveTracker[[#This Row],[End Date]],lstHolidays)</f>
        <v>1</v>
      </c>
      <c r="L421" s="9"/>
    </row>
    <row r="422" spans="1:12" ht="30" customHeight="1" x14ac:dyDescent="0.3">
      <c r="A422" s="60">
        <v>776</v>
      </c>
      <c r="B422" s="59">
        <v>44859</v>
      </c>
      <c r="C422" s="59">
        <v>44694</v>
      </c>
      <c r="D422" s="58" t="s">
        <v>1967</v>
      </c>
      <c r="E422" s="60" t="str">
        <f>IF(ISBLANK(LeaveTracker[[#This Row],[Employee Name]]),"-----",VLOOKUP(LeaveTracker[[#This Row],[Employee Name]],Employees[[Employee Name]:[Office]],6))</f>
        <v>TICC</v>
      </c>
      <c r="F422" s="59">
        <v>44698</v>
      </c>
      <c r="G422" s="59">
        <v>44698</v>
      </c>
      <c r="H422" s="58" t="s">
        <v>300</v>
      </c>
      <c r="I422" s="58" t="s">
        <v>1850</v>
      </c>
      <c r="J422" s="60" t="s">
        <v>1762</v>
      </c>
      <c r="K422" s="9">
        <f ca="1">NETWORKDAYS(LeaveTracker[[#This Row],[Start Date]],LeaveTracker[[#This Row],[End Date]],lstHolidays)</f>
        <v>1</v>
      </c>
      <c r="L422" s="9"/>
    </row>
    <row r="423" spans="1:12" ht="30" customHeight="1" x14ac:dyDescent="0.3">
      <c r="A423" s="60">
        <v>777</v>
      </c>
      <c r="B423" s="59">
        <v>44859</v>
      </c>
      <c r="C423" s="59">
        <v>44699</v>
      </c>
      <c r="D423" s="58" t="s">
        <v>1819</v>
      </c>
      <c r="E423" s="60" t="str">
        <f>IF(ISBLANK(LeaveTracker[[#This Row],[Employee Name]]),"-----",VLOOKUP(LeaveTracker[[#This Row],[Employee Name]],Employees[[Employee Name]:[Office]],6))</f>
        <v>CENRO</v>
      </c>
      <c r="F423" s="59">
        <v>44697</v>
      </c>
      <c r="G423" s="59">
        <v>44698</v>
      </c>
      <c r="H423" s="58" t="s">
        <v>81</v>
      </c>
      <c r="I423" s="58"/>
      <c r="J423" s="60" t="s">
        <v>859</v>
      </c>
      <c r="K423" s="9">
        <f ca="1">NETWORKDAYS(LeaveTracker[[#This Row],[Start Date]],LeaveTracker[[#This Row],[End Date]],lstHolidays)</f>
        <v>2</v>
      </c>
      <c r="L423" s="9"/>
    </row>
    <row r="424" spans="1:12" ht="30" customHeight="1" x14ac:dyDescent="0.3">
      <c r="A424" s="60">
        <v>778</v>
      </c>
      <c r="B424" s="59">
        <v>44859</v>
      </c>
      <c r="C424" s="59">
        <v>44721</v>
      </c>
      <c r="D424" s="58" t="s">
        <v>1924</v>
      </c>
      <c r="E424" s="60" t="str">
        <f>IF(ISBLANK(LeaveTracker[[#This Row],[Employee Name]]),"-----",VLOOKUP(LeaveTracker[[#This Row],[Employee Name]],Employees[[Employee Name]:[Office]],6))</f>
        <v>TICC</v>
      </c>
      <c r="F424" s="59">
        <v>44736</v>
      </c>
      <c r="G424" s="59">
        <v>44736</v>
      </c>
      <c r="H424" s="58" t="s">
        <v>82</v>
      </c>
      <c r="I424" s="58"/>
      <c r="J424" s="60" t="s">
        <v>861</v>
      </c>
      <c r="K424" s="9">
        <f ca="1">NETWORKDAYS(LeaveTracker[[#This Row],[Start Date]],LeaveTracker[[#This Row],[End Date]],lstHolidays)</f>
        <v>1</v>
      </c>
      <c r="L424" s="9"/>
    </row>
    <row r="425" spans="1:12" ht="30" customHeight="1" x14ac:dyDescent="0.3">
      <c r="A425" s="60">
        <v>778</v>
      </c>
      <c r="B425" s="59">
        <v>44859</v>
      </c>
      <c r="C425" s="59">
        <v>44721</v>
      </c>
      <c r="D425" s="58" t="s">
        <v>1924</v>
      </c>
      <c r="E425" s="60" t="str">
        <f>IF(ISBLANK(LeaveTracker[[#This Row],[Employee Name]]),"-----",VLOOKUP(LeaveTracker[[#This Row],[Employee Name]],Employees[[Employee Name]:[Office]],6))</f>
        <v>TICC</v>
      </c>
      <c r="F425" s="59">
        <v>44739</v>
      </c>
      <c r="G425" s="59">
        <v>44742</v>
      </c>
      <c r="H425" s="58" t="s">
        <v>82</v>
      </c>
      <c r="I425" s="58"/>
      <c r="J425" s="60" t="s">
        <v>1787</v>
      </c>
      <c r="K425" s="9">
        <f ca="1">NETWORKDAYS(LeaveTracker[[#This Row],[Start Date]],LeaveTracker[[#This Row],[End Date]],lstHolidays)</f>
        <v>4</v>
      </c>
      <c r="L425" s="9"/>
    </row>
    <row r="426" spans="1:12" ht="30" customHeight="1" x14ac:dyDescent="0.3">
      <c r="A426" s="60">
        <v>779</v>
      </c>
      <c r="B426" s="59">
        <v>44859</v>
      </c>
      <c r="C426" s="59">
        <v>44721</v>
      </c>
      <c r="D426" s="58" t="s">
        <v>1924</v>
      </c>
      <c r="E426" s="60" t="str">
        <f>IF(ISBLANK(LeaveTracker[[#This Row],[Employee Name]]),"-----",VLOOKUP(LeaveTracker[[#This Row],[Employee Name]],Employees[[Employee Name]:[Office]],6))</f>
        <v>TICC</v>
      </c>
      <c r="F426" s="59">
        <v>44728</v>
      </c>
      <c r="G426" s="59">
        <v>44729</v>
      </c>
      <c r="H426" s="58" t="s">
        <v>300</v>
      </c>
      <c r="I426" s="58" t="s">
        <v>1758</v>
      </c>
      <c r="J426" s="60" t="s">
        <v>1759</v>
      </c>
      <c r="K426" s="9">
        <f ca="1">NETWORKDAYS(LeaveTracker[[#This Row],[Start Date]],LeaveTracker[[#This Row],[End Date]],lstHolidays)</f>
        <v>2</v>
      </c>
      <c r="L426" s="9"/>
    </row>
    <row r="427" spans="1:12" ht="30" customHeight="1" x14ac:dyDescent="0.3">
      <c r="A427" s="60">
        <v>779</v>
      </c>
      <c r="B427" s="59">
        <v>44859</v>
      </c>
      <c r="C427" s="59">
        <v>44721</v>
      </c>
      <c r="D427" s="58" t="s">
        <v>1924</v>
      </c>
      <c r="E427" s="60" t="str">
        <f>IF(ISBLANK(LeaveTracker[[#This Row],[Employee Name]]),"-----",VLOOKUP(LeaveTracker[[#This Row],[Employee Name]],Employees[[Employee Name]:[Office]],6))</f>
        <v>TICC</v>
      </c>
      <c r="F427" s="59">
        <v>44732</v>
      </c>
      <c r="G427" s="59">
        <v>44732</v>
      </c>
      <c r="H427" s="58" t="s">
        <v>300</v>
      </c>
      <c r="I427" s="58" t="s">
        <v>1758</v>
      </c>
      <c r="J427" s="60" t="s">
        <v>1762</v>
      </c>
      <c r="K427" s="9">
        <f ca="1">NETWORKDAYS(LeaveTracker[[#This Row],[Start Date]],LeaveTracker[[#This Row],[End Date]],lstHolidays)</f>
        <v>1</v>
      </c>
      <c r="L427" s="9"/>
    </row>
    <row r="428" spans="1:12" ht="30" customHeight="1" x14ac:dyDescent="0.3">
      <c r="A428" s="60">
        <v>779</v>
      </c>
      <c r="B428" s="59">
        <v>44859</v>
      </c>
      <c r="C428" s="59">
        <v>44721</v>
      </c>
      <c r="D428" s="58" t="s">
        <v>1924</v>
      </c>
      <c r="E428" s="60" t="str">
        <f>IF(ISBLANK(LeaveTracker[[#This Row],[Employee Name]]),"-----",VLOOKUP(LeaveTracker[[#This Row],[Employee Name]],Employees[[Employee Name]:[Office]],6))</f>
        <v>TICC</v>
      </c>
      <c r="F428" s="59">
        <v>44734</v>
      </c>
      <c r="G428" s="59">
        <v>44735</v>
      </c>
      <c r="H428" s="58" t="s">
        <v>300</v>
      </c>
      <c r="I428" s="58" t="s">
        <v>1758</v>
      </c>
      <c r="J428" s="60" t="s">
        <v>1759</v>
      </c>
      <c r="K428" s="9">
        <f ca="1">NETWORKDAYS(LeaveTracker[[#This Row],[Start Date]],LeaveTracker[[#This Row],[End Date]],lstHolidays)</f>
        <v>2</v>
      </c>
      <c r="L428" s="9"/>
    </row>
    <row r="429" spans="1:12" ht="30" customHeight="1" x14ac:dyDescent="0.3">
      <c r="A429" s="60">
        <v>780</v>
      </c>
      <c r="B429" s="59">
        <v>44859</v>
      </c>
      <c r="C429" s="59">
        <v>44720</v>
      </c>
      <c r="D429" s="58" t="s">
        <v>1924</v>
      </c>
      <c r="E429" s="60" t="str">
        <f>IF(ISBLANK(LeaveTracker[[#This Row],[Employee Name]]),"-----",VLOOKUP(LeaveTracker[[#This Row],[Employee Name]],Employees[[Employee Name]:[Office]],6))</f>
        <v>TICC</v>
      </c>
      <c r="F429" s="59">
        <v>44714</v>
      </c>
      <c r="G429" s="59">
        <v>44714</v>
      </c>
      <c r="H429" s="58" t="s">
        <v>81</v>
      </c>
      <c r="I429" s="58"/>
      <c r="J429" s="60" t="s">
        <v>862</v>
      </c>
      <c r="K429" s="9">
        <f ca="1">NETWORKDAYS(LeaveTracker[[#This Row],[Start Date]],LeaveTracker[[#This Row],[End Date]],lstHolidays)</f>
        <v>1</v>
      </c>
      <c r="L429" s="9"/>
    </row>
    <row r="430" spans="1:12" ht="30" customHeight="1" x14ac:dyDescent="0.3">
      <c r="A430" s="60">
        <v>781</v>
      </c>
      <c r="B430" s="59">
        <v>44859</v>
      </c>
      <c r="C430" s="59">
        <v>44739</v>
      </c>
      <c r="D430" s="58" t="s">
        <v>1943</v>
      </c>
      <c r="E430" s="60" t="str">
        <f>IF(ISBLANK(LeaveTracker[[#This Row],[Employee Name]]),"-----",VLOOKUP(LeaveTracker[[#This Row],[Employee Name]],Employees[[Employee Name]:[Office]],6))</f>
        <v>TICC</v>
      </c>
      <c r="F430" s="59">
        <v>44737</v>
      </c>
      <c r="G430" s="59">
        <v>44737</v>
      </c>
      <c r="H430" s="58" t="s">
        <v>81</v>
      </c>
      <c r="I430" s="58"/>
      <c r="J430" s="60" t="s">
        <v>1944</v>
      </c>
      <c r="K430" s="9">
        <f ca="1">NETWORKDAYS(LeaveTracker[[#This Row],[Start Date]],LeaveTracker[[#This Row],[End Date]],lstHolidays)</f>
        <v>0</v>
      </c>
      <c r="L430" s="9"/>
    </row>
    <row r="431" spans="1:12" ht="30" customHeight="1" x14ac:dyDescent="0.3">
      <c r="A431" s="60">
        <v>782</v>
      </c>
      <c r="B431" s="59">
        <v>44859</v>
      </c>
      <c r="C431" s="59">
        <v>44737</v>
      </c>
      <c r="D431" s="58" t="s">
        <v>1945</v>
      </c>
      <c r="E431" s="60" t="str">
        <f>IF(ISBLANK(LeaveTracker[[#This Row],[Employee Name]]),"-----",VLOOKUP(LeaveTracker[[#This Row],[Employee Name]],Employees[[Employee Name]:[Office]],6))</f>
        <v>TICC</v>
      </c>
      <c r="F431" s="59">
        <v>44753</v>
      </c>
      <c r="G431" s="59">
        <v>44753</v>
      </c>
      <c r="H431" s="58" t="s">
        <v>300</v>
      </c>
      <c r="I431" s="58" t="s">
        <v>761</v>
      </c>
      <c r="J431" s="60" t="s">
        <v>1762</v>
      </c>
      <c r="K431" s="9">
        <f ca="1">NETWORKDAYS(LeaveTracker[[#This Row],[Start Date]],LeaveTracker[[#This Row],[End Date]],lstHolidays)</f>
        <v>1</v>
      </c>
      <c r="L431" s="9"/>
    </row>
    <row r="432" spans="1:12" ht="30" customHeight="1" x14ac:dyDescent="0.3">
      <c r="A432" s="60">
        <v>783</v>
      </c>
      <c r="B432" s="59">
        <v>44859</v>
      </c>
      <c r="C432" s="59">
        <v>44737</v>
      </c>
      <c r="D432" s="58" t="s">
        <v>1945</v>
      </c>
      <c r="E432" s="60" t="str">
        <f>IF(ISBLANK(LeaveTracker[[#This Row],[Employee Name]]),"-----",VLOOKUP(LeaveTracker[[#This Row],[Employee Name]],Employees[[Employee Name]:[Office]],6))</f>
        <v>TICC</v>
      </c>
      <c r="F432" s="59">
        <v>44761</v>
      </c>
      <c r="G432" s="59">
        <v>44761</v>
      </c>
      <c r="H432" s="58" t="s">
        <v>300</v>
      </c>
      <c r="I432" s="58" t="s">
        <v>158</v>
      </c>
      <c r="J432" s="60" t="s">
        <v>1762</v>
      </c>
      <c r="K432" s="9">
        <f ca="1">NETWORKDAYS(LeaveTracker[[#This Row],[Start Date]],LeaveTracker[[#This Row],[End Date]],lstHolidays)</f>
        <v>1</v>
      </c>
      <c r="L432" s="9"/>
    </row>
    <row r="433" spans="1:12" ht="30" customHeight="1" x14ac:dyDescent="0.3">
      <c r="A433" s="60">
        <v>784</v>
      </c>
      <c r="B433" s="59">
        <v>44859</v>
      </c>
      <c r="C433" s="59">
        <v>44725</v>
      </c>
      <c r="D433" s="58" t="s">
        <v>1945</v>
      </c>
      <c r="E433" s="60" t="str">
        <f>IF(ISBLANK(LeaveTracker[[#This Row],[Employee Name]]),"-----",VLOOKUP(LeaveTracker[[#This Row],[Employee Name]],Employees[[Employee Name]:[Office]],6))</f>
        <v>TICC</v>
      </c>
      <c r="F433" s="59">
        <v>44721</v>
      </c>
      <c r="G433" s="59">
        <v>44722</v>
      </c>
      <c r="H433" s="58" t="s">
        <v>81</v>
      </c>
      <c r="I433" s="58"/>
      <c r="J433" s="60" t="s">
        <v>859</v>
      </c>
      <c r="K433" s="9">
        <f ca="1">NETWORKDAYS(LeaveTracker[[#This Row],[Start Date]],LeaveTracker[[#This Row],[End Date]],lstHolidays)</f>
        <v>2</v>
      </c>
      <c r="L433" s="9"/>
    </row>
    <row r="434" spans="1:12" ht="30" customHeight="1" x14ac:dyDescent="0.3">
      <c r="A434" s="60">
        <v>785</v>
      </c>
      <c r="B434" s="59">
        <v>44859</v>
      </c>
      <c r="C434" s="59">
        <v>44733</v>
      </c>
      <c r="D434" s="58" t="s">
        <v>1945</v>
      </c>
      <c r="E434" s="60" t="str">
        <f>IF(ISBLANK(LeaveTracker[[#This Row],[Employee Name]]),"-----",VLOOKUP(LeaveTracker[[#This Row],[Employee Name]],Employees[[Employee Name]:[Office]],6))</f>
        <v>TICC</v>
      </c>
      <c r="F434" s="59">
        <v>44732</v>
      </c>
      <c r="G434" s="59">
        <v>44732</v>
      </c>
      <c r="H434" s="58" t="s">
        <v>81</v>
      </c>
      <c r="I434" s="58"/>
      <c r="J434" s="60" t="s">
        <v>862</v>
      </c>
      <c r="K434" s="9">
        <f ca="1">NETWORKDAYS(LeaveTracker[[#This Row],[Start Date]],LeaveTracker[[#This Row],[End Date]],lstHolidays)</f>
        <v>1</v>
      </c>
      <c r="L434" s="9"/>
    </row>
    <row r="435" spans="1:12" ht="30" customHeight="1" x14ac:dyDescent="0.3">
      <c r="A435" s="60">
        <v>786</v>
      </c>
      <c r="B435" s="59">
        <v>44859</v>
      </c>
      <c r="C435" s="59">
        <v>44726</v>
      </c>
      <c r="D435" s="58" t="s">
        <v>1923</v>
      </c>
      <c r="E435" s="60" t="str">
        <f>IF(ISBLANK(LeaveTracker[[#This Row],[Employee Name]]),"-----",VLOOKUP(LeaveTracker[[#This Row],[Employee Name]],Employees[[Employee Name]:[Office]],6))</f>
        <v>TICC</v>
      </c>
      <c r="F435" s="59">
        <v>44741</v>
      </c>
      <c r="G435" s="59">
        <v>44741</v>
      </c>
      <c r="H435" s="58" t="s">
        <v>300</v>
      </c>
      <c r="I435" s="58" t="s">
        <v>761</v>
      </c>
      <c r="J435" s="60" t="s">
        <v>1762</v>
      </c>
      <c r="K435" s="9">
        <f ca="1">NETWORKDAYS(LeaveTracker[[#This Row],[Start Date]],LeaveTracker[[#This Row],[End Date]],lstHolidays)</f>
        <v>1</v>
      </c>
      <c r="L435" s="9"/>
    </row>
    <row r="436" spans="1:12" ht="30" customHeight="1" x14ac:dyDescent="0.3">
      <c r="A436" s="60">
        <v>787</v>
      </c>
      <c r="B436" s="59">
        <v>44859</v>
      </c>
      <c r="C436" s="59">
        <v>44722</v>
      </c>
      <c r="D436" s="58" t="s">
        <v>1877</v>
      </c>
      <c r="E436" s="60" t="str">
        <f>IF(ISBLANK(LeaveTracker[[#This Row],[Employee Name]]),"-----",VLOOKUP(LeaveTracker[[#This Row],[Employee Name]],Employees[[Employee Name]:[Office]],6))</f>
        <v>TICC</v>
      </c>
      <c r="F436" s="59">
        <v>44717</v>
      </c>
      <c r="G436" s="59">
        <v>44717</v>
      </c>
      <c r="H436" s="58" t="s">
        <v>81</v>
      </c>
      <c r="I436" s="58"/>
      <c r="J436" s="60" t="s">
        <v>1944</v>
      </c>
      <c r="K436" s="9">
        <f ca="1">NETWORKDAYS(LeaveTracker[[#This Row],[Start Date]],LeaveTracker[[#This Row],[End Date]],lstHolidays)</f>
        <v>0</v>
      </c>
      <c r="L436" s="9"/>
    </row>
    <row r="437" spans="1:12" ht="30" customHeight="1" x14ac:dyDescent="0.3">
      <c r="A437" s="60">
        <v>788</v>
      </c>
      <c r="B437" s="59">
        <v>44859</v>
      </c>
      <c r="C437" s="59">
        <v>44727</v>
      </c>
      <c r="D437" s="58" t="s">
        <v>1968</v>
      </c>
      <c r="E437" s="60" t="str">
        <f>IF(ISBLANK(LeaveTracker[[#This Row],[Employee Name]]),"-----",VLOOKUP(LeaveTracker[[#This Row],[Employee Name]],Employees[[Employee Name]:[Office]],6))</f>
        <v>TICC</v>
      </c>
      <c r="F437" s="59">
        <v>44725</v>
      </c>
      <c r="G437" s="59">
        <v>44725</v>
      </c>
      <c r="H437" s="58" t="s">
        <v>81</v>
      </c>
      <c r="I437" s="58"/>
      <c r="J437" s="60" t="s">
        <v>862</v>
      </c>
      <c r="K437" s="9">
        <f ca="1">NETWORKDAYS(LeaveTracker[[#This Row],[Start Date]],LeaveTracker[[#This Row],[End Date]],lstHolidays)</f>
        <v>1</v>
      </c>
      <c r="L437" s="9"/>
    </row>
    <row r="438" spans="1:12" ht="30" customHeight="1" x14ac:dyDescent="0.3">
      <c r="A438" s="60">
        <v>789</v>
      </c>
      <c r="B438" s="59">
        <v>44859</v>
      </c>
      <c r="C438" s="59">
        <v>44734</v>
      </c>
      <c r="D438" s="58" t="s">
        <v>1940</v>
      </c>
      <c r="E438" s="60" t="str">
        <f>IF(ISBLANK(LeaveTracker[[#This Row],[Employee Name]]),"-----",VLOOKUP(LeaveTracker[[#This Row],[Employee Name]],Employees[[Employee Name]:[Office]],6))</f>
        <v>CENRO</v>
      </c>
      <c r="F438" s="59">
        <v>44730</v>
      </c>
      <c r="G438" s="59">
        <v>44731</v>
      </c>
      <c r="H438" s="58" t="s">
        <v>81</v>
      </c>
      <c r="I438" s="58"/>
      <c r="J438" s="60" t="s">
        <v>859</v>
      </c>
      <c r="K438" s="9">
        <f ca="1">NETWORKDAYS(LeaveTracker[[#This Row],[Start Date]],LeaveTracker[[#This Row],[End Date]],lstHolidays)</f>
        <v>0</v>
      </c>
      <c r="L438" s="9"/>
    </row>
    <row r="439" spans="1:12" ht="30" customHeight="1" x14ac:dyDescent="0.3">
      <c r="A439" s="60">
        <v>790</v>
      </c>
      <c r="B439" s="59">
        <v>44859</v>
      </c>
      <c r="C439" s="59">
        <v>44730</v>
      </c>
      <c r="D439" s="58" t="s">
        <v>1907</v>
      </c>
      <c r="E439" s="60" t="str">
        <f>IF(ISBLANK(LeaveTracker[[#This Row],[Employee Name]]),"-----",VLOOKUP(LeaveTracker[[#This Row],[Employee Name]],Employees[[Employee Name]:[Office]],6))</f>
        <v>CENRO</v>
      </c>
      <c r="F439" s="59">
        <v>44758</v>
      </c>
      <c r="G439" s="59">
        <v>44758</v>
      </c>
      <c r="H439" s="58" t="s">
        <v>82</v>
      </c>
      <c r="I439" s="58"/>
      <c r="J439" s="60" t="s">
        <v>1969</v>
      </c>
      <c r="K439" s="9">
        <f ca="1">NETWORKDAYS(LeaveTracker[[#This Row],[Start Date]],LeaveTracker[[#This Row],[End Date]],lstHolidays)</f>
        <v>0</v>
      </c>
      <c r="L439" s="9"/>
    </row>
    <row r="440" spans="1:12" ht="30" customHeight="1" x14ac:dyDescent="0.3">
      <c r="A440" s="60">
        <v>791</v>
      </c>
      <c r="B440" s="59">
        <v>44859</v>
      </c>
      <c r="C440" s="59">
        <v>44736</v>
      </c>
      <c r="D440" s="58" t="s">
        <v>1907</v>
      </c>
      <c r="E440" s="60" t="str">
        <f>IF(ISBLANK(LeaveTracker[[#This Row],[Employee Name]]),"-----",VLOOKUP(LeaveTracker[[#This Row],[Employee Name]],Employees[[Employee Name]:[Office]],6))</f>
        <v>CENRO</v>
      </c>
      <c r="F440" s="59">
        <v>44732</v>
      </c>
      <c r="G440" s="59">
        <v>44732</v>
      </c>
      <c r="H440" s="58" t="s">
        <v>81</v>
      </c>
      <c r="I440" s="58"/>
      <c r="J440" s="60" t="s">
        <v>862</v>
      </c>
      <c r="K440" s="9">
        <f ca="1">NETWORKDAYS(LeaveTracker[[#This Row],[Start Date]],LeaveTracker[[#This Row],[End Date]],lstHolidays)</f>
        <v>1</v>
      </c>
      <c r="L440" s="9"/>
    </row>
    <row r="441" spans="1:12" ht="30" customHeight="1" x14ac:dyDescent="0.3">
      <c r="A441" s="60">
        <v>791</v>
      </c>
      <c r="B441" s="59">
        <v>44859</v>
      </c>
      <c r="C441" s="59">
        <v>44736</v>
      </c>
      <c r="D441" s="58" t="s">
        <v>1907</v>
      </c>
      <c r="E441" s="60" t="str">
        <f>IF(ISBLANK(LeaveTracker[[#This Row],[Employee Name]]),"-----",VLOOKUP(LeaveTracker[[#This Row],[Employee Name]],Employees[[Employee Name]:[Office]],6))</f>
        <v>CENRO</v>
      </c>
      <c r="F441" s="59">
        <v>44734</v>
      </c>
      <c r="G441" s="59">
        <v>44735</v>
      </c>
      <c r="H441" s="58" t="s">
        <v>81</v>
      </c>
      <c r="I441" s="58"/>
      <c r="J441" s="60" t="s">
        <v>859</v>
      </c>
      <c r="K441" s="9">
        <f ca="1">NETWORKDAYS(LeaveTracker[[#This Row],[Start Date]],LeaveTracker[[#This Row],[End Date]],lstHolidays)</f>
        <v>2</v>
      </c>
      <c r="L441" s="9"/>
    </row>
    <row r="442" spans="1:12" ht="30" customHeight="1" x14ac:dyDescent="0.3">
      <c r="A442" s="60">
        <v>792</v>
      </c>
      <c r="B442" s="59">
        <v>44859</v>
      </c>
      <c r="C442" s="59">
        <v>44761</v>
      </c>
      <c r="D442" s="58" t="s">
        <v>1967</v>
      </c>
      <c r="E442" s="60" t="str">
        <f>IF(ISBLANK(LeaveTracker[[#This Row],[Employee Name]]),"-----",VLOOKUP(LeaveTracker[[#This Row],[Employee Name]],Employees[[Employee Name]:[Office]],6))</f>
        <v>TICC</v>
      </c>
      <c r="F442" s="59">
        <v>44775</v>
      </c>
      <c r="G442" s="59">
        <v>44778</v>
      </c>
      <c r="H442" s="58" t="s">
        <v>82</v>
      </c>
      <c r="I442" s="58"/>
      <c r="J442" s="60" t="s">
        <v>1787</v>
      </c>
      <c r="K442" s="9">
        <f ca="1">NETWORKDAYS(LeaveTracker[[#This Row],[Start Date]],LeaveTracker[[#This Row],[End Date]],lstHolidays)</f>
        <v>4</v>
      </c>
      <c r="L442" s="9"/>
    </row>
    <row r="443" spans="1:12" ht="30" customHeight="1" x14ac:dyDescent="0.3">
      <c r="A443" s="60">
        <v>793</v>
      </c>
      <c r="B443" s="59">
        <v>44859</v>
      </c>
      <c r="C443" s="59">
        <v>44747</v>
      </c>
      <c r="D443" s="58" t="s">
        <v>1943</v>
      </c>
      <c r="E443" s="60" t="str">
        <f>IF(ISBLANK(LeaveTracker[[#This Row],[Employee Name]]),"-----",VLOOKUP(LeaveTracker[[#This Row],[Employee Name]],Employees[[Employee Name]:[Office]],6))</f>
        <v>TICC</v>
      </c>
      <c r="F443" s="59">
        <v>44744</v>
      </c>
      <c r="G443" s="59">
        <v>44744</v>
      </c>
      <c r="H443" s="58" t="s">
        <v>81</v>
      </c>
      <c r="I443" s="58"/>
      <c r="J443" s="60" t="s">
        <v>1944</v>
      </c>
      <c r="K443" s="9">
        <f ca="1">NETWORKDAYS(LeaveTracker[[#This Row],[Start Date]],LeaveTracker[[#This Row],[End Date]],lstHolidays)</f>
        <v>0</v>
      </c>
      <c r="L443" s="9"/>
    </row>
    <row r="444" spans="1:12" ht="30" customHeight="1" x14ac:dyDescent="0.3">
      <c r="A444" s="60">
        <v>793</v>
      </c>
      <c r="B444" s="59">
        <v>44859</v>
      </c>
      <c r="C444" s="59">
        <v>44747</v>
      </c>
      <c r="D444" s="58" t="s">
        <v>1943</v>
      </c>
      <c r="E444" s="60" t="str">
        <f>IF(ISBLANK(LeaveTracker[[#This Row],[Employee Name]]),"-----",VLOOKUP(LeaveTracker[[#This Row],[Employee Name]],Employees[[Employee Name]:[Office]],6))</f>
        <v>TICC</v>
      </c>
      <c r="F444" s="59">
        <v>44746</v>
      </c>
      <c r="G444" s="59">
        <v>44746</v>
      </c>
      <c r="H444" s="58" t="s">
        <v>81</v>
      </c>
      <c r="I444" s="58"/>
      <c r="J444" s="60" t="s">
        <v>862</v>
      </c>
      <c r="K444" s="9">
        <f ca="1">NETWORKDAYS(LeaveTracker[[#This Row],[Start Date]],LeaveTracker[[#This Row],[End Date]],lstHolidays)</f>
        <v>1</v>
      </c>
      <c r="L444" s="9"/>
    </row>
    <row r="445" spans="1:12" ht="30" customHeight="1" x14ac:dyDescent="0.3">
      <c r="A445" s="60">
        <v>794</v>
      </c>
      <c r="B445" s="59">
        <v>44859</v>
      </c>
      <c r="C445" s="59">
        <v>44764</v>
      </c>
      <c r="D445" s="58" t="s">
        <v>1875</v>
      </c>
      <c r="E445" s="60" t="str">
        <f>IF(ISBLANK(LeaveTracker[[#This Row],[Employee Name]]),"-----",VLOOKUP(LeaveTracker[[#This Row],[Employee Name]],Employees[[Employee Name]:[Office]],6))</f>
        <v>TICC/TCCH</v>
      </c>
      <c r="F445" s="59">
        <v>44762</v>
      </c>
      <c r="G445" s="59">
        <v>44762</v>
      </c>
      <c r="H445" s="58" t="s">
        <v>81</v>
      </c>
      <c r="I445" s="58"/>
      <c r="J445" s="60" t="s">
        <v>862</v>
      </c>
      <c r="K445" s="9">
        <f ca="1">NETWORKDAYS(LeaveTracker[[#This Row],[Start Date]],LeaveTracker[[#This Row],[End Date]],lstHolidays)</f>
        <v>1</v>
      </c>
      <c r="L445" s="9"/>
    </row>
    <row r="446" spans="1:12" ht="30" customHeight="1" x14ac:dyDescent="0.3">
      <c r="A446" s="60">
        <v>795</v>
      </c>
      <c r="B446" s="59">
        <v>44859</v>
      </c>
      <c r="C446" s="59">
        <v>44756</v>
      </c>
      <c r="D446" s="58" t="s">
        <v>1877</v>
      </c>
      <c r="E446" s="60" t="str">
        <f>IF(ISBLANK(LeaveTracker[[#This Row],[Employee Name]]),"-----",VLOOKUP(LeaveTracker[[#This Row],[Employee Name]],Employees[[Employee Name]:[Office]],6))</f>
        <v>TICC</v>
      </c>
      <c r="F446" s="59">
        <v>44749</v>
      </c>
      <c r="G446" s="59">
        <v>44751</v>
      </c>
      <c r="H446" s="58" t="s">
        <v>81</v>
      </c>
      <c r="I446" s="58"/>
      <c r="J446" s="60" t="s">
        <v>859</v>
      </c>
      <c r="K446" s="9">
        <f ca="1">NETWORKDAYS(LeaveTracker[[#This Row],[Start Date]],LeaveTracker[[#This Row],[End Date]],lstHolidays)</f>
        <v>2</v>
      </c>
      <c r="L446" s="9"/>
    </row>
    <row r="447" spans="1:12" ht="30" customHeight="1" x14ac:dyDescent="0.3">
      <c r="A447" s="60">
        <v>796</v>
      </c>
      <c r="B447" s="59">
        <v>44859</v>
      </c>
      <c r="C447" s="59">
        <v>44757</v>
      </c>
      <c r="D447" s="58" t="s">
        <v>1886</v>
      </c>
      <c r="E447" s="60" t="str">
        <f>IF(ISBLANK(LeaveTracker[[#This Row],[Employee Name]]),"-----",VLOOKUP(LeaveTracker[[#This Row],[Employee Name]],Employees[[Employee Name]:[Office]],6))</f>
        <v>CENRO</v>
      </c>
      <c r="F447" s="59">
        <v>44755</v>
      </c>
      <c r="G447" s="59">
        <v>44756</v>
      </c>
      <c r="H447" s="58" t="s">
        <v>81</v>
      </c>
      <c r="I447" s="58"/>
      <c r="J447" s="60" t="s">
        <v>859</v>
      </c>
      <c r="K447" s="9">
        <f ca="1">NETWORKDAYS(LeaveTracker[[#This Row],[Start Date]],LeaveTracker[[#This Row],[End Date]],lstHolidays)</f>
        <v>2</v>
      </c>
      <c r="L447" s="9"/>
    </row>
    <row r="448" spans="1:12" ht="30" customHeight="1" x14ac:dyDescent="0.3">
      <c r="A448" s="60">
        <v>797</v>
      </c>
      <c r="B448" s="59">
        <v>44859</v>
      </c>
      <c r="C448" s="59">
        <v>44692</v>
      </c>
      <c r="D448" s="58" t="s">
        <v>1970</v>
      </c>
      <c r="E448" s="60" t="str">
        <f>IF(ISBLANK(LeaveTracker[[#This Row],[Employee Name]]),"-----",VLOOKUP(LeaveTracker[[#This Row],[Employee Name]],Employees[[Employee Name]:[Office]],6))</f>
        <v>ONT</v>
      </c>
      <c r="F448" s="59">
        <v>44699</v>
      </c>
      <c r="G448" s="59">
        <v>44699</v>
      </c>
      <c r="H448" s="58" t="s">
        <v>82</v>
      </c>
      <c r="I448" s="58"/>
      <c r="J448" s="60" t="s">
        <v>861</v>
      </c>
      <c r="K448" s="9">
        <f ca="1">NETWORKDAYS(LeaveTracker[[#This Row],[Start Date]],LeaveTracker[[#This Row],[End Date]],lstHolidays)</f>
        <v>1</v>
      </c>
      <c r="L448" s="9"/>
    </row>
    <row r="449" spans="1:12" ht="30" customHeight="1" x14ac:dyDescent="0.3">
      <c r="A449" s="60">
        <v>798</v>
      </c>
      <c r="B449" s="59">
        <v>44859</v>
      </c>
      <c r="C449" s="59">
        <v>44720</v>
      </c>
      <c r="D449" s="58" t="s">
        <v>1971</v>
      </c>
      <c r="E449" s="60" t="str">
        <f>IF(ISBLANK(LeaveTracker[[#This Row],[Employee Name]]),"-----",VLOOKUP(LeaveTracker[[#This Row],[Employee Name]],Employees[[Employee Name]:[Office]],6))</f>
        <v>PICNIC GROVE</v>
      </c>
      <c r="F449" s="59"/>
      <c r="G449" s="59"/>
      <c r="H449" s="58" t="s">
        <v>300</v>
      </c>
      <c r="I449" s="58" t="s">
        <v>696</v>
      </c>
      <c r="J449" s="60" t="s">
        <v>1826</v>
      </c>
      <c r="K449" s="9">
        <f ca="1">NETWORKDAYS(LeaveTracker[[#This Row],[Start Date]],LeaveTracker[[#This Row],[End Date]],lstHolidays)</f>
        <v>0</v>
      </c>
      <c r="L449" s="9"/>
    </row>
    <row r="450" spans="1:12" ht="30" customHeight="1" x14ac:dyDescent="0.3">
      <c r="A450" s="60">
        <v>799</v>
      </c>
      <c r="B450" s="59">
        <v>44861</v>
      </c>
      <c r="C450" s="59">
        <v>44818</v>
      </c>
      <c r="D450" s="58" t="s">
        <v>1972</v>
      </c>
      <c r="E450" s="60" t="str">
        <f>IF(ISBLANK(LeaveTracker[[#This Row],[Employee Name]]),"-----",VLOOKUP(LeaveTracker[[#This Row],[Employee Name]],Employees[[Employee Name]:[Office]],6))</f>
        <v>TERMINAL</v>
      </c>
      <c r="F450" s="59">
        <v>44817</v>
      </c>
      <c r="G450" s="59">
        <v>44921</v>
      </c>
      <c r="H450" s="58" t="s">
        <v>1035</v>
      </c>
      <c r="I450" s="58" t="s">
        <v>1973</v>
      </c>
      <c r="J450" s="60" t="s">
        <v>1974</v>
      </c>
      <c r="K450" s="9">
        <f ca="1">NETWORKDAYS(LeaveTracker[[#This Row],[Start Date]],LeaveTracker[[#This Row],[End Date]],lstHolidays)</f>
        <v>73</v>
      </c>
      <c r="L450" s="9"/>
    </row>
    <row r="451" spans="1:12" ht="30" customHeight="1" x14ac:dyDescent="0.3">
      <c r="A451" s="60">
        <v>800</v>
      </c>
      <c r="B451" s="59">
        <v>44861</v>
      </c>
      <c r="C451" s="59">
        <v>44831</v>
      </c>
      <c r="D451" s="58" t="s">
        <v>1975</v>
      </c>
      <c r="E451" s="60" t="str">
        <f>IF(ISBLANK(LeaveTracker[[#This Row],[Employee Name]]),"-----",VLOOKUP(LeaveTracker[[#This Row],[Employee Name]],Employees[[Employee Name]:[Office]],6))</f>
        <v>CHO</v>
      </c>
      <c r="F451" s="59">
        <v>44831</v>
      </c>
      <c r="G451" s="59">
        <v>44837</v>
      </c>
      <c r="H451" s="58" t="s">
        <v>1035</v>
      </c>
      <c r="I451" s="58" t="s">
        <v>1976</v>
      </c>
      <c r="J451" s="60" t="s">
        <v>1931</v>
      </c>
      <c r="K451" s="9">
        <f ca="1">NETWORKDAYS(LeaveTracker[[#This Row],[Start Date]],LeaveTracker[[#This Row],[End Date]],lstHolidays)</f>
        <v>5</v>
      </c>
      <c r="L451" s="9"/>
    </row>
    <row r="452" spans="1:12" ht="30" customHeight="1" x14ac:dyDescent="0.3">
      <c r="A452" s="60">
        <v>801</v>
      </c>
      <c r="B452" s="59">
        <v>44861</v>
      </c>
      <c r="C452" s="59">
        <v>44831</v>
      </c>
      <c r="D452" s="58" t="s">
        <v>1977</v>
      </c>
      <c r="E452" s="60" t="str">
        <f>IF(ISBLANK(LeaveTracker[[#This Row],[Employee Name]]),"-----",VLOOKUP(LeaveTracker[[#This Row],[Employee Name]],Employees[[Employee Name]:[Office]],6))</f>
        <v>CHO</v>
      </c>
      <c r="F452" s="59">
        <v>44824</v>
      </c>
      <c r="G452" s="59">
        <v>44827</v>
      </c>
      <c r="H452" s="58" t="s">
        <v>1035</v>
      </c>
      <c r="I452" s="58" t="s">
        <v>1976</v>
      </c>
      <c r="J452" s="60" t="s">
        <v>1930</v>
      </c>
      <c r="K452" s="9">
        <f ca="1">NETWORKDAYS(LeaveTracker[[#This Row],[Start Date]],LeaveTracker[[#This Row],[End Date]],lstHolidays)</f>
        <v>4</v>
      </c>
      <c r="L452" s="9"/>
    </row>
    <row r="453" spans="1:12" ht="30" customHeight="1" x14ac:dyDescent="0.3">
      <c r="A453" s="60">
        <v>802</v>
      </c>
      <c r="B453" s="59">
        <v>44861</v>
      </c>
      <c r="C453" s="59">
        <v>44825</v>
      </c>
      <c r="D453" s="58" t="s">
        <v>1978</v>
      </c>
      <c r="E453" s="60" t="str">
        <f>IF(ISBLANK(LeaveTracker[[#This Row],[Employee Name]]),"-----",VLOOKUP(LeaveTracker[[#This Row],[Employee Name]],Employees[[Employee Name]:[Office]],6))</f>
        <v>EEO/CITY MARKET</v>
      </c>
      <c r="F453" s="59">
        <v>44832</v>
      </c>
      <c r="G453" s="59">
        <v>44832</v>
      </c>
      <c r="H453" s="58" t="s">
        <v>1035</v>
      </c>
      <c r="I453" s="58" t="s">
        <v>1979</v>
      </c>
      <c r="J453" s="60" t="s">
        <v>1866</v>
      </c>
      <c r="K453" s="9">
        <f ca="1">NETWORKDAYS(LeaveTracker[[#This Row],[Start Date]],LeaveTracker[[#This Row],[End Date]],lstHolidays)</f>
        <v>1</v>
      </c>
      <c r="L453" s="9"/>
    </row>
    <row r="454" spans="1:12" ht="30" customHeight="1" x14ac:dyDescent="0.3">
      <c r="A454" s="60">
        <v>803</v>
      </c>
      <c r="B454" s="59">
        <v>44861</v>
      </c>
      <c r="C454" s="59">
        <v>44817</v>
      </c>
      <c r="D454" s="58" t="s">
        <v>1963</v>
      </c>
      <c r="E454" s="60" t="str">
        <f>IF(ISBLANK(LeaveTracker[[#This Row],[Employee Name]]),"-----",VLOOKUP(LeaveTracker[[#This Row],[Employee Name]],Employees[[Employee Name]:[Office]],6))</f>
        <v>CTO</v>
      </c>
      <c r="F454" s="59">
        <v>44819</v>
      </c>
      <c r="G454" s="59">
        <v>44820</v>
      </c>
      <c r="H454" s="58" t="s">
        <v>1035</v>
      </c>
      <c r="I454" s="58" t="s">
        <v>1980</v>
      </c>
      <c r="J454" s="60" t="s">
        <v>1917</v>
      </c>
      <c r="K454" s="9">
        <f ca="1">NETWORKDAYS(LeaveTracker[[#This Row],[Start Date]],LeaveTracker[[#This Row],[End Date]],lstHolidays)</f>
        <v>2</v>
      </c>
      <c r="L454" s="9"/>
    </row>
    <row r="455" spans="1:12" ht="30" customHeight="1" x14ac:dyDescent="0.3">
      <c r="A455" s="60">
        <v>804</v>
      </c>
      <c r="B455" s="59">
        <v>44861</v>
      </c>
      <c r="C455" s="59">
        <v>44818</v>
      </c>
      <c r="D455" s="58" t="s">
        <v>1963</v>
      </c>
      <c r="E455" s="60" t="str">
        <f>IF(ISBLANK(LeaveTracker[[#This Row],[Employee Name]]),"-----",VLOOKUP(LeaveTracker[[#This Row],[Employee Name]],Employees[[Employee Name]:[Office]],6))</f>
        <v>CTO</v>
      </c>
      <c r="F455" s="59">
        <v>44823</v>
      </c>
      <c r="G455" s="59">
        <v>44824</v>
      </c>
      <c r="H455" s="58" t="s">
        <v>1035</v>
      </c>
      <c r="I455" s="58" t="s">
        <v>1980</v>
      </c>
      <c r="J455" s="60" t="s">
        <v>1917</v>
      </c>
      <c r="K455" s="9">
        <f ca="1">NETWORKDAYS(LeaveTracker[[#This Row],[Start Date]],LeaveTracker[[#This Row],[End Date]],lstHolidays)</f>
        <v>2</v>
      </c>
      <c r="L455" s="9"/>
    </row>
    <row r="456" spans="1:12" ht="30" customHeight="1" x14ac:dyDescent="0.3">
      <c r="A456" s="60">
        <v>805</v>
      </c>
      <c r="B456" s="59">
        <v>44861</v>
      </c>
      <c r="C456" s="59">
        <v>44792</v>
      </c>
      <c r="D456" s="58" t="s">
        <v>1957</v>
      </c>
      <c r="E456" s="60" t="str">
        <f>IF(ISBLANK(LeaveTracker[[#This Row],[Employee Name]]),"-----",VLOOKUP(LeaveTracker[[#This Row],[Employee Name]],Employees[[Employee Name]:[Office]],6))</f>
        <v>TICC</v>
      </c>
      <c r="F456" s="59">
        <v>44789</v>
      </c>
      <c r="G456" s="59">
        <v>44790</v>
      </c>
      <c r="H456" s="58" t="s">
        <v>1035</v>
      </c>
      <c r="I456" s="58" t="s">
        <v>1964</v>
      </c>
      <c r="J456" s="60" t="s">
        <v>1917</v>
      </c>
      <c r="K456" s="9">
        <f ca="1">NETWORKDAYS(LeaveTracker[[#This Row],[Start Date]],LeaveTracker[[#This Row],[End Date]],lstHolidays)</f>
        <v>2</v>
      </c>
      <c r="L456" s="9"/>
    </row>
    <row r="457" spans="1:12" ht="30" customHeight="1" x14ac:dyDescent="0.3">
      <c r="A457" s="60">
        <v>806</v>
      </c>
      <c r="B457" s="59">
        <v>44861</v>
      </c>
      <c r="C457" s="59">
        <v>44803</v>
      </c>
      <c r="D457" s="58" t="s">
        <v>1789</v>
      </c>
      <c r="E457" s="60" t="str">
        <f>IF(ISBLANK(LeaveTracker[[#This Row],[Employee Name]]),"-----",VLOOKUP(LeaveTracker[[#This Row],[Employee Name]],Employees[[Employee Name]:[Office]],6))</f>
        <v>ACCOUNTING</v>
      </c>
      <c r="F457" s="59">
        <v>44796</v>
      </c>
      <c r="G457" s="59">
        <v>44796</v>
      </c>
      <c r="H457" s="58" t="s">
        <v>81</v>
      </c>
      <c r="I457" s="58"/>
      <c r="J457" s="60" t="s">
        <v>862</v>
      </c>
      <c r="K457" s="9">
        <f ca="1">NETWORKDAYS(LeaveTracker[[#This Row],[Start Date]],LeaveTracker[[#This Row],[End Date]],lstHolidays)</f>
        <v>1</v>
      </c>
      <c r="L457" s="9"/>
    </row>
    <row r="458" spans="1:12" ht="30" customHeight="1" x14ac:dyDescent="0.3">
      <c r="A458" s="60">
        <v>806</v>
      </c>
      <c r="B458" s="59">
        <v>44861</v>
      </c>
      <c r="C458" s="59">
        <v>44804</v>
      </c>
      <c r="D458" s="58" t="s">
        <v>1789</v>
      </c>
      <c r="E458" s="60" t="str">
        <f>IF(ISBLANK(LeaveTracker[[#This Row],[Employee Name]]),"-----",VLOOKUP(LeaveTracker[[#This Row],[Employee Name]],Employees[[Employee Name]:[Office]],6))</f>
        <v>ACCOUNTING</v>
      </c>
      <c r="F458" s="59">
        <v>44799</v>
      </c>
      <c r="G458" s="59">
        <v>44799</v>
      </c>
      <c r="H458" s="58" t="s">
        <v>81</v>
      </c>
      <c r="I458" s="58"/>
      <c r="J458" s="60" t="s">
        <v>862</v>
      </c>
      <c r="K458" s="9">
        <f ca="1">NETWORKDAYS(LeaveTracker[[#This Row],[Start Date]],LeaveTracker[[#This Row],[End Date]],lstHolidays)</f>
        <v>1</v>
      </c>
      <c r="L458" s="9"/>
    </row>
    <row r="459" spans="1:12" ht="30" customHeight="1" x14ac:dyDescent="0.3">
      <c r="A459" s="60">
        <v>807</v>
      </c>
      <c r="B459" s="59">
        <v>44861</v>
      </c>
      <c r="C459" s="59">
        <v>44790</v>
      </c>
      <c r="D459" s="58" t="s">
        <v>1789</v>
      </c>
      <c r="E459" s="60" t="str">
        <f>IF(ISBLANK(LeaveTracker[[#This Row],[Employee Name]]),"-----",VLOOKUP(LeaveTracker[[#This Row],[Employee Name]],Employees[[Employee Name]:[Office]],6))</f>
        <v>ACCOUNTING</v>
      </c>
      <c r="F459" s="59">
        <v>44785</v>
      </c>
      <c r="G459" s="59">
        <v>44785</v>
      </c>
      <c r="H459" s="58" t="s">
        <v>81</v>
      </c>
      <c r="I459" s="58"/>
      <c r="J459" s="60" t="s">
        <v>862</v>
      </c>
      <c r="K459" s="9">
        <f ca="1">NETWORKDAYS(LeaveTracker[[#This Row],[Start Date]],LeaveTracker[[#This Row],[End Date]],lstHolidays)</f>
        <v>1</v>
      </c>
      <c r="L459" s="9"/>
    </row>
    <row r="460" spans="1:12" ht="30" customHeight="1" x14ac:dyDescent="0.3">
      <c r="A460" s="60">
        <v>807</v>
      </c>
      <c r="B460" s="59">
        <v>44861</v>
      </c>
      <c r="C460" s="59">
        <v>44791</v>
      </c>
      <c r="D460" s="58" t="s">
        <v>1789</v>
      </c>
      <c r="E460" s="60" t="str">
        <f>IF(ISBLANK(LeaveTracker[[#This Row],[Employee Name]]),"-----",VLOOKUP(LeaveTracker[[#This Row],[Employee Name]],Employees[[Employee Name]:[Office]],6))</f>
        <v>ACCOUNTING</v>
      </c>
      <c r="F460" s="59">
        <v>44789</v>
      </c>
      <c r="G460" s="59">
        <v>44789</v>
      </c>
      <c r="H460" s="58" t="s">
        <v>81</v>
      </c>
      <c r="I460" s="58"/>
      <c r="J460" s="60" t="s">
        <v>862</v>
      </c>
      <c r="K460" s="9">
        <f ca="1">NETWORKDAYS(LeaveTracker[[#This Row],[Start Date]],LeaveTracker[[#This Row],[End Date]],lstHolidays)</f>
        <v>1</v>
      </c>
      <c r="L460" s="9"/>
    </row>
    <row r="461" spans="1:12" ht="30" customHeight="1" x14ac:dyDescent="0.3">
      <c r="A461" s="60">
        <v>808</v>
      </c>
      <c r="B461" s="59">
        <v>44861</v>
      </c>
      <c r="C461" s="59">
        <v>44795</v>
      </c>
      <c r="D461" s="58" t="s">
        <v>1855</v>
      </c>
      <c r="E461" s="60" t="str">
        <f>IF(ISBLANK(LeaveTracker[[#This Row],[Employee Name]]),"-----",VLOOKUP(LeaveTracker[[#This Row],[Employee Name]],Employees[[Employee Name]:[Office]],6))</f>
        <v>CENRO</v>
      </c>
      <c r="F461" s="59">
        <v>44802</v>
      </c>
      <c r="G461" s="59">
        <v>44804</v>
      </c>
      <c r="H461" s="58" t="s">
        <v>82</v>
      </c>
      <c r="I461" s="58" t="s">
        <v>1758</v>
      </c>
      <c r="J461" s="60" t="s">
        <v>1806</v>
      </c>
      <c r="K461" s="9">
        <f ca="1">NETWORKDAYS(LeaveTracker[[#This Row],[Start Date]],LeaveTracker[[#This Row],[End Date]],lstHolidays)</f>
        <v>2</v>
      </c>
      <c r="L461" s="9"/>
    </row>
    <row r="462" spans="1:12" ht="30" customHeight="1" x14ac:dyDescent="0.3">
      <c r="A462" s="60">
        <v>808</v>
      </c>
      <c r="B462" s="59">
        <v>44861</v>
      </c>
      <c r="C462" s="59">
        <v>44796</v>
      </c>
      <c r="D462" s="58" t="s">
        <v>1855</v>
      </c>
      <c r="E462" s="60" t="str">
        <f>IF(ISBLANK(LeaveTracker[[#This Row],[Employee Name]]),"-----",VLOOKUP(LeaveTracker[[#This Row],[Employee Name]],Employees[[Employee Name]:[Office]],6))</f>
        <v>CENRO</v>
      </c>
      <c r="F462" s="59">
        <v>44805</v>
      </c>
      <c r="G462" s="59">
        <v>44806</v>
      </c>
      <c r="H462" s="58" t="s">
        <v>82</v>
      </c>
      <c r="I462" s="58" t="s">
        <v>1758</v>
      </c>
      <c r="J462" s="60" t="s">
        <v>1806</v>
      </c>
      <c r="K462" s="9">
        <f ca="1">NETWORKDAYS(LeaveTracker[[#This Row],[Start Date]],LeaveTracker[[#This Row],[End Date]],lstHolidays)</f>
        <v>2</v>
      </c>
      <c r="L462" s="9"/>
    </row>
    <row r="463" spans="1:12" ht="30" customHeight="1" x14ac:dyDescent="0.3">
      <c r="A463" s="60">
        <v>809</v>
      </c>
      <c r="B463" s="59">
        <v>44861</v>
      </c>
      <c r="C463" s="59">
        <v>44800</v>
      </c>
      <c r="D463" s="58" t="s">
        <v>1981</v>
      </c>
      <c r="E463" s="60" t="str">
        <f>IF(ISBLANK(LeaveTracker[[#This Row],[Employee Name]]),"-----",VLOOKUP(LeaveTracker[[#This Row],[Employee Name]],Employees[[Employee Name]:[Office]],6))</f>
        <v>PICNIC GROVE</v>
      </c>
      <c r="F463" s="59">
        <v>44795</v>
      </c>
      <c r="G463" s="59">
        <v>44797</v>
      </c>
      <c r="H463" s="58" t="s">
        <v>81</v>
      </c>
      <c r="I463" s="58"/>
      <c r="J463" s="60" t="s">
        <v>1776</v>
      </c>
      <c r="K463" s="9">
        <f ca="1">NETWORKDAYS(LeaveTracker[[#This Row],[Start Date]],LeaveTracker[[#This Row],[End Date]],lstHolidays)</f>
        <v>3</v>
      </c>
      <c r="L463" s="9"/>
    </row>
    <row r="464" spans="1:12" ht="30" customHeight="1" x14ac:dyDescent="0.3">
      <c r="A464" s="60">
        <v>810</v>
      </c>
      <c r="B464" s="59">
        <v>44861</v>
      </c>
      <c r="C464" s="59">
        <v>44794</v>
      </c>
      <c r="D464" s="58" t="s">
        <v>1981</v>
      </c>
      <c r="E464" s="60" t="str">
        <f>IF(ISBLANK(LeaveTracker[[#This Row],[Employee Name]]),"-----",VLOOKUP(LeaveTracker[[#This Row],[Employee Name]],Employees[[Employee Name]:[Office]],6))</f>
        <v>PICNIC GROVE</v>
      </c>
      <c r="F464" s="59">
        <v>44791</v>
      </c>
      <c r="G464" s="59">
        <v>44793</v>
      </c>
      <c r="H464" s="58" t="s">
        <v>81</v>
      </c>
      <c r="I464" s="58"/>
      <c r="J464" s="60" t="s">
        <v>859</v>
      </c>
      <c r="K464" s="9">
        <f ca="1">NETWORKDAYS(LeaveTracker[[#This Row],[Start Date]],LeaveTracker[[#This Row],[End Date]],lstHolidays)</f>
        <v>2</v>
      </c>
      <c r="L464" s="9"/>
    </row>
    <row r="465" spans="1:12" ht="30" customHeight="1" x14ac:dyDescent="0.3">
      <c r="A465" s="60">
        <v>811</v>
      </c>
      <c r="B465" s="59">
        <v>44861</v>
      </c>
      <c r="C465" s="59">
        <v>44798</v>
      </c>
      <c r="D465" s="58" t="s">
        <v>1848</v>
      </c>
      <c r="E465" s="60" t="str">
        <f>IF(ISBLANK(LeaveTracker[[#This Row],[Employee Name]]),"-----",VLOOKUP(LeaveTracker[[#This Row],[Employee Name]],Employees[[Employee Name]:[Office]],6))</f>
        <v>CTO-LICENSE</v>
      </c>
      <c r="F465" s="59">
        <v>44795</v>
      </c>
      <c r="G465" s="59">
        <v>44795</v>
      </c>
      <c r="H465" s="58" t="s">
        <v>81</v>
      </c>
      <c r="I465" s="58"/>
      <c r="J465" s="60" t="s">
        <v>862</v>
      </c>
      <c r="K465" s="9">
        <f ca="1">NETWORKDAYS(LeaveTracker[[#This Row],[Start Date]],LeaveTracker[[#This Row],[End Date]],lstHolidays)</f>
        <v>1</v>
      </c>
      <c r="L465" s="9"/>
    </row>
    <row r="466" spans="1:12" ht="30" customHeight="1" x14ac:dyDescent="0.3">
      <c r="A466" s="60">
        <v>812</v>
      </c>
      <c r="B466" s="59">
        <v>44861</v>
      </c>
      <c r="C466" s="59">
        <v>44805</v>
      </c>
      <c r="D466" s="58" t="s">
        <v>1848</v>
      </c>
      <c r="E466" s="60" t="str">
        <f>IF(ISBLANK(LeaveTracker[[#This Row],[Employee Name]]),"-----",VLOOKUP(LeaveTracker[[#This Row],[Employee Name]],Employees[[Employee Name]:[Office]],6))</f>
        <v>CTO-LICENSE</v>
      </c>
      <c r="F466" s="59">
        <v>44805</v>
      </c>
      <c r="G466" s="59">
        <v>44805</v>
      </c>
      <c r="H466" s="58" t="s">
        <v>300</v>
      </c>
      <c r="I466" s="58" t="s">
        <v>1850</v>
      </c>
      <c r="J466" s="60" t="s">
        <v>1762</v>
      </c>
      <c r="K466" s="9">
        <f ca="1">NETWORKDAYS(LeaveTracker[[#This Row],[Start Date]],LeaveTracker[[#This Row],[End Date]],lstHolidays)</f>
        <v>1</v>
      </c>
      <c r="L466" s="9"/>
    </row>
    <row r="467" spans="1:12" ht="30" customHeight="1" x14ac:dyDescent="0.3">
      <c r="A467" s="60">
        <v>813</v>
      </c>
      <c r="B467" s="59">
        <v>44861</v>
      </c>
      <c r="C467" s="59">
        <v>44799</v>
      </c>
      <c r="D467" s="58" t="s">
        <v>1982</v>
      </c>
      <c r="E467" s="60" t="str">
        <f>IF(ISBLANK(LeaveTracker[[#This Row],[Employee Name]]),"-----",VLOOKUP(LeaveTracker[[#This Row],[Employee Name]],Employees[[Employee Name]:[Office]],6))</f>
        <v>TICC</v>
      </c>
      <c r="F467" s="59">
        <v>44797</v>
      </c>
      <c r="G467" s="59">
        <v>44797</v>
      </c>
      <c r="H467" s="58" t="s">
        <v>1035</v>
      </c>
      <c r="I467" s="58" t="s">
        <v>1964</v>
      </c>
      <c r="J467" s="60" t="s">
        <v>1866</v>
      </c>
      <c r="K467" s="9">
        <f ca="1">NETWORKDAYS(LeaveTracker[[#This Row],[Start Date]],LeaveTracker[[#This Row],[End Date]],lstHolidays)</f>
        <v>1</v>
      </c>
      <c r="L467" s="9"/>
    </row>
    <row r="468" spans="1:12" ht="30" customHeight="1" x14ac:dyDescent="0.3">
      <c r="A468" s="60">
        <v>814</v>
      </c>
      <c r="B468" s="59">
        <v>44861</v>
      </c>
      <c r="C468" s="59">
        <v>44796</v>
      </c>
      <c r="D468" s="58" t="s">
        <v>1983</v>
      </c>
      <c r="E468" s="60" t="str">
        <f>IF(ISBLANK(LeaveTracker[[#This Row],[Employee Name]]),"-----",VLOOKUP(LeaveTracker[[#This Row],[Employee Name]],Employees[[Employee Name]:[Office]],6))</f>
        <v>CENRO</v>
      </c>
      <c r="F468" s="59">
        <v>44796</v>
      </c>
      <c r="G468" s="59">
        <v>44796</v>
      </c>
      <c r="H468" s="58" t="s">
        <v>81</v>
      </c>
      <c r="I468" s="58"/>
      <c r="J468" s="60" t="s">
        <v>862</v>
      </c>
      <c r="K468" s="9">
        <f ca="1">NETWORKDAYS(LeaveTracker[[#This Row],[Start Date]],LeaveTracker[[#This Row],[End Date]],lstHolidays)</f>
        <v>1</v>
      </c>
      <c r="L468" s="9"/>
    </row>
    <row r="469" spans="1:12" ht="30" customHeight="1" x14ac:dyDescent="0.3">
      <c r="A469" s="60">
        <v>814</v>
      </c>
      <c r="B469" s="59">
        <v>44861</v>
      </c>
      <c r="C469" s="59">
        <v>44797</v>
      </c>
      <c r="D469" s="58" t="s">
        <v>1983</v>
      </c>
      <c r="E469" s="60" t="str">
        <f>IF(ISBLANK(LeaveTracker[[#This Row],[Employee Name]]),"-----",VLOOKUP(LeaveTracker[[#This Row],[Employee Name]],Employees[[Employee Name]:[Office]],6))</f>
        <v>CENRO</v>
      </c>
      <c r="F469" s="59">
        <v>44800</v>
      </c>
      <c r="G469" s="59">
        <v>44800</v>
      </c>
      <c r="H469" s="58" t="s">
        <v>81</v>
      </c>
      <c r="I469" s="58"/>
      <c r="J469" s="60" t="s">
        <v>862</v>
      </c>
      <c r="K469" s="9">
        <f ca="1">NETWORKDAYS(LeaveTracker[[#This Row],[Start Date]],LeaveTracker[[#This Row],[End Date]],lstHolidays)</f>
        <v>0</v>
      </c>
      <c r="L469" s="9"/>
    </row>
    <row r="470" spans="1:12" ht="30" customHeight="1" x14ac:dyDescent="0.3">
      <c r="A470" s="60">
        <v>815</v>
      </c>
      <c r="B470" s="59">
        <v>44861</v>
      </c>
      <c r="C470" s="59">
        <v>44783</v>
      </c>
      <c r="D470" s="58" t="s">
        <v>1780</v>
      </c>
      <c r="E470" s="60" t="str">
        <f>IF(ISBLANK(LeaveTracker[[#This Row],[Employee Name]]),"-----",VLOOKUP(LeaveTracker[[#This Row],[Employee Name]],Employees[[Employee Name]:[Office]],6))</f>
        <v>ONT</v>
      </c>
      <c r="F470" s="59">
        <v>44791</v>
      </c>
      <c r="G470" s="59">
        <v>44792</v>
      </c>
      <c r="H470" s="58" t="s">
        <v>82</v>
      </c>
      <c r="I470" s="58"/>
      <c r="J470" s="60" t="s">
        <v>1806</v>
      </c>
      <c r="K470" s="9">
        <f ca="1">NETWORKDAYS(LeaveTracker[[#This Row],[Start Date]],LeaveTracker[[#This Row],[End Date]],lstHolidays)</f>
        <v>2</v>
      </c>
      <c r="L470" s="9"/>
    </row>
    <row r="471" spans="1:12" ht="30" customHeight="1" x14ac:dyDescent="0.3">
      <c r="A471" s="60">
        <v>816</v>
      </c>
      <c r="B471" s="59">
        <v>44861</v>
      </c>
      <c r="C471" s="59">
        <v>44779</v>
      </c>
      <c r="D471" s="58" t="s">
        <v>1984</v>
      </c>
      <c r="E471" s="60" t="str">
        <f>IF(ISBLANK(LeaveTracker[[#This Row],[Employee Name]]),"-----",VLOOKUP(LeaveTracker[[#This Row],[Employee Name]],Employees[[Employee Name]:[Office]],6))</f>
        <v>TICC</v>
      </c>
      <c r="F471" s="59">
        <v>44792</v>
      </c>
      <c r="G471" s="59">
        <v>44792</v>
      </c>
      <c r="H471" s="58" t="s">
        <v>300</v>
      </c>
      <c r="I471" s="58" t="s">
        <v>1850</v>
      </c>
      <c r="J471" s="60" t="s">
        <v>1762</v>
      </c>
      <c r="K471" s="9">
        <f ca="1">NETWORKDAYS(LeaveTracker[[#This Row],[Start Date]],LeaveTracker[[#This Row],[End Date]],lstHolidays)</f>
        <v>1</v>
      </c>
      <c r="L471" s="9"/>
    </row>
    <row r="472" spans="1:12" ht="30" customHeight="1" x14ac:dyDescent="0.3">
      <c r="A472" s="60">
        <v>817</v>
      </c>
      <c r="B472" s="59">
        <v>44861</v>
      </c>
      <c r="C472" s="59">
        <v>44789</v>
      </c>
      <c r="D472" s="58" t="s">
        <v>1985</v>
      </c>
      <c r="E472" s="60" t="str">
        <f>IF(ISBLANK(LeaveTracker[[#This Row],[Employee Name]]),"-----",VLOOKUP(LeaveTracker[[#This Row],[Employee Name]],Employees[[Employee Name]:[Office]],6))</f>
        <v>ONT</v>
      </c>
      <c r="F472" s="59">
        <v>44795</v>
      </c>
      <c r="G472" s="59">
        <v>44799</v>
      </c>
      <c r="H472" s="58" t="s">
        <v>82</v>
      </c>
      <c r="I472" s="58"/>
      <c r="J472" s="60" t="s">
        <v>898</v>
      </c>
      <c r="K472" s="9">
        <f ca="1">NETWORKDAYS(LeaveTracker[[#This Row],[Start Date]],LeaveTracker[[#This Row],[End Date]],lstHolidays)</f>
        <v>5</v>
      </c>
      <c r="L472" s="9"/>
    </row>
    <row r="473" spans="1:12" ht="30" customHeight="1" x14ac:dyDescent="0.3">
      <c r="A473" s="60">
        <v>817</v>
      </c>
      <c r="B473" s="59">
        <v>44861</v>
      </c>
      <c r="C473" s="59">
        <v>44790</v>
      </c>
      <c r="D473" s="58" t="s">
        <v>1985</v>
      </c>
      <c r="E473" s="60" t="str">
        <f>IF(ISBLANK(LeaveTracker[[#This Row],[Employee Name]]),"-----",VLOOKUP(LeaveTracker[[#This Row],[Employee Name]],Employees[[Employee Name]:[Office]],6))</f>
        <v>ONT</v>
      </c>
      <c r="F473" s="59">
        <v>44802</v>
      </c>
      <c r="G473" s="59">
        <v>44804</v>
      </c>
      <c r="H473" s="58" t="s">
        <v>82</v>
      </c>
      <c r="I473" s="58"/>
      <c r="J473" s="60" t="s">
        <v>1806</v>
      </c>
      <c r="K473" s="9">
        <f ca="1">NETWORKDAYS(LeaveTracker[[#This Row],[Start Date]],LeaveTracker[[#This Row],[End Date]],lstHolidays)</f>
        <v>2</v>
      </c>
      <c r="L473" s="9"/>
    </row>
    <row r="474" spans="1:12" ht="30" customHeight="1" x14ac:dyDescent="0.3">
      <c r="A474" s="60">
        <v>818</v>
      </c>
      <c r="B474" s="59">
        <v>44861</v>
      </c>
      <c r="C474" s="59">
        <v>44790</v>
      </c>
      <c r="D474" s="58" t="s">
        <v>1875</v>
      </c>
      <c r="E474" s="60" t="str">
        <f>IF(ISBLANK(LeaveTracker[[#This Row],[Employee Name]]),"-----",VLOOKUP(LeaveTracker[[#This Row],[Employee Name]],Employees[[Employee Name]:[Office]],6))</f>
        <v>TICC/TCCH</v>
      </c>
      <c r="F474" s="59">
        <v>44788</v>
      </c>
      <c r="G474" s="59">
        <v>44788</v>
      </c>
      <c r="H474" s="58" t="s">
        <v>81</v>
      </c>
      <c r="I474" s="58"/>
      <c r="J474" s="60" t="s">
        <v>862</v>
      </c>
      <c r="K474" s="9">
        <f ca="1">NETWORKDAYS(LeaveTracker[[#This Row],[Start Date]],LeaveTracker[[#This Row],[End Date]],lstHolidays)</f>
        <v>1</v>
      </c>
      <c r="L474" s="9"/>
    </row>
    <row r="475" spans="1:12" ht="30" customHeight="1" x14ac:dyDescent="0.3">
      <c r="A475" s="60">
        <v>819</v>
      </c>
      <c r="B475" s="59">
        <v>44861</v>
      </c>
      <c r="C475" s="59">
        <v>44760</v>
      </c>
      <c r="D475" s="58" t="s">
        <v>1770</v>
      </c>
      <c r="E475" s="60" t="str">
        <f>IF(ISBLANK(LeaveTracker[[#This Row],[Employee Name]]),"-----",VLOOKUP(LeaveTracker[[#This Row],[Employee Name]],Employees[[Employee Name]:[Office]],6))</f>
        <v>TCNHS-ISHS</v>
      </c>
      <c r="F475" s="59">
        <v>44767</v>
      </c>
      <c r="G475" s="59">
        <v>44767</v>
      </c>
      <c r="H475" s="58" t="s">
        <v>82</v>
      </c>
      <c r="I475" s="58"/>
      <c r="J475" s="60" t="s">
        <v>861</v>
      </c>
      <c r="K475" s="9">
        <f ca="1">NETWORKDAYS(LeaveTracker[[#This Row],[Start Date]],LeaveTracker[[#This Row],[End Date]],lstHolidays)</f>
        <v>1</v>
      </c>
      <c r="L475" s="9"/>
    </row>
    <row r="476" spans="1:12" ht="30" customHeight="1" x14ac:dyDescent="0.3">
      <c r="A476" s="60">
        <v>819</v>
      </c>
      <c r="B476" s="59">
        <v>44861</v>
      </c>
      <c r="C476" s="59">
        <v>44761</v>
      </c>
      <c r="D476" s="58" t="s">
        <v>1770</v>
      </c>
      <c r="E476" s="60" t="str">
        <f>IF(ISBLANK(LeaveTracker[[#This Row],[Employee Name]]),"-----",VLOOKUP(LeaveTracker[[#This Row],[Employee Name]],Employees[[Employee Name]:[Office]],6))</f>
        <v>TCNHS-ISHS</v>
      </c>
      <c r="F476" s="59">
        <v>44771</v>
      </c>
      <c r="G476" s="59">
        <v>44771</v>
      </c>
      <c r="H476" s="58" t="s">
        <v>82</v>
      </c>
      <c r="I476" s="58"/>
      <c r="J476" s="60" t="s">
        <v>861</v>
      </c>
      <c r="K476" s="9">
        <f ca="1">NETWORKDAYS(LeaveTracker[[#This Row],[Start Date]],LeaveTracker[[#This Row],[End Date]],lstHolidays)</f>
        <v>1</v>
      </c>
      <c r="L476" s="9"/>
    </row>
    <row r="477" spans="1:12" ht="30" customHeight="1" x14ac:dyDescent="0.3">
      <c r="A477" s="60">
        <v>820</v>
      </c>
      <c r="B477" s="59">
        <v>44861</v>
      </c>
      <c r="C477" s="59">
        <v>44789</v>
      </c>
      <c r="D477" s="58" t="s">
        <v>1772</v>
      </c>
      <c r="E477" s="60" t="str">
        <f>IF(ISBLANK(LeaveTracker[[#This Row],[Employee Name]]),"-----",VLOOKUP(LeaveTracker[[#This Row],[Employee Name]],Employees[[Employee Name]:[Office]],6))</f>
        <v>ASSESSOR</v>
      </c>
      <c r="F477" s="59">
        <v>44795</v>
      </c>
      <c r="G477" s="59">
        <v>44795</v>
      </c>
      <c r="H477" s="58" t="s">
        <v>82</v>
      </c>
      <c r="I477" s="58"/>
      <c r="J477" s="60" t="s">
        <v>861</v>
      </c>
      <c r="K477" s="9">
        <f ca="1">NETWORKDAYS(LeaveTracker[[#This Row],[Start Date]],LeaveTracker[[#This Row],[End Date]],lstHolidays)</f>
        <v>1</v>
      </c>
      <c r="L477" s="9"/>
    </row>
    <row r="478" spans="1:12" ht="30" customHeight="1" x14ac:dyDescent="0.3">
      <c r="A478" s="60">
        <v>821</v>
      </c>
      <c r="B478" s="59">
        <v>44861</v>
      </c>
      <c r="C478" s="59">
        <v>44789</v>
      </c>
      <c r="D478" s="58" t="s">
        <v>1772</v>
      </c>
      <c r="E478" s="60" t="str">
        <f>IF(ISBLANK(LeaveTracker[[#This Row],[Employee Name]]),"-----",VLOOKUP(LeaveTracker[[#This Row],[Employee Name]],Employees[[Employee Name]:[Office]],6))</f>
        <v>ASSESSOR</v>
      </c>
      <c r="F478" s="59">
        <v>44788</v>
      </c>
      <c r="G478" s="59">
        <v>44788</v>
      </c>
      <c r="H478" s="58" t="s">
        <v>81</v>
      </c>
      <c r="I478" s="58"/>
      <c r="J478" s="60" t="s">
        <v>862</v>
      </c>
      <c r="K478" s="9">
        <f ca="1">NETWORKDAYS(LeaveTracker[[#This Row],[Start Date]],LeaveTracker[[#This Row],[End Date]],lstHolidays)</f>
        <v>1</v>
      </c>
      <c r="L478" s="9"/>
    </row>
    <row r="479" spans="1:12" ht="30" customHeight="1" x14ac:dyDescent="0.3">
      <c r="A479" s="60">
        <v>822</v>
      </c>
      <c r="B479" s="59">
        <v>44861</v>
      </c>
      <c r="C479" s="59">
        <v>44803</v>
      </c>
      <c r="D479" s="58" t="s">
        <v>1875</v>
      </c>
      <c r="E479" s="60" t="str">
        <f>IF(ISBLANK(LeaveTracker[[#This Row],[Employee Name]]),"-----",VLOOKUP(LeaveTracker[[#This Row],[Employee Name]],Employees[[Employee Name]:[Office]],6))</f>
        <v>TICC/TCCH</v>
      </c>
      <c r="F479" s="59">
        <v>44809</v>
      </c>
      <c r="G479" s="59">
        <v>44810</v>
      </c>
      <c r="H479" s="58" t="s">
        <v>82</v>
      </c>
      <c r="I479" s="58"/>
      <c r="J479" s="60" t="s">
        <v>1806</v>
      </c>
      <c r="K479" s="9">
        <f ca="1">NETWORKDAYS(LeaveTracker[[#This Row],[Start Date]],LeaveTracker[[#This Row],[End Date]],lstHolidays)</f>
        <v>2</v>
      </c>
      <c r="L479" s="9"/>
    </row>
    <row r="480" spans="1:12" ht="30" customHeight="1" x14ac:dyDescent="0.3">
      <c r="A480" s="60">
        <v>822</v>
      </c>
      <c r="B480" s="59">
        <v>44861</v>
      </c>
      <c r="C480" s="59">
        <v>44803</v>
      </c>
      <c r="D480" s="58" t="s">
        <v>1875</v>
      </c>
      <c r="E480" s="60" t="str">
        <f>IF(ISBLANK(LeaveTracker[[#This Row],[Employee Name]]),"-----",VLOOKUP(LeaveTracker[[#This Row],[Employee Name]],Employees[[Employee Name]:[Office]],6))</f>
        <v>TICC/TCCH</v>
      </c>
      <c r="F480" s="59">
        <v>44814</v>
      </c>
      <c r="G480" s="59">
        <v>44814</v>
      </c>
      <c r="H480" s="58" t="s">
        <v>82</v>
      </c>
      <c r="I480" s="58"/>
      <c r="J480" s="60" t="s">
        <v>861</v>
      </c>
      <c r="K480" s="9">
        <f ca="1">NETWORKDAYS(LeaveTracker[[#This Row],[Start Date]],LeaveTracker[[#This Row],[End Date]],lstHolidays)</f>
        <v>0</v>
      </c>
      <c r="L480" s="9"/>
    </row>
    <row r="481" spans="1:12" ht="30" customHeight="1" x14ac:dyDescent="0.3">
      <c r="A481" s="60">
        <v>823</v>
      </c>
      <c r="B481" s="59">
        <v>44861</v>
      </c>
      <c r="C481" s="59">
        <v>44803</v>
      </c>
      <c r="D481" s="58" t="s">
        <v>1986</v>
      </c>
      <c r="E481" s="60" t="str">
        <f>IF(ISBLANK(LeaveTracker[[#This Row],[Employee Name]]),"-----",VLOOKUP(LeaveTracker[[#This Row],[Employee Name]],Employees[[Employee Name]:[Office]],6))</f>
        <v>MAHOGANY MARKET</v>
      </c>
      <c r="F481" s="59">
        <v>44808</v>
      </c>
      <c r="G481" s="59">
        <v>44808</v>
      </c>
      <c r="H481" s="58" t="s">
        <v>300</v>
      </c>
      <c r="I481" s="58" t="s">
        <v>761</v>
      </c>
      <c r="J481" s="60" t="s">
        <v>1762</v>
      </c>
      <c r="K481" s="9">
        <f ca="1">NETWORKDAYS(LeaveTracker[[#This Row],[Start Date]],LeaveTracker[[#This Row],[End Date]],lstHolidays)</f>
        <v>0</v>
      </c>
      <c r="L481" s="9"/>
    </row>
    <row r="482" spans="1:12" ht="30" customHeight="1" x14ac:dyDescent="0.3">
      <c r="A482" s="60">
        <v>824</v>
      </c>
      <c r="B482" s="59">
        <v>44861</v>
      </c>
      <c r="C482" s="59">
        <v>44803</v>
      </c>
      <c r="D482" s="58" t="s">
        <v>1987</v>
      </c>
      <c r="E482" s="60" t="str">
        <f>IF(ISBLANK(LeaveTracker[[#This Row],[Employee Name]]),"-----",VLOOKUP(LeaveTracker[[#This Row],[Employee Name]],Employees[[Employee Name]:[Office]],6))</f>
        <v>TICC</v>
      </c>
      <c r="F482" s="59">
        <v>44802</v>
      </c>
      <c r="G482" s="59">
        <v>44802</v>
      </c>
      <c r="H482" s="58" t="s">
        <v>1035</v>
      </c>
      <c r="I482" s="58" t="s">
        <v>1964</v>
      </c>
      <c r="J482" s="60" t="s">
        <v>1939</v>
      </c>
      <c r="K482" s="9">
        <f ca="1">NETWORKDAYS(LeaveTracker[[#This Row],[Start Date]],LeaveTracker[[#This Row],[End Date]],lstHolidays)</f>
        <v>0</v>
      </c>
      <c r="L482" s="9"/>
    </row>
    <row r="483" spans="1:12" ht="30" customHeight="1" x14ac:dyDescent="0.3">
      <c r="A483" s="60">
        <v>825</v>
      </c>
      <c r="B483" s="59">
        <v>44861</v>
      </c>
      <c r="C483" s="59">
        <v>44796</v>
      </c>
      <c r="D483" s="58" t="s">
        <v>1794</v>
      </c>
      <c r="E483" s="60" t="str">
        <f>IF(ISBLANK(LeaveTracker[[#This Row],[Employee Name]]),"-----",VLOOKUP(LeaveTracker[[#This Row],[Employee Name]],Employees[[Employee Name]:[Office]],6))</f>
        <v>MAHOGANY MARKET</v>
      </c>
      <c r="F483" s="59">
        <v>44795</v>
      </c>
      <c r="G483" s="59">
        <v>44795</v>
      </c>
      <c r="H483" s="58" t="s">
        <v>300</v>
      </c>
      <c r="I483" s="58" t="s">
        <v>1988</v>
      </c>
      <c r="J483" s="60" t="s">
        <v>1762</v>
      </c>
      <c r="K483" s="9">
        <f ca="1">NETWORKDAYS(LeaveTracker[[#This Row],[Start Date]],LeaveTracker[[#This Row],[End Date]],lstHolidays)</f>
        <v>1</v>
      </c>
      <c r="L483" s="9"/>
    </row>
    <row r="484" spans="1:12" ht="30" customHeight="1" x14ac:dyDescent="0.3">
      <c r="A484" s="60">
        <v>826</v>
      </c>
      <c r="B484" s="59">
        <v>44861</v>
      </c>
      <c r="C484" s="59">
        <v>44783</v>
      </c>
      <c r="D484" s="58" t="s">
        <v>1989</v>
      </c>
      <c r="E484" s="60" t="str">
        <f>IF(ISBLANK(LeaveTracker[[#This Row],[Employee Name]]),"-----",VLOOKUP(LeaveTracker[[#This Row],[Employee Name]],Employees[[Employee Name]:[Office]],6))</f>
        <v>COOP</v>
      </c>
      <c r="F484" s="59">
        <v>44782</v>
      </c>
      <c r="G484" s="59">
        <v>44782</v>
      </c>
      <c r="H484" s="58" t="s">
        <v>81</v>
      </c>
      <c r="I484" s="58"/>
      <c r="J484" s="60" t="s">
        <v>862</v>
      </c>
      <c r="K484" s="9">
        <f ca="1">NETWORKDAYS(LeaveTracker[[#This Row],[Start Date]],LeaveTracker[[#This Row],[End Date]],lstHolidays)</f>
        <v>1</v>
      </c>
      <c r="L484" s="9"/>
    </row>
    <row r="485" spans="1:12" ht="30" customHeight="1" x14ac:dyDescent="0.3">
      <c r="A485" s="60">
        <v>827</v>
      </c>
      <c r="B485" s="59">
        <v>44861</v>
      </c>
      <c r="C485" s="59">
        <v>44783</v>
      </c>
      <c r="D485" s="58" t="s">
        <v>1907</v>
      </c>
      <c r="E485" s="60" t="str">
        <f>IF(ISBLANK(LeaveTracker[[#This Row],[Employee Name]]),"-----",VLOOKUP(LeaveTracker[[#This Row],[Employee Name]],Employees[[Employee Name]:[Office]],6))</f>
        <v>CENRO</v>
      </c>
      <c r="F485" s="59">
        <v>44779</v>
      </c>
      <c r="G485" s="59">
        <v>44779</v>
      </c>
      <c r="H485" s="58" t="s">
        <v>81</v>
      </c>
      <c r="I485" s="58"/>
      <c r="J485" s="60" t="s">
        <v>862</v>
      </c>
      <c r="K485" s="9">
        <f ca="1">NETWORKDAYS(LeaveTracker[[#This Row],[Start Date]],LeaveTracker[[#This Row],[End Date]],lstHolidays)</f>
        <v>0</v>
      </c>
      <c r="L485" s="9"/>
    </row>
    <row r="486" spans="1:12" ht="30" customHeight="1" x14ac:dyDescent="0.3">
      <c r="A486" s="60">
        <v>827</v>
      </c>
      <c r="B486" s="59">
        <v>44861</v>
      </c>
      <c r="C486" s="59">
        <v>44783</v>
      </c>
      <c r="D486" s="58" t="s">
        <v>1907</v>
      </c>
      <c r="E486" s="60" t="str">
        <f>IF(ISBLANK(LeaveTracker[[#This Row],[Employee Name]]),"-----",VLOOKUP(LeaveTracker[[#This Row],[Employee Name]],Employees[[Employee Name]:[Office]],6))</f>
        <v>CENRO</v>
      </c>
      <c r="F486" s="59">
        <v>44781</v>
      </c>
      <c r="G486" s="59">
        <v>44782</v>
      </c>
      <c r="H486" s="58" t="s">
        <v>81</v>
      </c>
      <c r="I486" s="58"/>
      <c r="J486" s="60" t="s">
        <v>859</v>
      </c>
      <c r="K486" s="9">
        <f ca="1">NETWORKDAYS(LeaveTracker[[#This Row],[Start Date]],LeaveTracker[[#This Row],[End Date]],lstHolidays)</f>
        <v>2</v>
      </c>
      <c r="L486" s="9"/>
    </row>
    <row r="487" spans="1:12" ht="30" customHeight="1" x14ac:dyDescent="0.3">
      <c r="A487" s="60">
        <v>828</v>
      </c>
      <c r="B487" s="59">
        <v>44861</v>
      </c>
      <c r="C487" s="59">
        <v>44782</v>
      </c>
      <c r="D487" s="58" t="s">
        <v>1805</v>
      </c>
      <c r="E487" s="60" t="str">
        <f>IF(ISBLANK(LeaveTracker[[#This Row],[Employee Name]]),"-----",VLOOKUP(LeaveTracker[[#This Row],[Employee Name]],Employees[[Employee Name]:[Office]],6))</f>
        <v>EEO/CITY MARKET</v>
      </c>
      <c r="F487" s="59">
        <v>44793</v>
      </c>
      <c r="G487" s="59">
        <v>44793</v>
      </c>
      <c r="H487" s="58" t="s">
        <v>300</v>
      </c>
      <c r="I487" s="58" t="s">
        <v>158</v>
      </c>
      <c r="J487" s="60" t="s">
        <v>1826</v>
      </c>
      <c r="K487" s="9">
        <f ca="1">NETWORKDAYS(LeaveTracker[[#This Row],[Start Date]],LeaveTracker[[#This Row],[End Date]],lstHolidays)</f>
        <v>0</v>
      </c>
      <c r="L487" s="9"/>
    </row>
    <row r="488" spans="1:12" ht="30" customHeight="1" x14ac:dyDescent="0.3">
      <c r="A488" s="60">
        <v>829</v>
      </c>
      <c r="B488" s="59">
        <v>44861</v>
      </c>
      <c r="C488" s="59">
        <v>44783</v>
      </c>
      <c r="D488" s="58" t="s">
        <v>1923</v>
      </c>
      <c r="E488" s="60" t="str">
        <f>IF(ISBLANK(LeaveTracker[[#This Row],[Employee Name]]),"-----",VLOOKUP(LeaveTracker[[#This Row],[Employee Name]],Employees[[Employee Name]:[Office]],6))</f>
        <v>TICC</v>
      </c>
      <c r="F488" s="59">
        <v>44795</v>
      </c>
      <c r="G488" s="59">
        <v>44795</v>
      </c>
      <c r="H488" s="58" t="s">
        <v>300</v>
      </c>
      <c r="I488" s="58" t="s">
        <v>1850</v>
      </c>
      <c r="J488" s="60" t="s">
        <v>1762</v>
      </c>
      <c r="K488" s="9">
        <f ca="1">NETWORKDAYS(LeaveTracker[[#This Row],[Start Date]],LeaveTracker[[#This Row],[End Date]],lstHolidays)</f>
        <v>1</v>
      </c>
      <c r="L488" s="9"/>
    </row>
    <row r="489" spans="1:12" ht="30" customHeight="1" x14ac:dyDescent="0.3">
      <c r="A489" s="60">
        <v>830</v>
      </c>
      <c r="B489" s="59">
        <v>44861</v>
      </c>
      <c r="C489" s="59">
        <v>44802</v>
      </c>
      <c r="D489" s="58" t="s">
        <v>1956</v>
      </c>
      <c r="E489" s="60" t="str">
        <f>IF(ISBLANK(LeaveTracker[[#This Row],[Employee Name]]),"-----",VLOOKUP(LeaveTracker[[#This Row],[Employee Name]],Employees[[Employee Name]:[Office]],6))</f>
        <v>CENRO</v>
      </c>
      <c r="F489" s="59">
        <v>44790</v>
      </c>
      <c r="G489" s="59">
        <v>44790</v>
      </c>
      <c r="H489" s="58" t="s">
        <v>81</v>
      </c>
      <c r="I489" s="58"/>
      <c r="J489" s="60" t="s">
        <v>862</v>
      </c>
      <c r="K489" s="9">
        <f ca="1">NETWORKDAYS(LeaveTracker[[#This Row],[Start Date]],LeaveTracker[[#This Row],[End Date]],lstHolidays)</f>
        <v>1</v>
      </c>
      <c r="L489" s="9"/>
    </row>
    <row r="490" spans="1:12" ht="30" customHeight="1" x14ac:dyDescent="0.3">
      <c r="A490" s="60">
        <v>830</v>
      </c>
      <c r="B490" s="59">
        <v>44861</v>
      </c>
      <c r="C490" s="59">
        <v>44802</v>
      </c>
      <c r="D490" s="58" t="s">
        <v>1956</v>
      </c>
      <c r="E490" s="60" t="str">
        <f>IF(ISBLANK(LeaveTracker[[#This Row],[Employee Name]]),"-----",VLOOKUP(LeaveTracker[[#This Row],[Employee Name]],Employees[[Employee Name]:[Office]],6))</f>
        <v>CENRO</v>
      </c>
      <c r="F490" s="59">
        <v>44800</v>
      </c>
      <c r="G490" s="59">
        <v>44800</v>
      </c>
      <c r="H490" s="58" t="s">
        <v>81</v>
      </c>
      <c r="I490" s="58"/>
      <c r="J490" s="60" t="s">
        <v>1944</v>
      </c>
      <c r="K490" s="9">
        <f ca="1">NETWORKDAYS(LeaveTracker[[#This Row],[Start Date]],LeaveTracker[[#This Row],[End Date]],lstHolidays)</f>
        <v>0</v>
      </c>
      <c r="L490" s="9"/>
    </row>
    <row r="491" spans="1:12" ht="30" customHeight="1" x14ac:dyDescent="0.3">
      <c r="A491" s="60">
        <v>831</v>
      </c>
      <c r="B491" s="59">
        <v>44861</v>
      </c>
      <c r="C491" s="59">
        <v>44785</v>
      </c>
      <c r="D491" s="58" t="s">
        <v>1990</v>
      </c>
      <c r="E491" s="60" t="str">
        <f>IF(ISBLANK(LeaveTracker[[#This Row],[Employee Name]]),"-----",VLOOKUP(LeaveTracker[[#This Row],[Employee Name]],Employees[[Employee Name]:[Office]],6))</f>
        <v>ONT</v>
      </c>
      <c r="F491" s="59">
        <v>44779</v>
      </c>
      <c r="G491" s="59">
        <v>44782</v>
      </c>
      <c r="H491" s="58" t="s">
        <v>81</v>
      </c>
      <c r="I491" s="58"/>
      <c r="J491" s="60" t="s">
        <v>1816</v>
      </c>
      <c r="K491" s="9">
        <f ca="1">NETWORKDAYS(LeaveTracker[[#This Row],[Start Date]],LeaveTracker[[#This Row],[End Date]],lstHolidays)</f>
        <v>2</v>
      </c>
      <c r="L491" s="9"/>
    </row>
    <row r="492" spans="1:12" ht="30" customHeight="1" x14ac:dyDescent="0.3">
      <c r="A492" s="60">
        <v>832</v>
      </c>
      <c r="B492" s="59">
        <v>44861</v>
      </c>
      <c r="C492" s="59">
        <v>44792</v>
      </c>
      <c r="D492" s="58" t="s">
        <v>1854</v>
      </c>
      <c r="E492" s="60" t="str">
        <f>IF(ISBLANK(LeaveTracker[[#This Row],[Employee Name]]),"-----",VLOOKUP(LeaveTracker[[#This Row],[Employee Name]],Employees[[Employee Name]:[Office]],6))</f>
        <v>CENRO</v>
      </c>
      <c r="F492" s="59">
        <v>44789</v>
      </c>
      <c r="G492" s="59">
        <v>44791</v>
      </c>
      <c r="H492" s="58" t="s">
        <v>81</v>
      </c>
      <c r="I492" s="58"/>
      <c r="J492" s="60" t="s">
        <v>1776</v>
      </c>
      <c r="K492" s="9">
        <f ca="1">NETWORKDAYS(LeaveTracker[[#This Row],[Start Date]],LeaveTracker[[#This Row],[End Date]],lstHolidays)</f>
        <v>3</v>
      </c>
      <c r="L492" s="9"/>
    </row>
    <row r="493" spans="1:12" ht="30" customHeight="1" x14ac:dyDescent="0.3">
      <c r="A493" s="60">
        <v>833</v>
      </c>
      <c r="B493" s="59">
        <v>44861</v>
      </c>
      <c r="C493" s="59">
        <v>44804</v>
      </c>
      <c r="D493" s="58" t="s">
        <v>1991</v>
      </c>
      <c r="E493" s="60" t="str">
        <f>IF(ISBLANK(LeaveTracker[[#This Row],[Employee Name]]),"-----",VLOOKUP(LeaveTracker[[#This Row],[Employee Name]],Employees[[Employee Name]:[Office]],6))</f>
        <v>CENRO</v>
      </c>
      <c r="F493" s="59">
        <v>44803</v>
      </c>
      <c r="G493" s="59">
        <v>44803</v>
      </c>
      <c r="H493" s="58" t="s">
        <v>81</v>
      </c>
      <c r="I493" s="58"/>
      <c r="J493" s="60" t="s">
        <v>862</v>
      </c>
      <c r="K493" s="9">
        <f ca="1">NETWORKDAYS(LeaveTracker[[#This Row],[Start Date]],LeaveTracker[[#This Row],[End Date]],lstHolidays)</f>
        <v>1</v>
      </c>
      <c r="L493" s="9"/>
    </row>
    <row r="494" spans="1:12" ht="30" customHeight="1" x14ac:dyDescent="0.3">
      <c r="A494" s="60">
        <v>834</v>
      </c>
      <c r="B494" s="59">
        <v>44861</v>
      </c>
      <c r="C494" s="59">
        <v>44792</v>
      </c>
      <c r="D494" s="58" t="s">
        <v>1811</v>
      </c>
      <c r="E494" s="60" t="str">
        <f>IF(ISBLANK(LeaveTracker[[#This Row],[Employee Name]]),"-----",VLOOKUP(LeaveTracker[[#This Row],[Employee Name]],Employees[[Employee Name]:[Office]],6))</f>
        <v>CHARACTER</v>
      </c>
      <c r="F494" s="59">
        <v>44789</v>
      </c>
      <c r="G494" s="59">
        <v>44790</v>
      </c>
      <c r="H494" s="58" t="s">
        <v>81</v>
      </c>
      <c r="I494" s="58"/>
      <c r="J494" s="60" t="s">
        <v>859</v>
      </c>
      <c r="K494" s="9">
        <f ca="1">NETWORKDAYS(LeaveTracker[[#This Row],[Start Date]],LeaveTracker[[#This Row],[End Date]],lstHolidays)</f>
        <v>2</v>
      </c>
      <c r="L494" s="9"/>
    </row>
    <row r="495" spans="1:12" ht="30" customHeight="1" x14ac:dyDescent="0.3">
      <c r="A495" s="60">
        <v>835</v>
      </c>
      <c r="B495" s="59">
        <v>44861</v>
      </c>
      <c r="C495" s="59">
        <v>44784</v>
      </c>
      <c r="D495" s="58" t="s">
        <v>1817</v>
      </c>
      <c r="E495" s="60" t="str">
        <f>IF(ISBLANK(LeaveTracker[[#This Row],[Employee Name]]),"-----",VLOOKUP(LeaveTracker[[#This Row],[Employee Name]],Employees[[Employee Name]:[Office]],6))</f>
        <v>GSO</v>
      </c>
      <c r="F495" s="59">
        <v>44781</v>
      </c>
      <c r="G495" s="59">
        <v>44783</v>
      </c>
      <c r="H495" s="58" t="s">
        <v>81</v>
      </c>
      <c r="I495" s="58"/>
      <c r="J495" s="60" t="s">
        <v>1776</v>
      </c>
      <c r="K495" s="9">
        <f ca="1">NETWORKDAYS(LeaveTracker[[#This Row],[Start Date]],LeaveTracker[[#This Row],[End Date]],lstHolidays)</f>
        <v>3</v>
      </c>
      <c r="L495" s="9"/>
    </row>
    <row r="496" spans="1:12" ht="30" customHeight="1" x14ac:dyDescent="0.3">
      <c r="A496" s="60">
        <v>836</v>
      </c>
      <c r="B496" s="59">
        <v>44861</v>
      </c>
      <c r="C496" s="59">
        <v>44795</v>
      </c>
      <c r="D496" s="58" t="s">
        <v>1954</v>
      </c>
      <c r="E496" s="60" t="str">
        <f>IF(ISBLANK(LeaveTracker[[#This Row],[Employee Name]]),"-----",VLOOKUP(LeaveTracker[[#This Row],[Employee Name]],Employees[[Employee Name]:[Office]],6))</f>
        <v>GSO</v>
      </c>
      <c r="F496" s="59">
        <v>44792</v>
      </c>
      <c r="G496" s="59">
        <v>44792</v>
      </c>
      <c r="H496" s="58" t="s">
        <v>81</v>
      </c>
      <c r="I496" s="58"/>
      <c r="J496" s="60" t="s">
        <v>862</v>
      </c>
      <c r="K496" s="9">
        <f ca="1">NETWORKDAYS(LeaveTracker[[#This Row],[Start Date]],LeaveTracker[[#This Row],[End Date]],lstHolidays)</f>
        <v>1</v>
      </c>
      <c r="L496" s="9"/>
    </row>
    <row r="497" spans="1:12" ht="30" customHeight="1" x14ac:dyDescent="0.3">
      <c r="A497" s="60">
        <v>837</v>
      </c>
      <c r="B497" s="59">
        <v>44861</v>
      </c>
      <c r="C497" s="59">
        <v>44788</v>
      </c>
      <c r="D497" s="58" t="s">
        <v>1954</v>
      </c>
      <c r="E497" s="60" t="str">
        <f>IF(ISBLANK(LeaveTracker[[#This Row],[Employee Name]]),"-----",VLOOKUP(LeaveTracker[[#This Row],[Employee Name]],Employees[[Employee Name]:[Office]],6))</f>
        <v>GSO</v>
      </c>
      <c r="F497" s="59">
        <v>44784</v>
      </c>
      <c r="G497" s="59">
        <v>44785</v>
      </c>
      <c r="H497" s="58" t="s">
        <v>81</v>
      </c>
      <c r="I497" s="58"/>
      <c r="J497" s="60" t="s">
        <v>859</v>
      </c>
      <c r="K497" s="9">
        <f ca="1">NETWORKDAYS(LeaveTracker[[#This Row],[Start Date]],LeaveTracker[[#This Row],[End Date]],lstHolidays)</f>
        <v>2</v>
      </c>
      <c r="L497" s="9"/>
    </row>
    <row r="498" spans="1:12" ht="30" customHeight="1" x14ac:dyDescent="0.3">
      <c r="A498" s="60">
        <v>838</v>
      </c>
      <c r="B498" s="59">
        <v>44861</v>
      </c>
      <c r="C498" s="59">
        <v>44788</v>
      </c>
      <c r="D498" s="58" t="s">
        <v>1810</v>
      </c>
      <c r="E498" s="60" t="str">
        <f>IF(ISBLANK(LeaveTracker[[#This Row],[Employee Name]]),"-----",VLOOKUP(LeaveTracker[[#This Row],[Employee Name]],Employees[[Employee Name]:[Office]],6))</f>
        <v>CEO</v>
      </c>
      <c r="F498" s="59">
        <v>44795</v>
      </c>
      <c r="G498" s="59">
        <v>44796</v>
      </c>
      <c r="H498" s="58" t="s">
        <v>82</v>
      </c>
      <c r="I498" s="58"/>
      <c r="J498" s="60" t="s">
        <v>1806</v>
      </c>
      <c r="K498" s="9">
        <f ca="1">NETWORKDAYS(LeaveTracker[[#This Row],[Start Date]],LeaveTracker[[#This Row],[End Date]],lstHolidays)</f>
        <v>2</v>
      </c>
      <c r="L498" s="9"/>
    </row>
    <row r="499" spans="1:12" ht="30" customHeight="1" x14ac:dyDescent="0.3">
      <c r="A499" s="60">
        <v>839</v>
      </c>
      <c r="B499" s="59">
        <v>44861</v>
      </c>
      <c r="C499" s="59">
        <v>44774</v>
      </c>
      <c r="D499" s="58" t="s">
        <v>1808</v>
      </c>
      <c r="E499" s="60" t="str">
        <f>IF(ISBLANK(LeaveTracker[[#This Row],[Employee Name]]),"-----",VLOOKUP(LeaveTracker[[#This Row],[Employee Name]],Employees[[Employee Name]:[Office]],6))</f>
        <v>TCIS</v>
      </c>
      <c r="F499" s="59">
        <v>44767</v>
      </c>
      <c r="G499" s="59">
        <v>44769</v>
      </c>
      <c r="H499" s="58" t="s">
        <v>81</v>
      </c>
      <c r="I499" s="58"/>
      <c r="J499" s="60" t="s">
        <v>1776</v>
      </c>
      <c r="K499" s="9">
        <f ca="1">NETWORKDAYS(LeaveTracker[[#This Row],[Start Date]],LeaveTracker[[#This Row],[End Date]],lstHolidays)</f>
        <v>3</v>
      </c>
      <c r="L499" s="9"/>
    </row>
    <row r="500" spans="1:12" ht="30" customHeight="1" x14ac:dyDescent="0.3">
      <c r="A500" s="60">
        <v>840</v>
      </c>
      <c r="B500" s="59">
        <v>44861</v>
      </c>
      <c r="C500" s="59">
        <v>44778</v>
      </c>
      <c r="D500" s="58" t="s">
        <v>1935</v>
      </c>
      <c r="E500" s="60" t="str">
        <f>IF(ISBLANK(LeaveTracker[[#This Row],[Employee Name]]),"-----",VLOOKUP(LeaveTracker[[#This Row],[Employee Name]],Employees[[Employee Name]:[Office]],6))</f>
        <v>BPLO</v>
      </c>
      <c r="F500" s="59">
        <v>44776</v>
      </c>
      <c r="G500" s="59">
        <v>44776</v>
      </c>
      <c r="H500" s="58" t="s">
        <v>81</v>
      </c>
      <c r="I500" s="58"/>
      <c r="J500" s="60" t="s">
        <v>862</v>
      </c>
      <c r="K500" s="9">
        <f ca="1">NETWORKDAYS(LeaveTracker[[#This Row],[Start Date]],LeaveTracker[[#This Row],[End Date]],lstHolidays)</f>
        <v>1</v>
      </c>
      <c r="L500" s="9"/>
    </row>
    <row r="501" spans="1:12" ht="30" customHeight="1" x14ac:dyDescent="0.3">
      <c r="A501" s="60">
        <v>841</v>
      </c>
      <c r="B501" s="59">
        <v>44861</v>
      </c>
      <c r="C501" s="59">
        <v>44807</v>
      </c>
      <c r="D501" s="58" t="s">
        <v>1992</v>
      </c>
      <c r="E501" s="60" t="str">
        <f>IF(ISBLANK(LeaveTracker[[#This Row],[Employee Name]]),"-----",VLOOKUP(LeaveTracker[[#This Row],[Employee Name]],Employees[[Employee Name]:[Office]],6))</f>
        <v>CENRO</v>
      </c>
      <c r="F501" s="59">
        <v>44776</v>
      </c>
      <c r="G501" s="59">
        <v>44778</v>
      </c>
      <c r="H501" s="58" t="s">
        <v>81</v>
      </c>
      <c r="I501" s="58"/>
      <c r="J501" s="60" t="s">
        <v>1776</v>
      </c>
      <c r="K501" s="9">
        <f ca="1">NETWORKDAYS(LeaveTracker[[#This Row],[Start Date]],LeaveTracker[[#This Row],[End Date]],lstHolidays)</f>
        <v>3</v>
      </c>
      <c r="L501" s="9"/>
    </row>
    <row r="502" spans="1:12" ht="30" customHeight="1" x14ac:dyDescent="0.3">
      <c r="A502" s="60">
        <v>842</v>
      </c>
      <c r="B502" s="59">
        <v>44861</v>
      </c>
      <c r="C502" s="59">
        <v>44778</v>
      </c>
      <c r="D502" s="58" t="s">
        <v>1970</v>
      </c>
      <c r="E502" s="60" t="str">
        <f>IF(ISBLANK(LeaveTracker[[#This Row],[Employee Name]]),"-----",VLOOKUP(LeaveTracker[[#This Row],[Employee Name]],Employees[[Employee Name]:[Office]],6))</f>
        <v>ONT</v>
      </c>
      <c r="F502" s="59">
        <v>44788</v>
      </c>
      <c r="G502" s="59">
        <v>44789</v>
      </c>
      <c r="H502" s="58" t="s">
        <v>300</v>
      </c>
      <c r="I502" s="58" t="s">
        <v>1758</v>
      </c>
      <c r="J502" s="60" t="s">
        <v>1759</v>
      </c>
      <c r="K502" s="9">
        <f ca="1">NETWORKDAYS(LeaveTracker[[#This Row],[Start Date]],LeaveTracker[[#This Row],[End Date]],lstHolidays)</f>
        <v>2</v>
      </c>
      <c r="L502" s="9"/>
    </row>
    <row r="503" spans="1:12" ht="30" customHeight="1" x14ac:dyDescent="0.3">
      <c r="A503" s="60">
        <v>843</v>
      </c>
      <c r="B503" s="59">
        <v>44861</v>
      </c>
      <c r="C503" s="59">
        <v>44785</v>
      </c>
      <c r="D503" s="58" t="s">
        <v>1935</v>
      </c>
      <c r="E503" s="60" t="str">
        <f>IF(ISBLANK(LeaveTracker[[#This Row],[Employee Name]]),"-----",VLOOKUP(LeaveTracker[[#This Row],[Employee Name]],Employees[[Employee Name]:[Office]],6))</f>
        <v>BPLO</v>
      </c>
      <c r="F503" s="59">
        <v>44782</v>
      </c>
      <c r="G503" s="59">
        <v>44784</v>
      </c>
      <c r="H503" s="58" t="s">
        <v>81</v>
      </c>
      <c r="I503" s="58"/>
      <c r="J503" s="60" t="s">
        <v>1776</v>
      </c>
      <c r="K503" s="9">
        <f ca="1">NETWORKDAYS(LeaveTracker[[#This Row],[Start Date]],LeaveTracker[[#This Row],[End Date]],lstHolidays)</f>
        <v>3</v>
      </c>
      <c r="L503" s="9"/>
    </row>
    <row r="504" spans="1:12" ht="30" customHeight="1" x14ac:dyDescent="0.3">
      <c r="A504" s="60">
        <v>844</v>
      </c>
      <c r="B504" s="59">
        <v>44861</v>
      </c>
      <c r="C504" s="59">
        <v>44781</v>
      </c>
      <c r="D504" s="58" t="s">
        <v>1871</v>
      </c>
      <c r="E504" s="60" t="str">
        <f>IF(ISBLANK(LeaveTracker[[#This Row],[Employee Name]]),"-----",VLOOKUP(LeaveTracker[[#This Row],[Employee Name]],Employees[[Employee Name]:[Office]],6))</f>
        <v>TCNHS</v>
      </c>
      <c r="F504" s="59">
        <v>44775</v>
      </c>
      <c r="G504" s="59">
        <v>44775</v>
      </c>
      <c r="H504" s="58" t="s">
        <v>81</v>
      </c>
      <c r="I504" s="58"/>
      <c r="J504" s="60" t="s">
        <v>862</v>
      </c>
      <c r="K504" s="9">
        <f ca="1">NETWORKDAYS(LeaveTracker[[#This Row],[Start Date]],LeaveTracker[[#This Row],[End Date]],lstHolidays)</f>
        <v>1</v>
      </c>
      <c r="L504" s="9"/>
    </row>
    <row r="505" spans="1:12" ht="30" customHeight="1" x14ac:dyDescent="0.3">
      <c r="A505" s="60">
        <v>844</v>
      </c>
      <c r="B505" s="59">
        <v>44861</v>
      </c>
      <c r="C505" s="59">
        <v>44781</v>
      </c>
      <c r="D505" s="58" t="s">
        <v>1871</v>
      </c>
      <c r="E505" s="60" t="str">
        <f>IF(ISBLANK(LeaveTracker[[#This Row],[Employee Name]]),"-----",VLOOKUP(LeaveTracker[[#This Row],[Employee Name]],Employees[[Employee Name]:[Office]],6))</f>
        <v>TCNHS</v>
      </c>
      <c r="F505" s="59">
        <v>44778</v>
      </c>
      <c r="G505" s="59">
        <v>44778</v>
      </c>
      <c r="H505" s="58" t="s">
        <v>81</v>
      </c>
      <c r="I505" s="58"/>
      <c r="J505" s="60" t="s">
        <v>862</v>
      </c>
      <c r="K505" s="9">
        <f ca="1">NETWORKDAYS(LeaveTracker[[#This Row],[Start Date]],LeaveTracker[[#This Row],[End Date]],lstHolidays)</f>
        <v>1</v>
      </c>
      <c r="L505" s="9"/>
    </row>
    <row r="506" spans="1:12" ht="30" customHeight="1" x14ac:dyDescent="0.3">
      <c r="A506" s="60">
        <v>845</v>
      </c>
      <c r="B506" s="59">
        <v>44861</v>
      </c>
      <c r="C506" s="59">
        <v>44778</v>
      </c>
      <c r="D506" s="58" t="s">
        <v>1993</v>
      </c>
      <c r="E506" s="60" t="str">
        <f>IF(ISBLANK(LeaveTracker[[#This Row],[Employee Name]]),"-----",VLOOKUP(LeaveTracker[[#This Row],[Employee Name]],Employees[[Employee Name]:[Office]],6))</f>
        <v>TCNHS - ISHS</v>
      </c>
      <c r="F506" s="59">
        <v>44795</v>
      </c>
      <c r="G506" s="59">
        <v>44799</v>
      </c>
      <c r="H506" s="58" t="s">
        <v>1035</v>
      </c>
      <c r="I506" s="58" t="s">
        <v>1980</v>
      </c>
      <c r="J506" s="60" t="s">
        <v>1931</v>
      </c>
      <c r="K506" s="9">
        <f ca="1">NETWORKDAYS(LeaveTracker[[#This Row],[Start Date]],LeaveTracker[[#This Row],[End Date]],lstHolidays)</f>
        <v>5</v>
      </c>
      <c r="L506" s="9"/>
    </row>
    <row r="507" spans="1:12" ht="30" customHeight="1" x14ac:dyDescent="0.3">
      <c r="A507" s="60">
        <v>845</v>
      </c>
      <c r="B507" s="59">
        <v>44861</v>
      </c>
      <c r="C507" s="59">
        <v>44778</v>
      </c>
      <c r="D507" s="58" t="s">
        <v>1993</v>
      </c>
      <c r="E507" s="60" t="str">
        <f>IF(ISBLANK(LeaveTracker[[#This Row],[Employee Name]]),"-----",VLOOKUP(LeaveTracker[[#This Row],[Employee Name]],Employees[[Employee Name]:[Office]],6))</f>
        <v>TCNHS - ISHS</v>
      </c>
      <c r="F507" s="59">
        <v>44803</v>
      </c>
      <c r="G507" s="59">
        <v>44804</v>
      </c>
      <c r="H507" s="58" t="s">
        <v>1035</v>
      </c>
      <c r="I507" s="58" t="s">
        <v>1980</v>
      </c>
      <c r="J507" s="60" t="s">
        <v>1917</v>
      </c>
      <c r="K507" s="9">
        <f ca="1">NETWORKDAYS(LeaveTracker[[#This Row],[Start Date]],LeaveTracker[[#This Row],[End Date]],lstHolidays)</f>
        <v>2</v>
      </c>
      <c r="L507" s="9"/>
    </row>
    <row r="508" spans="1:12" ht="30" customHeight="1" x14ac:dyDescent="0.3">
      <c r="A508" s="60">
        <v>846</v>
      </c>
      <c r="B508" s="59">
        <v>44861</v>
      </c>
      <c r="C508" s="59">
        <v>44798</v>
      </c>
      <c r="D508" s="58" t="s">
        <v>1851</v>
      </c>
      <c r="E508" s="60" t="str">
        <f>IF(ISBLANK(LeaveTracker[[#This Row],[Employee Name]]),"-----",VLOOKUP(LeaveTracker[[#This Row],[Employee Name]],Employees[[Employee Name]:[Office]],6))</f>
        <v>GSO</v>
      </c>
      <c r="F508" s="59">
        <v>44797</v>
      </c>
      <c r="G508" s="59">
        <v>44797</v>
      </c>
      <c r="H508" s="58" t="s">
        <v>81</v>
      </c>
      <c r="I508" s="58"/>
      <c r="J508" s="60" t="s">
        <v>862</v>
      </c>
      <c r="K508" s="9">
        <f ca="1">NETWORKDAYS(LeaveTracker[[#This Row],[Start Date]],LeaveTracker[[#This Row],[End Date]],lstHolidays)</f>
        <v>1</v>
      </c>
      <c r="L508" s="9"/>
    </row>
    <row r="509" spans="1:12" ht="30" customHeight="1" x14ac:dyDescent="0.3">
      <c r="A509" s="60">
        <v>847</v>
      </c>
      <c r="B509" s="59">
        <v>44861</v>
      </c>
      <c r="C509" s="59">
        <v>44796</v>
      </c>
      <c r="D509" s="58" t="s">
        <v>1851</v>
      </c>
      <c r="E509" s="60" t="str">
        <f>IF(ISBLANK(LeaveTracker[[#This Row],[Employee Name]]),"-----",VLOOKUP(LeaveTracker[[#This Row],[Employee Name]],Employees[[Employee Name]:[Office]],6))</f>
        <v>GSO</v>
      </c>
      <c r="F509" s="59">
        <v>44803</v>
      </c>
      <c r="G509" s="59">
        <v>44803</v>
      </c>
      <c r="H509" s="58" t="s">
        <v>300</v>
      </c>
      <c r="I509" s="58" t="s">
        <v>1758</v>
      </c>
      <c r="J509" s="60" t="s">
        <v>1762</v>
      </c>
      <c r="K509" s="9">
        <f ca="1">NETWORKDAYS(LeaveTracker[[#This Row],[Start Date]],LeaveTracker[[#This Row],[End Date]],lstHolidays)</f>
        <v>1</v>
      </c>
      <c r="L509" s="9"/>
    </row>
    <row r="510" spans="1:12" ht="30" customHeight="1" x14ac:dyDescent="0.3">
      <c r="A510" s="60">
        <v>848</v>
      </c>
      <c r="B510" s="59">
        <v>44861</v>
      </c>
      <c r="C510" s="59">
        <v>44782</v>
      </c>
      <c r="D510" s="58" t="s">
        <v>1945</v>
      </c>
      <c r="E510" s="60" t="str">
        <f>IF(ISBLANK(LeaveTracker[[#This Row],[Employee Name]]),"-----",VLOOKUP(LeaveTracker[[#This Row],[Employee Name]],Employees[[Employee Name]:[Office]],6))</f>
        <v>TICC</v>
      </c>
      <c r="F510" s="59">
        <v>44781</v>
      </c>
      <c r="G510" s="59">
        <v>44781</v>
      </c>
      <c r="H510" s="58" t="s">
        <v>81</v>
      </c>
      <c r="I510" s="58"/>
      <c r="J510" s="60" t="s">
        <v>862</v>
      </c>
      <c r="K510" s="9">
        <f ca="1">NETWORKDAYS(LeaveTracker[[#This Row],[Start Date]],LeaveTracker[[#This Row],[End Date]],lstHolidays)</f>
        <v>1</v>
      </c>
      <c r="L510" s="9"/>
    </row>
    <row r="511" spans="1:12" ht="30" customHeight="1" x14ac:dyDescent="0.3">
      <c r="A511" s="60">
        <v>849</v>
      </c>
      <c r="B511" s="59">
        <v>44861</v>
      </c>
      <c r="C511" s="59">
        <v>44785</v>
      </c>
      <c r="D511" s="58" t="s">
        <v>1945</v>
      </c>
      <c r="E511" s="60" t="str">
        <f>IF(ISBLANK(LeaveTracker[[#This Row],[Employee Name]]),"-----",VLOOKUP(LeaveTracker[[#This Row],[Employee Name]],Employees[[Employee Name]:[Office]],6))</f>
        <v>TICC</v>
      </c>
      <c r="F511" s="59">
        <v>44784</v>
      </c>
      <c r="G511" s="59">
        <v>44784</v>
      </c>
      <c r="H511" s="58" t="s">
        <v>81</v>
      </c>
      <c r="I511" s="58"/>
      <c r="J511" s="60" t="s">
        <v>862</v>
      </c>
      <c r="K511" s="9">
        <f ca="1">NETWORKDAYS(LeaveTracker[[#This Row],[Start Date]],LeaveTracker[[#This Row],[End Date]],lstHolidays)</f>
        <v>1</v>
      </c>
      <c r="L511" s="9"/>
    </row>
    <row r="512" spans="1:12" ht="30" customHeight="1" x14ac:dyDescent="0.3">
      <c r="A512" s="60">
        <v>850</v>
      </c>
      <c r="B512" s="59">
        <v>44861</v>
      </c>
      <c r="C512" s="59">
        <v>44775</v>
      </c>
      <c r="D512" s="58" t="s">
        <v>1994</v>
      </c>
      <c r="E512" s="60" t="str">
        <f>IF(ISBLANK(LeaveTracker[[#This Row],[Employee Name]]),"-----",VLOOKUP(LeaveTracker[[#This Row],[Employee Name]],Employees[[Employee Name]:[Office]],6))</f>
        <v>ONT</v>
      </c>
      <c r="F512" s="59">
        <v>44768</v>
      </c>
      <c r="G512" s="59">
        <v>44768</v>
      </c>
      <c r="H512" s="58" t="s">
        <v>81</v>
      </c>
      <c r="I512" s="58"/>
      <c r="J512" s="60" t="s">
        <v>862</v>
      </c>
      <c r="K512" s="9">
        <f ca="1">NETWORKDAYS(LeaveTracker[[#This Row],[Start Date]],LeaveTracker[[#This Row],[End Date]],lstHolidays)</f>
        <v>1</v>
      </c>
      <c r="L512" s="9"/>
    </row>
    <row r="513" spans="1:12" ht="30" customHeight="1" x14ac:dyDescent="0.3">
      <c r="A513" s="60">
        <v>850</v>
      </c>
      <c r="B513" s="59">
        <v>44861</v>
      </c>
      <c r="C513" s="59">
        <v>44775</v>
      </c>
      <c r="D513" s="58" t="s">
        <v>1994</v>
      </c>
      <c r="E513" s="60" t="str">
        <f>IF(ISBLANK(LeaveTracker[[#This Row],[Employee Name]]),"-----",VLOOKUP(LeaveTracker[[#This Row],[Employee Name]],Employees[[Employee Name]:[Office]],6))</f>
        <v>ONT</v>
      </c>
      <c r="F513" s="59">
        <v>44770</v>
      </c>
      <c r="G513" s="59">
        <v>44771</v>
      </c>
      <c r="H513" s="58" t="s">
        <v>81</v>
      </c>
      <c r="I513" s="58"/>
      <c r="J513" s="60" t="s">
        <v>859</v>
      </c>
      <c r="K513" s="9">
        <f ca="1">NETWORKDAYS(LeaveTracker[[#This Row],[Start Date]],LeaveTracker[[#This Row],[End Date]],lstHolidays)</f>
        <v>2</v>
      </c>
      <c r="L513" s="9"/>
    </row>
    <row r="514" spans="1:12" ht="30" customHeight="1" x14ac:dyDescent="0.3">
      <c r="A514" s="60">
        <v>851</v>
      </c>
      <c r="B514" s="59">
        <v>44861</v>
      </c>
      <c r="C514" s="59">
        <v>44783</v>
      </c>
      <c r="D514" s="58" t="s">
        <v>1868</v>
      </c>
      <c r="E514" s="60" t="str">
        <f>IF(ISBLANK(LeaveTracker[[#This Row],[Employee Name]]),"-----",VLOOKUP(LeaveTracker[[#This Row],[Employee Name]],Employees[[Employee Name]:[Office]],6))</f>
        <v>HOUSING</v>
      </c>
      <c r="F514" s="59">
        <v>44782</v>
      </c>
      <c r="G514" s="59">
        <v>44782</v>
      </c>
      <c r="H514" s="58" t="s">
        <v>81</v>
      </c>
      <c r="I514" s="58"/>
      <c r="J514" s="60" t="s">
        <v>862</v>
      </c>
      <c r="K514" s="9">
        <f ca="1">NETWORKDAYS(LeaveTracker[[#This Row],[Start Date]],LeaveTracker[[#This Row],[End Date]],lstHolidays)</f>
        <v>1</v>
      </c>
      <c r="L514" s="9"/>
    </row>
    <row r="515" spans="1:12" ht="30" customHeight="1" x14ac:dyDescent="0.3">
      <c r="A515" s="60">
        <v>852</v>
      </c>
      <c r="B515" s="59">
        <v>44861</v>
      </c>
      <c r="C515" s="59">
        <v>44789</v>
      </c>
      <c r="D515" s="58" t="s">
        <v>1852</v>
      </c>
      <c r="E515" s="60" t="str">
        <f>IF(ISBLANK(LeaveTracker[[#This Row],[Employee Name]]),"-----",VLOOKUP(LeaveTracker[[#This Row],[Employee Name]],Employees[[Employee Name]:[Office]],6))</f>
        <v>CENRO</v>
      </c>
      <c r="F515" s="59">
        <v>44781</v>
      </c>
      <c r="G515" s="59">
        <v>44785</v>
      </c>
      <c r="H515" s="58" t="s">
        <v>81</v>
      </c>
      <c r="I515" s="58"/>
      <c r="J515" s="60" t="s">
        <v>1845</v>
      </c>
      <c r="K515" s="9">
        <f ca="1">NETWORKDAYS(LeaveTracker[[#This Row],[Start Date]],LeaveTracker[[#This Row],[End Date]],lstHolidays)</f>
        <v>5</v>
      </c>
      <c r="L515" s="9"/>
    </row>
    <row r="516" spans="1:12" ht="30" customHeight="1" x14ac:dyDescent="0.3">
      <c r="A516" s="60">
        <v>853</v>
      </c>
      <c r="B516" s="59">
        <v>44861</v>
      </c>
      <c r="C516" s="59">
        <v>44792</v>
      </c>
      <c r="D516" s="58" t="s">
        <v>1858</v>
      </c>
      <c r="E516" s="60" t="str">
        <f>IF(ISBLANK(LeaveTracker[[#This Row],[Employee Name]]),"-----",VLOOKUP(LeaveTracker[[#This Row],[Employee Name]],Employees[[Employee Name]:[Office]],6))</f>
        <v>CENRO</v>
      </c>
      <c r="F516" s="59">
        <v>44780</v>
      </c>
      <c r="G516" s="59">
        <v>44781</v>
      </c>
      <c r="H516" s="58" t="s">
        <v>81</v>
      </c>
      <c r="I516" s="58"/>
      <c r="J516" s="60" t="s">
        <v>862</v>
      </c>
      <c r="K516" s="9">
        <f ca="1">NETWORKDAYS(LeaveTracker[[#This Row],[Start Date]],LeaveTracker[[#This Row],[End Date]],lstHolidays)</f>
        <v>1</v>
      </c>
      <c r="L516" s="9"/>
    </row>
    <row r="517" spans="1:12" ht="30" customHeight="1" x14ac:dyDescent="0.3">
      <c r="A517" s="60">
        <v>854</v>
      </c>
      <c r="B517" s="59">
        <v>44861</v>
      </c>
      <c r="C517" s="59">
        <v>44778</v>
      </c>
      <c r="D517" s="58" t="s">
        <v>1864</v>
      </c>
      <c r="E517" s="60" t="str">
        <f>IF(ISBLANK(LeaveTracker[[#This Row],[Employee Name]]),"-----",VLOOKUP(LeaveTracker[[#This Row],[Employee Name]],Employees[[Employee Name]:[Office]],6))</f>
        <v>TCNHS</v>
      </c>
      <c r="F517" s="59">
        <v>44788</v>
      </c>
      <c r="G517" s="59">
        <v>44792</v>
      </c>
      <c r="H517" s="58" t="s">
        <v>82</v>
      </c>
      <c r="I517" s="58"/>
      <c r="J517" s="60" t="s">
        <v>898</v>
      </c>
      <c r="K517" s="9">
        <f ca="1">NETWORKDAYS(LeaveTracker[[#This Row],[Start Date]],LeaveTracker[[#This Row],[End Date]],lstHolidays)</f>
        <v>5</v>
      </c>
      <c r="L517" s="9"/>
    </row>
    <row r="518" spans="1:12" ht="30" customHeight="1" x14ac:dyDescent="0.3">
      <c r="A518" s="60">
        <v>855</v>
      </c>
      <c r="B518" s="59">
        <v>44861</v>
      </c>
      <c r="C518" s="59">
        <v>44789</v>
      </c>
      <c r="D518" s="58" t="s">
        <v>1886</v>
      </c>
      <c r="E518" s="60" t="str">
        <f>IF(ISBLANK(LeaveTracker[[#This Row],[Employee Name]]),"-----",VLOOKUP(LeaveTracker[[#This Row],[Employee Name]],Employees[[Employee Name]:[Office]],6))</f>
        <v>CENRO</v>
      </c>
      <c r="F518" s="59">
        <v>44784</v>
      </c>
      <c r="G518" s="59">
        <v>44785</v>
      </c>
      <c r="H518" s="58" t="s">
        <v>81</v>
      </c>
      <c r="I518" s="58"/>
      <c r="J518" s="60" t="s">
        <v>859</v>
      </c>
      <c r="K518" s="9">
        <f ca="1">NETWORKDAYS(LeaveTracker[[#This Row],[Start Date]],LeaveTracker[[#This Row],[End Date]],lstHolidays)</f>
        <v>2</v>
      </c>
      <c r="L518" s="9"/>
    </row>
    <row r="519" spans="1:12" ht="30" customHeight="1" x14ac:dyDescent="0.3">
      <c r="A519" s="60">
        <v>855</v>
      </c>
      <c r="B519" s="59">
        <v>44861</v>
      </c>
      <c r="C519" s="59">
        <v>44789</v>
      </c>
      <c r="D519" s="58" t="s">
        <v>1886</v>
      </c>
      <c r="E519" s="60" t="str">
        <f>IF(ISBLANK(LeaveTracker[[#This Row],[Employee Name]]),"-----",VLOOKUP(LeaveTracker[[#This Row],[Employee Name]],Employees[[Employee Name]:[Office]],6))</f>
        <v>CENRO</v>
      </c>
      <c r="F519" s="59">
        <v>44788</v>
      </c>
      <c r="G519" s="59">
        <v>44788</v>
      </c>
      <c r="H519" s="58" t="s">
        <v>81</v>
      </c>
      <c r="I519" s="58"/>
      <c r="J519" s="60" t="s">
        <v>862</v>
      </c>
      <c r="K519" s="9">
        <f ca="1">NETWORKDAYS(LeaveTracker[[#This Row],[Start Date]],LeaveTracker[[#This Row],[End Date]],lstHolidays)</f>
        <v>1</v>
      </c>
      <c r="L519" s="9"/>
    </row>
    <row r="520" spans="1:12" ht="30" customHeight="1" x14ac:dyDescent="0.3">
      <c r="A520" s="60">
        <v>856</v>
      </c>
      <c r="B520" s="59">
        <v>44861</v>
      </c>
      <c r="C520" s="59">
        <v>44778</v>
      </c>
      <c r="D520" s="58" t="s">
        <v>1995</v>
      </c>
      <c r="E520" s="60" t="str">
        <f>IF(ISBLANK(LeaveTracker[[#This Row],[Employee Name]]),"-----",VLOOKUP(LeaveTracker[[#This Row],[Employee Name]],Employees[[Employee Name]:[Office]],6))</f>
        <v>CENRO</v>
      </c>
      <c r="F520" s="59">
        <v>44777</v>
      </c>
      <c r="G520" s="59">
        <v>44777</v>
      </c>
      <c r="H520" s="58" t="s">
        <v>81</v>
      </c>
      <c r="I520" s="58"/>
      <c r="J520" s="60" t="s">
        <v>862</v>
      </c>
      <c r="K520" s="9">
        <f ca="1">NETWORKDAYS(LeaveTracker[[#This Row],[Start Date]],LeaveTracker[[#This Row],[End Date]],lstHolidays)</f>
        <v>1</v>
      </c>
      <c r="L520" s="9"/>
    </row>
    <row r="521" spans="1:12" ht="30" customHeight="1" x14ac:dyDescent="0.3">
      <c r="A521" s="60">
        <v>857</v>
      </c>
      <c r="B521" s="59">
        <v>44861</v>
      </c>
      <c r="C521" s="59">
        <v>44792</v>
      </c>
      <c r="D521" s="58" t="s">
        <v>1996</v>
      </c>
      <c r="E521" s="60" t="str">
        <f>IF(ISBLANK(LeaveTracker[[#This Row],[Employee Name]]),"-----",VLOOKUP(LeaveTracker[[#This Row],[Employee Name]],Employees[[Employee Name]:[Office]],6))</f>
        <v>CSWDO</v>
      </c>
      <c r="F521" s="59">
        <v>44788</v>
      </c>
      <c r="G521" s="59">
        <v>44791</v>
      </c>
      <c r="H521" s="58" t="s">
        <v>81</v>
      </c>
      <c r="I521" s="58"/>
      <c r="J521" s="60" t="s">
        <v>1816</v>
      </c>
      <c r="K521" s="9">
        <f ca="1">NETWORKDAYS(LeaveTracker[[#This Row],[Start Date]],LeaveTracker[[#This Row],[End Date]],lstHolidays)</f>
        <v>4</v>
      </c>
      <c r="L521" s="9"/>
    </row>
    <row r="522" spans="1:12" ht="30" customHeight="1" x14ac:dyDescent="0.3">
      <c r="A522" s="60">
        <v>858</v>
      </c>
      <c r="B522" s="59">
        <v>44861</v>
      </c>
      <c r="C522" s="59">
        <v>44799</v>
      </c>
      <c r="D522" s="58" t="s">
        <v>1243</v>
      </c>
      <c r="E522" s="60" t="str">
        <f>IF(ISBLANK(LeaveTracker[[#This Row],[Employee Name]]),"-----",VLOOKUP(LeaveTracker[[#This Row],[Employee Name]],Employees[[Employee Name]:[Office]],6))</f>
        <v>CSWDO</v>
      </c>
      <c r="F522" s="59">
        <v>44805</v>
      </c>
      <c r="G522" s="59">
        <v>44805</v>
      </c>
      <c r="H522" s="58" t="s">
        <v>300</v>
      </c>
      <c r="I522" s="58" t="s">
        <v>1850</v>
      </c>
      <c r="J522" s="60" t="s">
        <v>1762</v>
      </c>
      <c r="K522" s="9">
        <f ca="1">NETWORKDAYS(LeaveTracker[[#This Row],[Start Date]],LeaveTracker[[#This Row],[End Date]],lstHolidays)</f>
        <v>1</v>
      </c>
      <c r="L522" s="9"/>
    </row>
    <row r="523" spans="1:12" ht="30" customHeight="1" x14ac:dyDescent="0.3">
      <c r="A523" s="60">
        <v>859</v>
      </c>
      <c r="B523" s="59">
        <v>44861</v>
      </c>
      <c r="C523" s="59">
        <v>44789</v>
      </c>
      <c r="D523" s="58" t="s">
        <v>1887</v>
      </c>
      <c r="E523" s="60" t="str">
        <f>IF(ISBLANK(LeaveTracker[[#This Row],[Employee Name]]),"-----",VLOOKUP(LeaveTracker[[#This Row],[Employee Name]],Employees[[Employee Name]:[Office]],6))</f>
        <v>CCT</v>
      </c>
      <c r="F523" s="59">
        <v>44788</v>
      </c>
      <c r="G523" s="59">
        <v>44788</v>
      </c>
      <c r="H523" s="58" t="s">
        <v>81</v>
      </c>
      <c r="I523" s="58"/>
      <c r="J523" s="60" t="s">
        <v>862</v>
      </c>
      <c r="K523" s="9">
        <f ca="1">NETWORKDAYS(LeaveTracker[[#This Row],[Start Date]],LeaveTracker[[#This Row],[End Date]],lstHolidays)</f>
        <v>1</v>
      </c>
      <c r="L523" s="9"/>
    </row>
    <row r="524" spans="1:12" ht="30" customHeight="1" x14ac:dyDescent="0.3">
      <c r="A524" s="60">
        <v>860</v>
      </c>
      <c r="B524" s="59">
        <v>44861</v>
      </c>
      <c r="C524" s="59">
        <v>44782</v>
      </c>
      <c r="D524" s="58" t="s">
        <v>1887</v>
      </c>
      <c r="E524" s="60" t="str">
        <f>IF(ISBLANK(LeaveTracker[[#This Row],[Employee Name]]),"-----",VLOOKUP(LeaveTracker[[#This Row],[Employee Name]],Employees[[Employee Name]:[Office]],6))</f>
        <v>CCT</v>
      </c>
      <c r="F524" s="59">
        <v>44781</v>
      </c>
      <c r="G524" s="59">
        <v>44781</v>
      </c>
      <c r="H524" s="58" t="s">
        <v>81</v>
      </c>
      <c r="I524" s="58"/>
      <c r="J524" s="60" t="s">
        <v>862</v>
      </c>
      <c r="K524" s="9">
        <f ca="1">NETWORKDAYS(LeaveTracker[[#This Row],[Start Date]],LeaveTracker[[#This Row],[End Date]],lstHolidays)</f>
        <v>1</v>
      </c>
      <c r="L524" s="9"/>
    </row>
    <row r="525" spans="1:12" ht="30" customHeight="1" x14ac:dyDescent="0.3">
      <c r="A525" s="60">
        <v>861</v>
      </c>
      <c r="B525" s="59">
        <v>44861</v>
      </c>
      <c r="C525" s="59">
        <v>44790</v>
      </c>
      <c r="D525" s="58" t="s">
        <v>1243</v>
      </c>
      <c r="E525" s="60" t="str">
        <f>IF(ISBLANK(LeaveTracker[[#This Row],[Employee Name]]),"-----",VLOOKUP(LeaveTracker[[#This Row],[Employee Name]],Employees[[Employee Name]:[Office]],6))</f>
        <v>CSWDO</v>
      </c>
      <c r="F525" s="59">
        <v>44788</v>
      </c>
      <c r="G525" s="59">
        <v>44789</v>
      </c>
      <c r="H525" s="58" t="s">
        <v>81</v>
      </c>
      <c r="I525" s="58"/>
      <c r="J525" s="60" t="s">
        <v>859</v>
      </c>
      <c r="K525" s="9">
        <f ca="1">NETWORKDAYS(LeaveTracker[[#This Row],[Start Date]],LeaveTracker[[#This Row],[End Date]],lstHolidays)</f>
        <v>2</v>
      </c>
      <c r="L525" s="9"/>
    </row>
    <row r="526" spans="1:12" ht="30" customHeight="1" x14ac:dyDescent="0.3">
      <c r="A526" s="60">
        <v>862</v>
      </c>
      <c r="B526" s="59">
        <v>44861</v>
      </c>
      <c r="C526" s="59">
        <v>44802</v>
      </c>
      <c r="D526" s="58" t="s">
        <v>1948</v>
      </c>
      <c r="E526" s="60" t="str">
        <f>IF(ISBLANK(LeaveTracker[[#This Row],[Employee Name]]),"-----",VLOOKUP(LeaveTracker[[#This Row],[Employee Name]],Employees[[Employee Name]:[Office]],6))</f>
        <v>CENRO</v>
      </c>
      <c r="F526" s="59">
        <v>44795</v>
      </c>
      <c r="G526" s="59">
        <v>44795</v>
      </c>
      <c r="H526" s="58" t="s">
        <v>81</v>
      </c>
      <c r="I526" s="58"/>
      <c r="J526" s="60" t="s">
        <v>862</v>
      </c>
      <c r="K526" s="9">
        <f ca="1">NETWORKDAYS(LeaveTracker[[#This Row],[Start Date]],LeaveTracker[[#This Row],[End Date]],lstHolidays)</f>
        <v>1</v>
      </c>
      <c r="L526" s="9"/>
    </row>
    <row r="527" spans="1:12" ht="30" customHeight="1" x14ac:dyDescent="0.3">
      <c r="A527" s="60">
        <v>862</v>
      </c>
      <c r="B527" s="59">
        <v>44861</v>
      </c>
      <c r="C527" s="59">
        <v>44802</v>
      </c>
      <c r="D527" s="58" t="s">
        <v>1948</v>
      </c>
      <c r="E527" s="60" t="str">
        <f>IF(ISBLANK(LeaveTracker[[#This Row],[Employee Name]]),"-----",VLOOKUP(LeaveTracker[[#This Row],[Employee Name]],Employees[[Employee Name]:[Office]],6))</f>
        <v>CENRO</v>
      </c>
      <c r="F527" s="59">
        <v>44800</v>
      </c>
      <c r="G527" s="59">
        <v>44800</v>
      </c>
      <c r="H527" s="58" t="s">
        <v>81</v>
      </c>
      <c r="I527" s="58"/>
      <c r="J527" s="60" t="s">
        <v>1944</v>
      </c>
      <c r="K527" s="9">
        <f ca="1">NETWORKDAYS(LeaveTracker[[#This Row],[Start Date]],LeaveTracker[[#This Row],[End Date]],lstHolidays)</f>
        <v>0</v>
      </c>
      <c r="L527" s="9"/>
    </row>
    <row r="528" spans="1:12" ht="30" customHeight="1" x14ac:dyDescent="0.3">
      <c r="A528" s="60">
        <v>863</v>
      </c>
      <c r="B528" s="59">
        <v>44861</v>
      </c>
      <c r="C528" s="59">
        <v>44816</v>
      </c>
      <c r="D528" s="58" t="s">
        <v>1948</v>
      </c>
      <c r="E528" s="60" t="str">
        <f>IF(ISBLANK(LeaveTracker[[#This Row],[Employee Name]]),"-----",VLOOKUP(LeaveTracker[[#This Row],[Employee Name]],Employees[[Employee Name]:[Office]],6))</f>
        <v>CENRO</v>
      </c>
      <c r="F528" s="59">
        <v>44783</v>
      </c>
      <c r="G528" s="59">
        <v>44783</v>
      </c>
      <c r="H528" s="58" t="s">
        <v>81</v>
      </c>
      <c r="I528" s="58"/>
      <c r="J528" s="60" t="s">
        <v>862</v>
      </c>
      <c r="K528" s="9">
        <f ca="1">NETWORKDAYS(LeaveTracker[[#This Row],[Start Date]],LeaveTracker[[#This Row],[End Date]],lstHolidays)</f>
        <v>1</v>
      </c>
      <c r="L528" s="9"/>
    </row>
    <row r="529" spans="1:12" ht="30" customHeight="1" x14ac:dyDescent="0.3">
      <c r="A529" s="60">
        <v>864</v>
      </c>
      <c r="B529" s="59">
        <v>44861</v>
      </c>
      <c r="C529" s="59">
        <v>44784</v>
      </c>
      <c r="D529" s="58" t="s">
        <v>1997</v>
      </c>
      <c r="E529" s="60" t="str">
        <f>IF(ISBLANK(LeaveTracker[[#This Row],[Employee Name]]),"-----",VLOOKUP(LeaveTracker[[#This Row],[Employee Name]],Employees[[Employee Name]:[Office]],6))</f>
        <v>INTERNAL</v>
      </c>
      <c r="F529" s="59">
        <v>44799</v>
      </c>
      <c r="G529" s="59">
        <v>44799</v>
      </c>
      <c r="H529" s="58" t="s">
        <v>300</v>
      </c>
      <c r="I529" s="58" t="s">
        <v>1850</v>
      </c>
      <c r="J529" s="60" t="s">
        <v>1762</v>
      </c>
      <c r="K529" s="9">
        <f ca="1">NETWORKDAYS(LeaveTracker[[#This Row],[Start Date]],LeaveTracker[[#This Row],[End Date]],lstHolidays)</f>
        <v>1</v>
      </c>
      <c r="L529" s="9"/>
    </row>
    <row r="530" spans="1:12" ht="30" customHeight="1" x14ac:dyDescent="0.3">
      <c r="A530" s="60">
        <v>865</v>
      </c>
      <c r="B530" s="59">
        <v>44861</v>
      </c>
      <c r="C530" s="59">
        <v>44788</v>
      </c>
      <c r="D530" s="58" t="s">
        <v>1862</v>
      </c>
      <c r="E530" s="60" t="str">
        <f>IF(ISBLANK(LeaveTracker[[#This Row],[Employee Name]]),"-----",VLOOKUP(LeaveTracker[[#This Row],[Employee Name]],Employees[[Employee Name]:[Office]],6))</f>
        <v>CENRO</v>
      </c>
      <c r="F530" s="59">
        <v>44777</v>
      </c>
      <c r="G530" s="59">
        <v>44779</v>
      </c>
      <c r="H530" s="58" t="s">
        <v>77</v>
      </c>
      <c r="I530" s="58"/>
      <c r="J530" s="60" t="s">
        <v>1998</v>
      </c>
      <c r="K530" s="9">
        <f ca="1">NETWORKDAYS(LeaveTracker[[#This Row],[Start Date]],LeaveTracker[[#This Row],[End Date]],lstHolidays)</f>
        <v>2</v>
      </c>
      <c r="L530" s="9"/>
    </row>
    <row r="531" spans="1:12" ht="30" customHeight="1" x14ac:dyDescent="0.3">
      <c r="A531" s="60">
        <v>865</v>
      </c>
      <c r="B531" s="59">
        <v>44861</v>
      </c>
      <c r="C531" s="59">
        <v>44788</v>
      </c>
      <c r="D531" s="58" t="s">
        <v>1862</v>
      </c>
      <c r="E531" s="60" t="str">
        <f>IF(ISBLANK(LeaveTracker[[#This Row],[Employee Name]]),"-----",VLOOKUP(LeaveTracker[[#This Row],[Employee Name]],Employees[[Employee Name]:[Office]],6))</f>
        <v>CENRO</v>
      </c>
      <c r="F531" s="59">
        <v>44781</v>
      </c>
      <c r="G531" s="59">
        <v>44786</v>
      </c>
      <c r="H531" s="58" t="s">
        <v>77</v>
      </c>
      <c r="I531" s="58"/>
      <c r="J531" s="60" t="s">
        <v>1999</v>
      </c>
      <c r="K531" s="9">
        <f ca="1">NETWORKDAYS(LeaveTracker[[#This Row],[Start Date]],LeaveTracker[[#This Row],[End Date]],lstHolidays)</f>
        <v>5</v>
      </c>
      <c r="L531" s="9"/>
    </row>
    <row r="532" spans="1:12" ht="30" customHeight="1" x14ac:dyDescent="0.3">
      <c r="A532" s="60">
        <v>866</v>
      </c>
      <c r="B532" s="59">
        <v>44861</v>
      </c>
      <c r="C532" s="59">
        <v>44797</v>
      </c>
      <c r="D532" s="58" t="s">
        <v>1859</v>
      </c>
      <c r="E532" s="60" t="str">
        <f>IF(ISBLANK(LeaveTracker[[#This Row],[Employee Name]]),"-----",VLOOKUP(LeaveTracker[[#This Row],[Employee Name]],Employees[[Employee Name]:[Office]],6))</f>
        <v>CENRO</v>
      </c>
      <c r="F532" s="59">
        <v>44807</v>
      </c>
      <c r="G532" s="59">
        <v>44809</v>
      </c>
      <c r="H532" s="58" t="s">
        <v>82</v>
      </c>
      <c r="I532" s="58"/>
      <c r="J532" s="60" t="s">
        <v>1781</v>
      </c>
      <c r="K532" s="9">
        <f ca="1">NETWORKDAYS(LeaveTracker[[#This Row],[Start Date]],LeaveTracker[[#This Row],[End Date]],lstHolidays)</f>
        <v>1</v>
      </c>
      <c r="L532" s="9"/>
    </row>
    <row r="533" spans="1:12" ht="30" customHeight="1" x14ac:dyDescent="0.3">
      <c r="A533" s="60">
        <v>867</v>
      </c>
      <c r="B533" s="59">
        <v>44861</v>
      </c>
      <c r="C533" s="59">
        <v>44804</v>
      </c>
      <c r="D533" s="58" t="s">
        <v>1902</v>
      </c>
      <c r="E533" s="60" t="str">
        <f>IF(ISBLANK(LeaveTracker[[#This Row],[Employee Name]]),"-----",VLOOKUP(LeaveTracker[[#This Row],[Employee Name]],Employees[[Employee Name]:[Office]],6))</f>
        <v>ACCOUNTING</v>
      </c>
      <c r="F533" s="59">
        <v>44811</v>
      </c>
      <c r="G533" s="59">
        <v>44812</v>
      </c>
      <c r="H533" s="58" t="s">
        <v>82</v>
      </c>
      <c r="I533" s="58"/>
      <c r="J533" s="60" t="s">
        <v>1806</v>
      </c>
      <c r="K533" s="9">
        <f ca="1">NETWORKDAYS(LeaveTracker[[#This Row],[Start Date]],LeaveTracker[[#This Row],[End Date]],lstHolidays)</f>
        <v>2</v>
      </c>
      <c r="L533" s="9"/>
    </row>
    <row r="534" spans="1:12" ht="30" customHeight="1" x14ac:dyDescent="0.3">
      <c r="A534" s="60">
        <v>868</v>
      </c>
      <c r="B534" s="59">
        <v>44861</v>
      </c>
      <c r="C534" s="59">
        <v>44777</v>
      </c>
      <c r="D534" s="58" t="s">
        <v>1902</v>
      </c>
      <c r="E534" s="60" t="str">
        <f>IF(ISBLANK(LeaveTracker[[#This Row],[Employee Name]]),"-----",VLOOKUP(LeaveTracker[[#This Row],[Employee Name]],Employees[[Employee Name]:[Office]],6))</f>
        <v>ACCOUNTING</v>
      </c>
      <c r="F534" s="59">
        <v>44775</v>
      </c>
      <c r="G534" s="59">
        <v>44775</v>
      </c>
      <c r="H534" s="58" t="s">
        <v>81</v>
      </c>
      <c r="I534" s="58"/>
      <c r="J534" s="60" t="s">
        <v>862</v>
      </c>
      <c r="K534" s="9">
        <f ca="1">NETWORKDAYS(LeaveTracker[[#This Row],[Start Date]],LeaveTracker[[#This Row],[End Date]],lstHolidays)</f>
        <v>1</v>
      </c>
      <c r="L534" s="9"/>
    </row>
    <row r="535" spans="1:12" ht="30" customHeight="1" x14ac:dyDescent="0.3">
      <c r="A535" s="60">
        <v>869</v>
      </c>
      <c r="B535" s="59">
        <v>44861</v>
      </c>
      <c r="C535" s="59">
        <v>44777</v>
      </c>
      <c r="D535" s="58" t="s">
        <v>1902</v>
      </c>
      <c r="E535" s="60" t="str">
        <f>IF(ISBLANK(LeaveTracker[[#This Row],[Employee Name]]),"-----",VLOOKUP(LeaveTracker[[#This Row],[Employee Name]],Employees[[Employee Name]:[Office]],6))</f>
        <v>ACCOUNTING</v>
      </c>
      <c r="F535" s="59">
        <v>44767</v>
      </c>
      <c r="G535" s="59">
        <v>44767</v>
      </c>
      <c r="H535" s="58" t="s">
        <v>81</v>
      </c>
      <c r="I535" s="58"/>
      <c r="J535" s="60" t="s">
        <v>862</v>
      </c>
      <c r="K535" s="9">
        <f ca="1">NETWORKDAYS(LeaveTracker[[#This Row],[Start Date]],LeaveTracker[[#This Row],[End Date]],lstHolidays)</f>
        <v>1</v>
      </c>
      <c r="L535" s="9"/>
    </row>
    <row r="536" spans="1:12" ht="30" customHeight="1" x14ac:dyDescent="0.3">
      <c r="A536" s="60">
        <v>870</v>
      </c>
      <c r="B536" s="59">
        <v>44861</v>
      </c>
      <c r="C536" s="59">
        <v>44784</v>
      </c>
      <c r="D536" s="58" t="s">
        <v>1902</v>
      </c>
      <c r="E536" s="60" t="str">
        <f>IF(ISBLANK(LeaveTracker[[#This Row],[Employee Name]]),"-----",VLOOKUP(LeaveTracker[[#This Row],[Employee Name]],Employees[[Employee Name]:[Office]],6))</f>
        <v>ACCOUNTING</v>
      </c>
      <c r="F536" s="59">
        <v>44795</v>
      </c>
      <c r="G536" s="59">
        <v>44795</v>
      </c>
      <c r="H536" s="58" t="s">
        <v>82</v>
      </c>
      <c r="I536" s="58"/>
      <c r="J536" s="60" t="s">
        <v>861</v>
      </c>
      <c r="K536" s="9">
        <f ca="1">NETWORKDAYS(LeaveTracker[[#This Row],[Start Date]],LeaveTracker[[#This Row],[End Date]],lstHolidays)</f>
        <v>1</v>
      </c>
      <c r="L536" s="9"/>
    </row>
    <row r="537" spans="1:12" ht="30" customHeight="1" x14ac:dyDescent="0.3">
      <c r="A537" s="60">
        <v>871</v>
      </c>
      <c r="B537" s="59">
        <v>44861</v>
      </c>
      <c r="C537" s="59">
        <v>44788</v>
      </c>
      <c r="D537" s="58" t="s">
        <v>2000</v>
      </c>
      <c r="E537" s="60" t="str">
        <f>IF(ISBLANK(LeaveTracker[[#This Row],[Employee Name]]),"-----",VLOOKUP(LeaveTracker[[#This Row],[Employee Name]],Employees[[Employee Name]:[Office]],6))</f>
        <v>TICC</v>
      </c>
      <c r="F537" s="59">
        <v>44788</v>
      </c>
      <c r="G537" s="59">
        <v>44788</v>
      </c>
      <c r="H537" s="58" t="s">
        <v>1035</v>
      </c>
      <c r="I537" s="58" t="s">
        <v>1964</v>
      </c>
      <c r="J537" s="60" t="s">
        <v>1866</v>
      </c>
      <c r="K537" s="9">
        <f ca="1">NETWORKDAYS(LeaveTracker[[#This Row],[Start Date]],LeaveTracker[[#This Row],[End Date]],lstHolidays)</f>
        <v>1</v>
      </c>
      <c r="L537" s="9"/>
    </row>
    <row r="538" spans="1:12" ht="30" customHeight="1" x14ac:dyDescent="0.3">
      <c r="A538" s="60">
        <v>872</v>
      </c>
      <c r="B538" s="59">
        <v>44861</v>
      </c>
      <c r="C538" s="59">
        <v>44791</v>
      </c>
      <c r="D538" s="58" t="s">
        <v>1898</v>
      </c>
      <c r="E538" s="60" t="str">
        <f>IF(ISBLANK(LeaveTracker[[#This Row],[Employee Name]]),"-----",VLOOKUP(LeaveTracker[[#This Row],[Employee Name]],Employees[[Employee Name]:[Office]],6))</f>
        <v>CPDO</v>
      </c>
      <c r="F538" s="59">
        <v>44804</v>
      </c>
      <c r="G538" s="59">
        <v>44804</v>
      </c>
      <c r="H538" s="58" t="s">
        <v>300</v>
      </c>
      <c r="I538" s="58" t="s">
        <v>1850</v>
      </c>
      <c r="J538" s="60" t="s">
        <v>1762</v>
      </c>
      <c r="K538" s="9">
        <f ca="1">NETWORKDAYS(LeaveTracker[[#This Row],[Start Date]],LeaveTracker[[#This Row],[End Date]],lstHolidays)</f>
        <v>1</v>
      </c>
      <c r="L538" s="9"/>
    </row>
    <row r="539" spans="1:12" ht="30" customHeight="1" x14ac:dyDescent="0.3">
      <c r="A539" s="60">
        <v>873</v>
      </c>
      <c r="B539" s="59">
        <v>44861</v>
      </c>
      <c r="C539" s="59">
        <v>44803</v>
      </c>
      <c r="D539" s="58" t="s">
        <v>2001</v>
      </c>
      <c r="E539" s="60" t="str">
        <f>IF(ISBLANK(LeaveTracker[[#This Row],[Employee Name]]),"-----",VLOOKUP(LeaveTracker[[#This Row],[Employee Name]],Employees[[Employee Name]:[Office]],6))</f>
        <v>PICNIC GROVE</v>
      </c>
      <c r="F539" s="59">
        <v>44794</v>
      </c>
      <c r="G539" s="59">
        <v>44895</v>
      </c>
      <c r="H539" s="58" t="s">
        <v>81</v>
      </c>
      <c r="I539" s="58"/>
      <c r="J539" s="60" t="s">
        <v>2002</v>
      </c>
      <c r="K539" s="9">
        <f ca="1">NETWORKDAYS(LeaveTracker[[#This Row],[Start Date]],LeaveTracker[[#This Row],[End Date]],lstHolidays)</f>
        <v>72</v>
      </c>
      <c r="L539" s="9"/>
    </row>
    <row r="540" spans="1:12" ht="30" customHeight="1" x14ac:dyDescent="0.3">
      <c r="A540" s="60">
        <v>874</v>
      </c>
      <c r="B540" s="59">
        <v>44861</v>
      </c>
      <c r="C540" s="59">
        <v>44788</v>
      </c>
      <c r="D540" s="58" t="s">
        <v>1908</v>
      </c>
      <c r="E540" s="60" t="str">
        <f>IF(ISBLANK(LeaveTracker[[#This Row],[Employee Name]]),"-----",VLOOKUP(LeaveTracker[[#This Row],[Employee Name]],Employees[[Employee Name]:[Office]],6))</f>
        <v>BIR</v>
      </c>
      <c r="F540" s="59">
        <v>44776</v>
      </c>
      <c r="G540" s="59">
        <v>44778</v>
      </c>
      <c r="H540" s="58" t="s">
        <v>82</v>
      </c>
      <c r="I540" s="58"/>
      <c r="J540" s="60" t="s">
        <v>1781</v>
      </c>
      <c r="K540" s="9">
        <f ca="1">NETWORKDAYS(LeaveTracker[[#This Row],[Start Date]],LeaveTracker[[#This Row],[End Date]],lstHolidays)</f>
        <v>3</v>
      </c>
      <c r="L540" s="9"/>
    </row>
    <row r="541" spans="1:12" ht="30" customHeight="1" x14ac:dyDescent="0.3">
      <c r="A541" s="60">
        <v>874</v>
      </c>
      <c r="B541" s="59">
        <v>44861</v>
      </c>
      <c r="C541" s="59">
        <v>44788</v>
      </c>
      <c r="D541" s="58" t="s">
        <v>1908</v>
      </c>
      <c r="E541" s="60" t="str">
        <f>IF(ISBLANK(LeaveTracker[[#This Row],[Employee Name]]),"-----",VLOOKUP(LeaveTracker[[#This Row],[Employee Name]],Employees[[Employee Name]:[Office]],6))</f>
        <v>BIR</v>
      </c>
      <c r="F541" s="59">
        <v>44781</v>
      </c>
      <c r="G541" s="59">
        <v>44785</v>
      </c>
      <c r="H541" s="58" t="s">
        <v>82</v>
      </c>
      <c r="I541" s="58"/>
      <c r="J541" s="60" t="s">
        <v>898</v>
      </c>
      <c r="K541" s="9">
        <f ca="1">NETWORKDAYS(LeaveTracker[[#This Row],[Start Date]],LeaveTracker[[#This Row],[End Date]],lstHolidays)</f>
        <v>5</v>
      </c>
      <c r="L541" s="9"/>
    </row>
    <row r="542" spans="1:12" ht="30" customHeight="1" x14ac:dyDescent="0.3">
      <c r="A542" s="60">
        <v>875</v>
      </c>
      <c r="B542" s="59">
        <v>44861</v>
      </c>
      <c r="C542" s="59">
        <v>44795</v>
      </c>
      <c r="D542" s="58" t="s">
        <v>1908</v>
      </c>
      <c r="E542" s="60" t="str">
        <f>IF(ISBLANK(LeaveTracker[[#This Row],[Employee Name]]),"-----",VLOOKUP(LeaveTracker[[#This Row],[Employee Name]],Employees[[Employee Name]:[Office]],6))</f>
        <v>BIR</v>
      </c>
      <c r="F542" s="59">
        <v>44795</v>
      </c>
      <c r="G542" s="59">
        <v>44795</v>
      </c>
      <c r="H542" s="58" t="s">
        <v>81</v>
      </c>
      <c r="I542" s="58"/>
      <c r="J542" s="60" t="s">
        <v>862</v>
      </c>
      <c r="K542" s="9">
        <f ca="1">NETWORKDAYS(LeaveTracker[[#This Row],[Start Date]],LeaveTracker[[#This Row],[End Date]],lstHolidays)</f>
        <v>1</v>
      </c>
      <c r="L542" s="9"/>
    </row>
    <row r="543" spans="1:12" ht="30" customHeight="1" x14ac:dyDescent="0.3">
      <c r="A543" s="60">
        <v>876</v>
      </c>
      <c r="B543" s="59">
        <v>44861</v>
      </c>
      <c r="C543" s="59">
        <v>44803</v>
      </c>
      <c r="D543" s="58" t="s">
        <v>1065</v>
      </c>
      <c r="E543" s="60" t="str">
        <f>IF(ISBLANK(LeaveTracker[[#This Row],[Employee Name]]),"-----",VLOOKUP(LeaveTracker[[#This Row],[Employee Name]],Employees[[Employee Name]:[Office]],6))</f>
        <v>CHO</v>
      </c>
      <c r="F543" s="59">
        <v>44805</v>
      </c>
      <c r="G543" s="59">
        <v>44805</v>
      </c>
      <c r="H543" s="58" t="s">
        <v>82</v>
      </c>
      <c r="I543" s="58"/>
      <c r="J543" s="60" t="s">
        <v>861</v>
      </c>
      <c r="K543" s="9">
        <f ca="1">NETWORKDAYS(LeaveTracker[[#This Row],[Start Date]],LeaveTracker[[#This Row],[End Date]],lstHolidays)</f>
        <v>1</v>
      </c>
      <c r="L543" s="9"/>
    </row>
    <row r="544" spans="1:12" ht="30" customHeight="1" x14ac:dyDescent="0.3">
      <c r="A544" s="60">
        <v>877</v>
      </c>
      <c r="B544" s="59">
        <v>44861</v>
      </c>
      <c r="C544" s="59">
        <v>44803</v>
      </c>
      <c r="D544" s="58" t="s">
        <v>2003</v>
      </c>
      <c r="E544" s="60" t="str">
        <f>IF(ISBLANK(LeaveTracker[[#This Row],[Employee Name]]),"-----",VLOOKUP(LeaveTracker[[#This Row],[Employee Name]],Employees[[Employee Name]:[Office]],6))</f>
        <v>CENRO</v>
      </c>
      <c r="F544" s="59">
        <v>44800</v>
      </c>
      <c r="G544" s="59">
        <v>44800</v>
      </c>
      <c r="H544" s="58" t="s">
        <v>81</v>
      </c>
      <c r="I544" s="58"/>
      <c r="J544" s="60" t="s">
        <v>862</v>
      </c>
      <c r="K544" s="9">
        <f ca="1">NETWORKDAYS(LeaveTracker[[#This Row],[Start Date]],LeaveTracker[[#This Row],[End Date]],lstHolidays)</f>
        <v>0</v>
      </c>
      <c r="L544" s="9"/>
    </row>
    <row r="545" spans="1:12" ht="30" customHeight="1" x14ac:dyDescent="0.3">
      <c r="A545" s="60">
        <v>877</v>
      </c>
      <c r="B545" s="59">
        <v>44861</v>
      </c>
      <c r="C545" s="59">
        <v>44803</v>
      </c>
      <c r="D545" s="58" t="s">
        <v>2003</v>
      </c>
      <c r="E545" s="60" t="str">
        <f>IF(ISBLANK(LeaveTracker[[#This Row],[Employee Name]]),"-----",VLOOKUP(LeaveTracker[[#This Row],[Employee Name]],Employees[[Employee Name]:[Office]],6))</f>
        <v>CENRO</v>
      </c>
      <c r="F545" s="59">
        <v>44803</v>
      </c>
      <c r="G545" s="59">
        <v>44803</v>
      </c>
      <c r="H545" s="58" t="s">
        <v>81</v>
      </c>
      <c r="I545" s="58"/>
      <c r="J545" s="60" t="s">
        <v>862</v>
      </c>
      <c r="K545" s="9">
        <f ca="1">NETWORKDAYS(LeaveTracker[[#This Row],[Start Date]],LeaveTracker[[#This Row],[End Date]],lstHolidays)</f>
        <v>1</v>
      </c>
      <c r="L545" s="9"/>
    </row>
    <row r="546" spans="1:12" ht="30" customHeight="1" x14ac:dyDescent="0.3">
      <c r="A546" s="60">
        <v>878</v>
      </c>
      <c r="B546" s="59">
        <v>44861</v>
      </c>
      <c r="C546" s="59">
        <v>44785</v>
      </c>
      <c r="D546" s="58" t="s">
        <v>1932</v>
      </c>
      <c r="E546" s="60" t="str">
        <f>IF(ISBLANK(LeaveTracker[[#This Row],[Employee Name]]),"-----",VLOOKUP(LeaveTracker[[#This Row],[Employee Name]],Employees[[Employee Name]:[Office]],6))</f>
        <v>CHO</v>
      </c>
      <c r="F546" s="59">
        <v>44782</v>
      </c>
      <c r="G546" s="59">
        <v>44783</v>
      </c>
      <c r="H546" s="58" t="s">
        <v>81</v>
      </c>
      <c r="I546" s="58"/>
      <c r="J546" s="60" t="s">
        <v>859</v>
      </c>
      <c r="K546" s="9">
        <f ca="1">NETWORKDAYS(LeaveTracker[[#This Row],[Start Date]],LeaveTracker[[#This Row],[End Date]],lstHolidays)</f>
        <v>2</v>
      </c>
      <c r="L546" s="9"/>
    </row>
    <row r="547" spans="1:12" ht="30" customHeight="1" x14ac:dyDescent="0.3">
      <c r="A547" s="60">
        <v>879</v>
      </c>
      <c r="B547" s="59">
        <v>44861</v>
      </c>
      <c r="C547" s="59">
        <v>44775</v>
      </c>
      <c r="D547" s="58" t="s">
        <v>1951</v>
      </c>
      <c r="E547" s="60" t="str">
        <f>IF(ISBLANK(LeaveTracker[[#This Row],[Employee Name]]),"-----",VLOOKUP(LeaveTracker[[#This Row],[Employee Name]],Employees[[Employee Name]:[Office]],6))</f>
        <v>CEO</v>
      </c>
      <c r="F547" s="59">
        <v>44774</v>
      </c>
      <c r="G547" s="59">
        <v>44774</v>
      </c>
      <c r="H547" s="58" t="s">
        <v>300</v>
      </c>
      <c r="I547" s="58" t="s">
        <v>1850</v>
      </c>
      <c r="J547" s="60" t="s">
        <v>1762</v>
      </c>
      <c r="K547" s="9">
        <f ca="1">NETWORKDAYS(LeaveTracker[[#This Row],[Start Date]],LeaveTracker[[#This Row],[End Date]],lstHolidays)</f>
        <v>1</v>
      </c>
      <c r="L547" s="9"/>
    </row>
    <row r="548" spans="1:12" ht="30" customHeight="1" x14ac:dyDescent="0.3">
      <c r="A548" s="60">
        <v>880</v>
      </c>
      <c r="B548" s="59">
        <v>44861</v>
      </c>
      <c r="C548" s="59">
        <v>44781</v>
      </c>
      <c r="D548" s="58" t="s">
        <v>1951</v>
      </c>
      <c r="E548" s="60" t="str">
        <f>IF(ISBLANK(LeaveTracker[[#This Row],[Employee Name]]),"-----",VLOOKUP(LeaveTracker[[#This Row],[Employee Name]],Employees[[Employee Name]:[Office]],6))</f>
        <v>CEO</v>
      </c>
      <c r="F548" s="59">
        <v>44776</v>
      </c>
      <c r="G548" s="59">
        <v>44778</v>
      </c>
      <c r="H548" s="58" t="s">
        <v>81</v>
      </c>
      <c r="I548" s="58"/>
      <c r="J548" s="60" t="s">
        <v>1776</v>
      </c>
      <c r="K548" s="9">
        <f ca="1">NETWORKDAYS(LeaveTracker[[#This Row],[Start Date]],LeaveTracker[[#This Row],[End Date]],lstHolidays)</f>
        <v>3</v>
      </c>
      <c r="L548" s="9"/>
    </row>
    <row r="549" spans="1:12" ht="30" customHeight="1" x14ac:dyDescent="0.3">
      <c r="A549" s="60">
        <v>881</v>
      </c>
      <c r="B549" s="59">
        <v>44861</v>
      </c>
      <c r="C549" s="59">
        <v>44796</v>
      </c>
      <c r="D549" s="58" t="s">
        <v>1924</v>
      </c>
      <c r="E549" s="60" t="str">
        <f>IF(ISBLANK(LeaveTracker[[#This Row],[Employee Name]]),"-----",VLOOKUP(LeaveTracker[[#This Row],[Employee Name]],Employees[[Employee Name]:[Office]],6))</f>
        <v>TICC</v>
      </c>
      <c r="F549" s="59">
        <v>44795</v>
      </c>
      <c r="G549" s="59">
        <v>44795</v>
      </c>
      <c r="H549" s="58" t="s">
        <v>81</v>
      </c>
      <c r="I549" s="58"/>
      <c r="J549" s="60" t="s">
        <v>862</v>
      </c>
      <c r="K549" s="9">
        <f ca="1">NETWORKDAYS(LeaveTracker[[#This Row],[Start Date]],LeaveTracker[[#This Row],[End Date]],lstHolidays)</f>
        <v>1</v>
      </c>
      <c r="L549" s="9"/>
    </row>
    <row r="550" spans="1:12" ht="30" customHeight="1" x14ac:dyDescent="0.3">
      <c r="A550" s="60">
        <v>882</v>
      </c>
      <c r="B550" s="59">
        <v>44861</v>
      </c>
      <c r="C550" s="59">
        <v>44785</v>
      </c>
      <c r="D550" s="58" t="s">
        <v>1941</v>
      </c>
      <c r="E550" s="60" t="str">
        <f>IF(ISBLANK(LeaveTracker[[#This Row],[Employee Name]]),"-----",VLOOKUP(LeaveTracker[[#This Row],[Employee Name]],Employees[[Employee Name]:[Office]],6))</f>
        <v>TICC</v>
      </c>
      <c r="F550" s="59">
        <v>44789</v>
      </c>
      <c r="G550" s="59">
        <v>44789</v>
      </c>
      <c r="H550" s="58" t="s">
        <v>82</v>
      </c>
      <c r="I550" s="58"/>
      <c r="J550" s="60" t="s">
        <v>861</v>
      </c>
      <c r="K550" s="9">
        <f ca="1">NETWORKDAYS(LeaveTracker[[#This Row],[Start Date]],LeaveTracker[[#This Row],[End Date]],lstHolidays)</f>
        <v>1</v>
      </c>
      <c r="L550" s="9"/>
    </row>
    <row r="551" spans="1:12" ht="30" customHeight="1" x14ac:dyDescent="0.3">
      <c r="A551" s="60">
        <v>883</v>
      </c>
      <c r="B551" s="59">
        <v>44861</v>
      </c>
      <c r="C551" s="59">
        <v>44804</v>
      </c>
      <c r="D551" s="58" t="s">
        <v>1884</v>
      </c>
      <c r="E551" s="60" t="str">
        <f>IF(ISBLANK(LeaveTracker[[#This Row],[Employee Name]]),"-----",VLOOKUP(LeaveTracker[[#This Row],[Employee Name]],Employees[[Employee Name]:[Office]],6))</f>
        <v>CSWDO</v>
      </c>
      <c r="F551" s="59">
        <v>44803</v>
      </c>
      <c r="G551" s="59">
        <v>44803</v>
      </c>
      <c r="H551" s="58" t="s">
        <v>81</v>
      </c>
      <c r="I551" s="58"/>
      <c r="J551" s="60" t="s">
        <v>862</v>
      </c>
      <c r="K551" s="9">
        <f ca="1">NETWORKDAYS(LeaveTracker[[#This Row],[Start Date]],LeaveTracker[[#This Row],[End Date]],lstHolidays)</f>
        <v>1</v>
      </c>
      <c r="L551" s="9"/>
    </row>
    <row r="552" spans="1:12" ht="30" customHeight="1" x14ac:dyDescent="0.3">
      <c r="A552" s="60">
        <v>884</v>
      </c>
      <c r="B552" s="59">
        <v>44880</v>
      </c>
      <c r="C552" s="59">
        <v>44848</v>
      </c>
      <c r="D552" s="58" t="s">
        <v>1893</v>
      </c>
      <c r="E552" s="60" t="str">
        <f>IF(ISBLANK(LeaveTracker[[#This Row],[Employee Name]]),"-----",VLOOKUP(LeaveTracker[[#This Row],[Employee Name]],Employees[[Employee Name]:[Office]],6))</f>
        <v>SP</v>
      </c>
      <c r="F552" s="59">
        <v>44859</v>
      </c>
      <c r="G552" s="59">
        <v>44859</v>
      </c>
      <c r="H552" s="58" t="s">
        <v>82</v>
      </c>
      <c r="I552" s="58"/>
      <c r="J552" s="60" t="s">
        <v>861</v>
      </c>
      <c r="K552" s="9">
        <f ca="1">NETWORKDAYS(LeaveTracker[[#This Row],[Start Date]],LeaveTracker[[#This Row],[End Date]],lstHolidays)</f>
        <v>1</v>
      </c>
      <c r="L552" s="9"/>
    </row>
    <row r="553" spans="1:12" ht="30" customHeight="1" x14ac:dyDescent="0.3">
      <c r="A553" s="60">
        <v>884</v>
      </c>
      <c r="B553" s="59">
        <v>44880</v>
      </c>
      <c r="C553" s="59">
        <v>44848</v>
      </c>
      <c r="D553" s="58" t="s">
        <v>1893</v>
      </c>
      <c r="E553" s="60" t="str">
        <f>IF(ISBLANK(LeaveTracker[[#This Row],[Employee Name]]),"-----",VLOOKUP(LeaveTracker[[#This Row],[Employee Name]],Employees[[Employee Name]:[Office]],6))</f>
        <v>SP</v>
      </c>
      <c r="F553" s="59">
        <v>44854</v>
      </c>
      <c r="G553" s="59">
        <v>44854</v>
      </c>
      <c r="H553" s="58" t="s">
        <v>82</v>
      </c>
      <c r="I553" s="58"/>
      <c r="J553" s="60" t="s">
        <v>861</v>
      </c>
      <c r="K553" s="9">
        <f ca="1">NETWORKDAYS(LeaveTracker[[#This Row],[Start Date]],LeaveTracker[[#This Row],[End Date]],lstHolidays)</f>
        <v>1</v>
      </c>
      <c r="L553" s="9"/>
    </row>
    <row r="554" spans="1:12" ht="30" customHeight="1" x14ac:dyDescent="0.3">
      <c r="A554" s="60">
        <v>884</v>
      </c>
      <c r="B554" s="59">
        <v>44880</v>
      </c>
      <c r="C554" s="59">
        <v>44848</v>
      </c>
      <c r="D554" s="58" t="s">
        <v>1893</v>
      </c>
      <c r="E554" s="60" t="str">
        <f>IF(ISBLANK(LeaveTracker[[#This Row],[Employee Name]]),"-----",VLOOKUP(LeaveTracker[[#This Row],[Employee Name]],Employees[[Employee Name]:[Office]],6))</f>
        <v>SP</v>
      </c>
      <c r="F554" s="59">
        <v>44852</v>
      </c>
      <c r="G554" s="59">
        <v>44852</v>
      </c>
      <c r="H554" s="58" t="s">
        <v>82</v>
      </c>
      <c r="I554" s="58"/>
      <c r="J554" s="60" t="s">
        <v>861</v>
      </c>
      <c r="K554" s="9">
        <f ca="1">NETWORKDAYS(LeaveTracker[[#This Row],[Start Date]],LeaveTracker[[#This Row],[End Date]],lstHolidays)</f>
        <v>1</v>
      </c>
      <c r="L554" s="9"/>
    </row>
    <row r="555" spans="1:12" ht="30" customHeight="1" x14ac:dyDescent="0.3">
      <c r="A555" s="60">
        <v>885</v>
      </c>
      <c r="B555" s="59">
        <v>44880</v>
      </c>
      <c r="C555" s="59">
        <v>44854</v>
      </c>
      <c r="D555" s="58" t="s">
        <v>1829</v>
      </c>
      <c r="E555" s="60" t="str">
        <f>IF(ISBLANK(LeaveTracker[[#This Row],[Employee Name]]),"-----",VLOOKUP(LeaveTracker[[#This Row],[Employee Name]],Employees[[Employee Name]:[Office]],6))</f>
        <v>SP</v>
      </c>
      <c r="F555" s="59">
        <v>44853</v>
      </c>
      <c r="G555" s="59">
        <v>44853</v>
      </c>
      <c r="H555" s="58" t="s">
        <v>81</v>
      </c>
      <c r="I555" s="58"/>
      <c r="J555" s="60" t="s">
        <v>862</v>
      </c>
      <c r="K555" s="9">
        <f ca="1">NETWORKDAYS(LeaveTracker[[#This Row],[Start Date]],LeaveTracker[[#This Row],[End Date]],lstHolidays)</f>
        <v>1</v>
      </c>
      <c r="L555" s="9"/>
    </row>
    <row r="556" spans="1:12" ht="30" customHeight="1" x14ac:dyDescent="0.3">
      <c r="A556" s="60">
        <v>886</v>
      </c>
      <c r="B556" s="59">
        <v>44880</v>
      </c>
      <c r="C556" s="59">
        <v>44883</v>
      </c>
      <c r="D556" s="58" t="s">
        <v>1893</v>
      </c>
      <c r="E556" s="60" t="str">
        <f>IF(ISBLANK(LeaveTracker[[#This Row],[Employee Name]]),"-----",VLOOKUP(LeaveTracker[[#This Row],[Employee Name]],Employees[[Employee Name]:[Office]],6))</f>
        <v>SP</v>
      </c>
      <c r="F556" s="59">
        <v>44883</v>
      </c>
      <c r="G556" s="59">
        <v>44883</v>
      </c>
      <c r="H556" s="58" t="s">
        <v>82</v>
      </c>
      <c r="I556" s="58"/>
      <c r="J556" s="60" t="s">
        <v>861</v>
      </c>
      <c r="K556" s="9">
        <f ca="1">NETWORKDAYS(LeaveTracker[[#This Row],[Start Date]],LeaveTracker[[#This Row],[End Date]],lstHolidays)</f>
        <v>1</v>
      </c>
      <c r="L556" s="9"/>
    </row>
    <row r="557" spans="1:12" ht="30" customHeight="1" x14ac:dyDescent="0.3">
      <c r="A557" s="60">
        <v>886</v>
      </c>
      <c r="B557" s="59">
        <v>44880</v>
      </c>
      <c r="C557" s="59">
        <v>44883</v>
      </c>
      <c r="D557" s="58" t="s">
        <v>1893</v>
      </c>
      <c r="E557" s="60" t="str">
        <f>IF(ISBLANK(LeaveTracker[[#This Row],[Employee Name]]),"-----",VLOOKUP(LeaveTracker[[#This Row],[Employee Name]],Employees[[Employee Name]:[Office]],6))</f>
        <v>SP</v>
      </c>
      <c r="F557" s="59">
        <v>44887</v>
      </c>
      <c r="G557" s="59">
        <v>44887</v>
      </c>
      <c r="H557" s="58" t="s">
        <v>82</v>
      </c>
      <c r="I557" s="58"/>
      <c r="J557" s="60" t="s">
        <v>861</v>
      </c>
      <c r="K557" s="9">
        <f ca="1">NETWORKDAYS(LeaveTracker[[#This Row],[Start Date]],LeaveTracker[[#This Row],[End Date]],lstHolidays)</f>
        <v>1</v>
      </c>
      <c r="L557" s="9"/>
    </row>
    <row r="558" spans="1:12" ht="30" customHeight="1" x14ac:dyDescent="0.3">
      <c r="A558" s="60">
        <v>886</v>
      </c>
      <c r="B558" s="59">
        <v>44880</v>
      </c>
      <c r="C558" s="59">
        <v>44883</v>
      </c>
      <c r="D558" s="58" t="s">
        <v>1893</v>
      </c>
      <c r="E558" s="60" t="str">
        <f>IF(ISBLANK(LeaveTracker[[#This Row],[Employee Name]]),"-----",VLOOKUP(LeaveTracker[[#This Row],[Employee Name]],Employees[[Employee Name]:[Office]],6))</f>
        <v>SP</v>
      </c>
      <c r="F558" s="59">
        <v>44894</v>
      </c>
      <c r="G558" s="59">
        <v>44894</v>
      </c>
      <c r="H558" s="58" t="s">
        <v>82</v>
      </c>
      <c r="I558" s="58"/>
      <c r="J558" s="60" t="s">
        <v>861</v>
      </c>
      <c r="K558" s="9">
        <f ca="1">NETWORKDAYS(LeaveTracker[[#This Row],[Start Date]],LeaveTracker[[#This Row],[End Date]],lstHolidays)</f>
        <v>1</v>
      </c>
      <c r="L558" s="9"/>
    </row>
    <row r="559" spans="1:12" ht="30" customHeight="1" x14ac:dyDescent="0.3">
      <c r="A559" s="60">
        <v>887</v>
      </c>
      <c r="B559" s="59">
        <v>44880</v>
      </c>
      <c r="C559" s="59">
        <v>44841</v>
      </c>
      <c r="D559" s="58" t="s">
        <v>1914</v>
      </c>
      <c r="E559" s="60" t="str">
        <f>IF(ISBLANK(LeaveTracker[[#This Row],[Employee Name]]),"-----",VLOOKUP(LeaveTracker[[#This Row],[Employee Name]],Employees[[Employee Name]:[Office]],6))</f>
        <v>SP</v>
      </c>
      <c r="F559" s="59">
        <v>44840</v>
      </c>
      <c r="G559" s="59">
        <v>44840</v>
      </c>
      <c r="H559" s="58" t="s">
        <v>81</v>
      </c>
      <c r="I559" s="58"/>
      <c r="J559" s="60" t="s">
        <v>862</v>
      </c>
      <c r="K559" s="9">
        <f ca="1">NETWORKDAYS(LeaveTracker[[#This Row],[Start Date]],LeaveTracker[[#This Row],[End Date]],lstHolidays)</f>
        <v>1</v>
      </c>
      <c r="L559" s="9"/>
    </row>
    <row r="560" spans="1:12" ht="30" customHeight="1" x14ac:dyDescent="0.3">
      <c r="A560" s="60">
        <v>888</v>
      </c>
      <c r="B560" s="59">
        <v>44880</v>
      </c>
      <c r="C560" s="59">
        <v>44859</v>
      </c>
      <c r="D560" s="58" t="s">
        <v>1783</v>
      </c>
      <c r="E560" s="60">
        <f>IF(ISBLANK(LeaveTracker[[#This Row],[Employee Name]]),"-----",VLOOKUP(LeaveTracker[[#This Row],[Employee Name]],Employees[[Employee Name]:[Office]],6))</f>
        <v>0</v>
      </c>
      <c r="F560" s="59">
        <v>44860</v>
      </c>
      <c r="G560" s="59">
        <v>44862</v>
      </c>
      <c r="H560" s="58" t="s">
        <v>81</v>
      </c>
      <c r="I560" s="58"/>
      <c r="J560" s="60" t="s">
        <v>1776</v>
      </c>
      <c r="K560" s="9">
        <f ca="1">NETWORKDAYS(LeaveTracker[[#This Row],[Start Date]],LeaveTracker[[#This Row],[End Date]],lstHolidays)</f>
        <v>3</v>
      </c>
      <c r="L560" s="9"/>
    </row>
    <row r="561" spans="1:12" ht="30" customHeight="1" x14ac:dyDescent="0.3">
      <c r="A561" s="60">
        <v>889</v>
      </c>
      <c r="B561" s="59">
        <v>44880</v>
      </c>
      <c r="C561" s="59">
        <v>44854</v>
      </c>
      <c r="D561" s="58" t="s">
        <v>1783</v>
      </c>
      <c r="E561" s="60">
        <f>IF(ISBLANK(LeaveTracker[[#This Row],[Employee Name]]),"-----",VLOOKUP(LeaveTracker[[#This Row],[Employee Name]],Employees[[Employee Name]:[Office]],6))</f>
        <v>0</v>
      </c>
      <c r="F561" s="59">
        <v>44854</v>
      </c>
      <c r="G561" s="59">
        <v>44855</v>
      </c>
      <c r="H561" s="58" t="s">
        <v>81</v>
      </c>
      <c r="I561" s="58"/>
      <c r="J561" s="60" t="s">
        <v>859</v>
      </c>
      <c r="K561" s="9">
        <f ca="1">NETWORKDAYS(LeaveTracker[[#This Row],[Start Date]],LeaveTracker[[#This Row],[End Date]],lstHolidays)</f>
        <v>2</v>
      </c>
      <c r="L561" s="9"/>
    </row>
    <row r="562" spans="1:12" ht="30" customHeight="1" x14ac:dyDescent="0.3">
      <c r="A562" s="60">
        <v>890</v>
      </c>
      <c r="B562" s="59">
        <v>44880</v>
      </c>
      <c r="C562" s="59">
        <v>44809</v>
      </c>
      <c r="D562" s="58" t="s">
        <v>1961</v>
      </c>
      <c r="E562" s="60" t="str">
        <f>IF(ISBLANK(LeaveTracker[[#This Row],[Employee Name]]),"-----",VLOOKUP(LeaveTracker[[#This Row],[Employee Name]],Employees[[Employee Name]:[Office]],6))</f>
        <v>TOPS-CSU</v>
      </c>
      <c r="F562" s="59">
        <v>44816</v>
      </c>
      <c r="G562" s="59">
        <v>44820</v>
      </c>
      <c r="H562" s="58" t="s">
        <v>82</v>
      </c>
      <c r="I562" s="58"/>
      <c r="J562" s="60" t="s">
        <v>898</v>
      </c>
      <c r="K562" s="9">
        <f ca="1">NETWORKDAYS(LeaveTracker[[#This Row],[Start Date]],LeaveTracker[[#This Row],[End Date]],lstHolidays)</f>
        <v>5</v>
      </c>
      <c r="L562" s="9"/>
    </row>
    <row r="563" spans="1:12" ht="30" customHeight="1" x14ac:dyDescent="0.3">
      <c r="A563" s="60">
        <v>890</v>
      </c>
      <c r="B563" s="59">
        <v>44880</v>
      </c>
      <c r="C563" s="59">
        <v>44809</v>
      </c>
      <c r="D563" s="58" t="s">
        <v>1961</v>
      </c>
      <c r="E563" s="60" t="str">
        <f>IF(ISBLANK(LeaveTracker[[#This Row],[Employee Name]]),"-----",VLOOKUP(LeaveTracker[[#This Row],[Employee Name]],Employees[[Employee Name]:[Office]],6))</f>
        <v>TOPS-CSU</v>
      </c>
      <c r="F563" s="59">
        <v>44823</v>
      </c>
      <c r="G563" s="59">
        <v>44827</v>
      </c>
      <c r="H563" s="58" t="s">
        <v>82</v>
      </c>
      <c r="I563" s="58"/>
      <c r="J563" s="60" t="s">
        <v>898</v>
      </c>
      <c r="K563" s="9">
        <f ca="1">NETWORKDAYS(LeaveTracker[[#This Row],[Start Date]],LeaveTracker[[#This Row],[End Date]],lstHolidays)</f>
        <v>5</v>
      </c>
      <c r="L563" s="9"/>
    </row>
    <row r="564" spans="1:12" ht="30" customHeight="1" x14ac:dyDescent="0.3">
      <c r="A564" s="60">
        <v>890</v>
      </c>
      <c r="B564" s="59">
        <v>44880</v>
      </c>
      <c r="C564" s="59">
        <v>44809</v>
      </c>
      <c r="D564" s="58" t="s">
        <v>1961</v>
      </c>
      <c r="E564" s="60" t="str">
        <f>IF(ISBLANK(LeaveTracker[[#This Row],[Employee Name]]),"-----",VLOOKUP(LeaveTracker[[#This Row],[Employee Name]],Employees[[Employee Name]:[Office]],6))</f>
        <v>TOPS-CSU</v>
      </c>
      <c r="F564" s="59">
        <v>44830</v>
      </c>
      <c r="G564" s="59">
        <v>44834</v>
      </c>
      <c r="H564" s="58" t="s">
        <v>82</v>
      </c>
      <c r="I564" s="58"/>
      <c r="J564" s="60" t="s">
        <v>898</v>
      </c>
      <c r="K564" s="9">
        <f ca="1">NETWORKDAYS(LeaveTracker[[#This Row],[Start Date]],LeaveTracker[[#This Row],[End Date]],lstHolidays)</f>
        <v>5</v>
      </c>
      <c r="L564" s="9"/>
    </row>
    <row r="565" spans="1:12" ht="30" customHeight="1" x14ac:dyDescent="0.3">
      <c r="A565" s="60">
        <v>891</v>
      </c>
      <c r="B565" s="59">
        <v>44880</v>
      </c>
      <c r="C565" s="59">
        <v>44816</v>
      </c>
      <c r="D565" s="58" t="s">
        <v>1849</v>
      </c>
      <c r="E565" s="60" t="str">
        <f>IF(ISBLANK(LeaveTracker[[#This Row],[Employee Name]]),"-----",VLOOKUP(LeaveTracker[[#This Row],[Employee Name]],Employees[[Employee Name]:[Office]],6))</f>
        <v>CENRO</v>
      </c>
      <c r="F565" s="59">
        <v>44825</v>
      </c>
      <c r="G565" s="59">
        <v>44826</v>
      </c>
      <c r="H565" s="58" t="s">
        <v>82</v>
      </c>
      <c r="I565" s="58" t="s">
        <v>1758</v>
      </c>
      <c r="J565" s="60" t="s">
        <v>1806</v>
      </c>
      <c r="K565" s="9">
        <f ca="1">NETWORKDAYS(LeaveTracker[[#This Row],[Start Date]],LeaveTracker[[#This Row],[End Date]],lstHolidays)</f>
        <v>2</v>
      </c>
      <c r="L565" s="9"/>
    </row>
    <row r="566" spans="1:12" ht="30" customHeight="1" x14ac:dyDescent="0.3">
      <c r="A566" s="60">
        <v>892</v>
      </c>
      <c r="B566" s="59">
        <v>44880</v>
      </c>
      <c r="C566" s="59">
        <v>44824</v>
      </c>
      <c r="D566" s="58" t="s">
        <v>1934</v>
      </c>
      <c r="E566" s="60" t="str">
        <f>IF(ISBLANK(LeaveTracker[[#This Row],[Employee Name]]),"-----",VLOOKUP(LeaveTracker[[#This Row],[Employee Name]],Employees[[Employee Name]:[Office]],6))</f>
        <v>LCR</v>
      </c>
      <c r="F566" s="59">
        <v>44823</v>
      </c>
      <c r="G566" s="59">
        <v>44823</v>
      </c>
      <c r="H566" s="58" t="s">
        <v>81</v>
      </c>
      <c r="I566" s="58"/>
      <c r="J566" s="60" t="s">
        <v>862</v>
      </c>
      <c r="K566" s="9">
        <f ca="1">NETWORKDAYS(LeaveTracker[[#This Row],[Start Date]],LeaveTracker[[#This Row],[End Date]],lstHolidays)</f>
        <v>1</v>
      </c>
      <c r="L566" s="9"/>
    </row>
    <row r="567" spans="1:12" ht="30" customHeight="1" x14ac:dyDescent="0.3">
      <c r="A567" s="60">
        <v>893</v>
      </c>
      <c r="B567" s="59">
        <v>44880</v>
      </c>
      <c r="C567" s="59">
        <v>44819</v>
      </c>
      <c r="D567" s="58" t="s">
        <v>2004</v>
      </c>
      <c r="E567" s="60" t="str">
        <f>IF(ISBLANK(LeaveTracker[[#This Row],[Employee Name]]),"-----",VLOOKUP(LeaveTracker[[#This Row],[Employee Name]],Employees[[Employee Name]:[Office]],6))</f>
        <v>TICC</v>
      </c>
      <c r="F567" s="59">
        <v>44814</v>
      </c>
      <c r="G567" s="59">
        <v>44814</v>
      </c>
      <c r="H567" s="58" t="s">
        <v>81</v>
      </c>
      <c r="I567" s="58"/>
      <c r="J567" s="60" t="s">
        <v>1944</v>
      </c>
      <c r="K567" s="9">
        <f ca="1">NETWORKDAYS(LeaveTracker[[#This Row],[Start Date]],LeaveTracker[[#This Row],[End Date]],lstHolidays)</f>
        <v>0</v>
      </c>
      <c r="L567" s="9"/>
    </row>
    <row r="568" spans="1:12" ht="30" customHeight="1" x14ac:dyDescent="0.3">
      <c r="A568" s="60">
        <v>894</v>
      </c>
      <c r="B568" s="59">
        <v>44880</v>
      </c>
      <c r="C568" s="59">
        <v>44814</v>
      </c>
      <c r="D568" s="58" t="s">
        <v>2005</v>
      </c>
      <c r="E568" s="60" t="str">
        <f>IF(ISBLANK(LeaveTracker[[#This Row],[Employee Name]]),"-----",VLOOKUP(LeaveTracker[[#This Row],[Employee Name]],Employees[[Employee Name]:[Office]],6))</f>
        <v>PICNIC GROVE</v>
      </c>
      <c r="F568" s="59">
        <v>44823</v>
      </c>
      <c r="G568" s="59">
        <v>44827</v>
      </c>
      <c r="H568" s="58" t="s">
        <v>82</v>
      </c>
      <c r="I568" s="58"/>
      <c r="J568" s="60" t="s">
        <v>898</v>
      </c>
      <c r="K568" s="9">
        <f ca="1">NETWORKDAYS(LeaveTracker[[#This Row],[Start Date]],LeaveTracker[[#This Row],[End Date]],lstHolidays)</f>
        <v>5</v>
      </c>
      <c r="L568" s="9"/>
    </row>
    <row r="569" spans="1:12" ht="30" customHeight="1" x14ac:dyDescent="0.3">
      <c r="A569" s="60">
        <v>895</v>
      </c>
      <c r="B569" s="59">
        <v>44880</v>
      </c>
      <c r="C569" s="59">
        <v>44825</v>
      </c>
      <c r="D569" s="58" t="s">
        <v>1872</v>
      </c>
      <c r="E569" s="60" t="str">
        <f>IF(ISBLANK(LeaveTracker[[#This Row],[Employee Name]]),"-----",VLOOKUP(LeaveTracker[[#This Row],[Employee Name]],Employees[[Employee Name]:[Office]],6))</f>
        <v>ONT</v>
      </c>
      <c r="F569" s="59">
        <v>44813</v>
      </c>
      <c r="G569" s="59">
        <v>44815</v>
      </c>
      <c r="H569" s="58" t="s">
        <v>81</v>
      </c>
      <c r="I569" s="58"/>
      <c r="J569" s="60" t="s">
        <v>1776</v>
      </c>
      <c r="K569" s="9">
        <f ca="1">NETWORKDAYS(LeaveTracker[[#This Row],[Start Date]],LeaveTracker[[#This Row],[End Date]],lstHolidays)</f>
        <v>1</v>
      </c>
      <c r="L569" s="9"/>
    </row>
    <row r="570" spans="1:12" ht="30" customHeight="1" x14ac:dyDescent="0.3">
      <c r="A570" s="60">
        <v>895</v>
      </c>
      <c r="B570" s="59">
        <v>44880</v>
      </c>
      <c r="C570" s="59">
        <v>44825</v>
      </c>
      <c r="D570" s="58" t="s">
        <v>1872</v>
      </c>
      <c r="E570" s="60" t="str">
        <f>IF(ISBLANK(LeaveTracker[[#This Row],[Employee Name]]),"-----",VLOOKUP(LeaveTracker[[#This Row],[Employee Name]],Employees[[Employee Name]:[Office]],6))</f>
        <v>ONT</v>
      </c>
      <c r="F570" s="59">
        <v>44818</v>
      </c>
      <c r="G570" s="59">
        <v>44818</v>
      </c>
      <c r="H570" s="58" t="s">
        <v>81</v>
      </c>
      <c r="I570" s="58"/>
      <c r="J570" s="60" t="s">
        <v>862</v>
      </c>
      <c r="K570" s="9">
        <f ca="1">NETWORKDAYS(LeaveTracker[[#This Row],[Start Date]],LeaveTracker[[#This Row],[End Date]],lstHolidays)</f>
        <v>1</v>
      </c>
      <c r="L570" s="9"/>
    </row>
    <row r="571" spans="1:12" ht="30" customHeight="1" x14ac:dyDescent="0.3">
      <c r="A571" s="60">
        <v>896</v>
      </c>
      <c r="B571" s="59">
        <v>44880</v>
      </c>
      <c r="C571" s="59">
        <v>44809</v>
      </c>
      <c r="D571" s="58" t="s">
        <v>2006</v>
      </c>
      <c r="E571" s="60" t="str">
        <f>IF(ISBLANK(LeaveTracker[[#This Row],[Employee Name]]),"-----",VLOOKUP(LeaveTracker[[#This Row],[Employee Name]],Employees[[Employee Name]:[Office]],6))</f>
        <v>CHO</v>
      </c>
      <c r="F571" s="59">
        <v>44820</v>
      </c>
      <c r="G571" s="59">
        <v>44820</v>
      </c>
      <c r="H571" s="58" t="s">
        <v>82</v>
      </c>
      <c r="I571" s="58"/>
      <c r="J571" s="60" t="s">
        <v>861</v>
      </c>
      <c r="K571" s="9">
        <f ca="1">NETWORKDAYS(LeaveTracker[[#This Row],[Start Date]],LeaveTracker[[#This Row],[End Date]],lstHolidays)</f>
        <v>1</v>
      </c>
      <c r="L571" s="9"/>
    </row>
    <row r="572" spans="1:12" ht="30" customHeight="1" x14ac:dyDescent="0.3">
      <c r="A572" s="60">
        <v>897</v>
      </c>
      <c r="B572" s="59">
        <v>44880</v>
      </c>
      <c r="C572" s="59">
        <v>44823</v>
      </c>
      <c r="D572" s="58" t="s">
        <v>1945</v>
      </c>
      <c r="E572" s="60" t="str">
        <f>IF(ISBLANK(LeaveTracker[[#This Row],[Employee Name]]),"-----",VLOOKUP(LeaveTracker[[#This Row],[Employee Name]],Employees[[Employee Name]:[Office]],6))</f>
        <v>TICC</v>
      </c>
      <c r="F572" s="59">
        <v>44819</v>
      </c>
      <c r="G572" s="59">
        <v>44819</v>
      </c>
      <c r="H572" s="58" t="s">
        <v>81</v>
      </c>
      <c r="I572" s="58"/>
      <c r="J572" s="60" t="s">
        <v>862</v>
      </c>
      <c r="K572" s="9">
        <f ca="1">NETWORKDAYS(LeaveTracker[[#This Row],[Start Date]],LeaveTracker[[#This Row],[End Date]],lstHolidays)</f>
        <v>1</v>
      </c>
      <c r="L572" s="9"/>
    </row>
    <row r="573" spans="1:12" ht="30" customHeight="1" x14ac:dyDescent="0.3">
      <c r="A573" s="60">
        <v>898</v>
      </c>
      <c r="B573" s="59">
        <v>44880</v>
      </c>
      <c r="C573" s="59">
        <v>44823</v>
      </c>
      <c r="D573" s="58" t="s">
        <v>1992</v>
      </c>
      <c r="E573" s="60" t="str">
        <f>IF(ISBLANK(LeaveTracker[[#This Row],[Employee Name]]),"-----",VLOOKUP(LeaveTracker[[#This Row],[Employee Name]],Employees[[Employee Name]:[Office]],6))</f>
        <v>CENRO</v>
      </c>
      <c r="F573" s="59">
        <v>44805</v>
      </c>
      <c r="G573" s="59">
        <v>44806</v>
      </c>
      <c r="H573" s="58" t="s">
        <v>81</v>
      </c>
      <c r="I573" s="58"/>
      <c r="J573" s="60" t="s">
        <v>859</v>
      </c>
      <c r="K573" s="9">
        <f ca="1">NETWORKDAYS(LeaveTracker[[#This Row],[Start Date]],LeaveTracker[[#This Row],[End Date]],lstHolidays)</f>
        <v>2</v>
      </c>
      <c r="L573" s="9"/>
    </row>
    <row r="574" spans="1:12" ht="30" customHeight="1" x14ac:dyDescent="0.3">
      <c r="A574" s="60">
        <v>898</v>
      </c>
      <c r="B574" s="59">
        <v>44880</v>
      </c>
      <c r="C574" s="59">
        <v>44823</v>
      </c>
      <c r="D574" s="58" t="s">
        <v>1992</v>
      </c>
      <c r="E574" s="60" t="str">
        <f>IF(ISBLANK(LeaveTracker[[#This Row],[Employee Name]]),"-----",VLOOKUP(LeaveTracker[[#This Row],[Employee Name]],Employees[[Employee Name]:[Office]],6))</f>
        <v>CENRO</v>
      </c>
      <c r="F574" s="59">
        <v>44809</v>
      </c>
      <c r="G574" s="59">
        <v>44813</v>
      </c>
      <c r="H574" s="58" t="s">
        <v>81</v>
      </c>
      <c r="I574" s="58"/>
      <c r="J574" s="60" t="s">
        <v>1845</v>
      </c>
      <c r="K574" s="9">
        <f ca="1">NETWORKDAYS(LeaveTracker[[#This Row],[Start Date]],LeaveTracker[[#This Row],[End Date]],lstHolidays)</f>
        <v>5</v>
      </c>
      <c r="L574" s="9"/>
    </row>
    <row r="575" spans="1:12" ht="30" customHeight="1" x14ac:dyDescent="0.3">
      <c r="A575" s="60">
        <v>898</v>
      </c>
      <c r="B575" s="59">
        <v>44880</v>
      </c>
      <c r="C575" s="59">
        <v>44823</v>
      </c>
      <c r="D575" s="58" t="s">
        <v>1992</v>
      </c>
      <c r="E575" s="60" t="str">
        <f>IF(ISBLANK(LeaveTracker[[#This Row],[Employee Name]]),"-----",VLOOKUP(LeaveTracker[[#This Row],[Employee Name]],Employees[[Employee Name]:[Office]],6))</f>
        <v>CENRO</v>
      </c>
      <c r="F575" s="59">
        <v>44816</v>
      </c>
      <c r="G575" s="59">
        <v>44820</v>
      </c>
      <c r="H575" s="58" t="s">
        <v>81</v>
      </c>
      <c r="I575" s="58"/>
      <c r="J575" s="60" t="s">
        <v>1845</v>
      </c>
      <c r="K575" s="9">
        <f ca="1">NETWORKDAYS(LeaveTracker[[#This Row],[Start Date]],LeaveTracker[[#This Row],[End Date]],lstHolidays)</f>
        <v>5</v>
      </c>
      <c r="L575" s="9"/>
    </row>
    <row r="576" spans="1:12" ht="30" customHeight="1" x14ac:dyDescent="0.3">
      <c r="A576" s="60">
        <v>898</v>
      </c>
      <c r="B576" s="59">
        <v>44880</v>
      </c>
      <c r="C576" s="59">
        <v>44823</v>
      </c>
      <c r="D576" s="58" t="s">
        <v>1992</v>
      </c>
      <c r="E576" s="60" t="str">
        <f>IF(ISBLANK(LeaveTracker[[#This Row],[Employee Name]]),"-----",VLOOKUP(LeaveTracker[[#This Row],[Employee Name]],Employees[[Employee Name]:[Office]],6))</f>
        <v>CENRO</v>
      </c>
      <c r="F576" s="59">
        <v>44823</v>
      </c>
      <c r="G576" s="59">
        <v>44827</v>
      </c>
      <c r="H576" s="58" t="s">
        <v>81</v>
      </c>
      <c r="I576" s="58"/>
      <c r="J576" s="60" t="s">
        <v>1845</v>
      </c>
      <c r="K576" s="9">
        <f ca="1">NETWORKDAYS(LeaveTracker[[#This Row],[Start Date]],LeaveTracker[[#This Row],[End Date]],lstHolidays)</f>
        <v>5</v>
      </c>
      <c r="L576" s="9"/>
    </row>
    <row r="577" spans="1:12" ht="30" customHeight="1" x14ac:dyDescent="0.3">
      <c r="A577" s="60">
        <v>898</v>
      </c>
      <c r="B577" s="59">
        <v>44880</v>
      </c>
      <c r="C577" s="59">
        <v>44823</v>
      </c>
      <c r="D577" s="58" t="s">
        <v>1992</v>
      </c>
      <c r="E577" s="60" t="str">
        <f>IF(ISBLANK(LeaveTracker[[#This Row],[Employee Name]]),"-----",VLOOKUP(LeaveTracker[[#This Row],[Employee Name]],Employees[[Employee Name]:[Office]],6))</f>
        <v>CENRO</v>
      </c>
      <c r="F577" s="59">
        <v>44830</v>
      </c>
      <c r="G577" s="59">
        <v>44834</v>
      </c>
      <c r="H577" s="58" t="s">
        <v>81</v>
      </c>
      <c r="I577" s="58"/>
      <c r="J577" s="60" t="s">
        <v>1845</v>
      </c>
      <c r="K577" s="9">
        <f ca="1">NETWORKDAYS(LeaveTracker[[#This Row],[Start Date]],LeaveTracker[[#This Row],[End Date]],lstHolidays)</f>
        <v>5</v>
      </c>
      <c r="L577" s="9"/>
    </row>
    <row r="578" spans="1:12" ht="30" customHeight="1" x14ac:dyDescent="0.3">
      <c r="A578" s="60">
        <v>898</v>
      </c>
      <c r="B578" s="59">
        <v>44880</v>
      </c>
      <c r="C578" s="59">
        <v>44823</v>
      </c>
      <c r="D578" s="58" t="s">
        <v>1992</v>
      </c>
      <c r="E578" s="60" t="str">
        <f>IF(ISBLANK(LeaveTracker[[#This Row],[Employee Name]]),"-----",VLOOKUP(LeaveTracker[[#This Row],[Employee Name]],Employees[[Employee Name]:[Office]],6))</f>
        <v>CENRO</v>
      </c>
      <c r="F578" s="59">
        <v>44837</v>
      </c>
      <c r="G578" s="59">
        <v>44841</v>
      </c>
      <c r="H578" s="58" t="s">
        <v>81</v>
      </c>
      <c r="I578" s="58"/>
      <c r="J578" s="60" t="s">
        <v>1845</v>
      </c>
      <c r="K578" s="9">
        <f ca="1">NETWORKDAYS(LeaveTracker[[#This Row],[Start Date]],LeaveTracker[[#This Row],[End Date]],lstHolidays)</f>
        <v>5</v>
      </c>
      <c r="L578" s="9"/>
    </row>
    <row r="579" spans="1:12" ht="30" customHeight="1" x14ac:dyDescent="0.3">
      <c r="A579" s="60">
        <v>898</v>
      </c>
      <c r="B579" s="59">
        <v>44880</v>
      </c>
      <c r="C579" s="59">
        <v>44823</v>
      </c>
      <c r="D579" s="58" t="s">
        <v>1992</v>
      </c>
      <c r="E579" s="60" t="str">
        <f>IF(ISBLANK(LeaveTracker[[#This Row],[Employee Name]]),"-----",VLOOKUP(LeaveTracker[[#This Row],[Employee Name]],Employees[[Employee Name]:[Office]],6))</f>
        <v>CENRO</v>
      </c>
      <c r="F579" s="59">
        <v>44844</v>
      </c>
      <c r="G579" s="59">
        <v>44846</v>
      </c>
      <c r="H579" s="58" t="s">
        <v>81</v>
      </c>
      <c r="I579" s="58"/>
      <c r="J579" s="60" t="s">
        <v>1776</v>
      </c>
      <c r="K579" s="9">
        <f ca="1">NETWORKDAYS(LeaveTracker[[#This Row],[Start Date]],LeaveTracker[[#This Row],[End Date]],lstHolidays)</f>
        <v>3</v>
      </c>
      <c r="L579" s="9"/>
    </row>
    <row r="580" spans="1:12" ht="30" customHeight="1" x14ac:dyDescent="0.3">
      <c r="A580" s="60">
        <v>899</v>
      </c>
      <c r="B580" s="59">
        <v>44880</v>
      </c>
      <c r="C580" s="59">
        <v>44805</v>
      </c>
      <c r="D580" s="58" t="s">
        <v>1992</v>
      </c>
      <c r="E580" s="60" t="str">
        <f>IF(ISBLANK(LeaveTracker[[#This Row],[Employee Name]]),"-----",VLOOKUP(LeaveTracker[[#This Row],[Employee Name]],Employees[[Employee Name]:[Office]],6))</f>
        <v>CENRO</v>
      </c>
      <c r="F580" s="59">
        <v>44793</v>
      </c>
      <c r="G580" s="59">
        <v>44793</v>
      </c>
      <c r="H580" s="58" t="s">
        <v>81</v>
      </c>
      <c r="I580" s="58"/>
      <c r="J580" s="60" t="s">
        <v>862</v>
      </c>
      <c r="K580" s="9">
        <f ca="1">NETWORKDAYS(LeaveTracker[[#This Row],[Start Date]],LeaveTracker[[#This Row],[End Date]],lstHolidays)</f>
        <v>0</v>
      </c>
      <c r="L580" s="9"/>
    </row>
    <row r="581" spans="1:12" ht="30" customHeight="1" x14ac:dyDescent="0.3">
      <c r="A581" s="60">
        <v>899</v>
      </c>
      <c r="B581" s="59">
        <v>44880</v>
      </c>
      <c r="C581" s="59">
        <v>44805</v>
      </c>
      <c r="D581" s="58" t="s">
        <v>1992</v>
      </c>
      <c r="E581" s="60" t="str">
        <f>IF(ISBLANK(LeaveTracker[[#This Row],[Employee Name]]),"-----",VLOOKUP(LeaveTracker[[#This Row],[Employee Name]],Employees[[Employee Name]:[Office]],6))</f>
        <v>CENRO</v>
      </c>
      <c r="F581" s="59">
        <v>44795</v>
      </c>
      <c r="G581" s="59">
        <v>44800</v>
      </c>
      <c r="H581" s="58" t="s">
        <v>81</v>
      </c>
      <c r="I581" s="58"/>
      <c r="J581" s="60" t="s">
        <v>1801</v>
      </c>
      <c r="K581" s="9">
        <f ca="1">NETWORKDAYS(LeaveTracker[[#This Row],[Start Date]],LeaveTracker[[#This Row],[End Date]],lstHolidays)</f>
        <v>5</v>
      </c>
      <c r="L581" s="9"/>
    </row>
    <row r="582" spans="1:12" ht="30" customHeight="1" x14ac:dyDescent="0.3">
      <c r="A582" s="60">
        <v>899</v>
      </c>
      <c r="B582" s="59">
        <v>44880</v>
      </c>
      <c r="C582" s="59">
        <v>44825</v>
      </c>
      <c r="D582" s="58" t="s">
        <v>1911</v>
      </c>
      <c r="E582" s="60" t="str">
        <f>IF(ISBLANK(LeaveTracker[[#This Row],[Employee Name]]),"-----",VLOOKUP(LeaveTracker[[#This Row],[Employee Name]],Employees[[Employee Name]:[Office]],6))</f>
        <v>EEO/CITY MARKET</v>
      </c>
      <c r="F582" s="59">
        <v>44832</v>
      </c>
      <c r="G582" s="59">
        <v>44832</v>
      </c>
      <c r="H582" s="58" t="s">
        <v>300</v>
      </c>
      <c r="I582" s="58" t="s">
        <v>1850</v>
      </c>
      <c r="J582" s="60" t="s">
        <v>1762</v>
      </c>
      <c r="K582" s="9">
        <f ca="1">NETWORKDAYS(LeaveTracker[[#This Row],[Start Date]],LeaveTracker[[#This Row],[End Date]],lstHolidays)</f>
        <v>1</v>
      </c>
      <c r="L582" s="9"/>
    </row>
    <row r="583" spans="1:12" ht="30" customHeight="1" x14ac:dyDescent="0.3">
      <c r="A583" s="60">
        <v>900</v>
      </c>
      <c r="B583" s="59">
        <v>44880</v>
      </c>
      <c r="C583" s="59">
        <v>44833</v>
      </c>
      <c r="D583" s="58" t="s">
        <v>1911</v>
      </c>
      <c r="E583" s="60" t="str">
        <f>IF(ISBLANK(LeaveTracker[[#This Row],[Employee Name]]),"-----",VLOOKUP(LeaveTracker[[#This Row],[Employee Name]],Employees[[Employee Name]:[Office]],6))</f>
        <v>EEO/CITY MARKET</v>
      </c>
      <c r="F583" s="59">
        <v>44820</v>
      </c>
      <c r="G583" s="59">
        <v>44821</v>
      </c>
      <c r="H583" s="58" t="s">
        <v>81</v>
      </c>
      <c r="I583" s="58"/>
      <c r="J583" s="60" t="s">
        <v>859</v>
      </c>
      <c r="K583" s="9">
        <f ca="1">NETWORKDAYS(LeaveTracker[[#This Row],[Start Date]],LeaveTracker[[#This Row],[End Date]],lstHolidays)</f>
        <v>1</v>
      </c>
      <c r="L583" s="9"/>
    </row>
    <row r="584" spans="1:12" ht="30" customHeight="1" x14ac:dyDescent="0.3">
      <c r="A584" s="60">
        <v>901</v>
      </c>
      <c r="B584" s="59">
        <v>44880</v>
      </c>
      <c r="C584" s="59">
        <v>44819</v>
      </c>
      <c r="D584" s="58" t="s">
        <v>1911</v>
      </c>
      <c r="E584" s="60" t="str">
        <f>IF(ISBLANK(LeaveTracker[[#This Row],[Employee Name]]),"-----",VLOOKUP(LeaveTracker[[#This Row],[Employee Name]],Employees[[Employee Name]:[Office]],6))</f>
        <v>EEO/CITY MARKET</v>
      </c>
      <c r="F584" s="59">
        <v>44814</v>
      </c>
      <c r="G584" s="59">
        <v>44814</v>
      </c>
      <c r="H584" s="58" t="s">
        <v>81</v>
      </c>
      <c r="I584" s="58"/>
      <c r="J584" s="60" t="s">
        <v>862</v>
      </c>
      <c r="K584" s="9">
        <f ca="1">NETWORKDAYS(LeaveTracker[[#This Row],[Start Date]],LeaveTracker[[#This Row],[End Date]],lstHolidays)</f>
        <v>0</v>
      </c>
      <c r="L584" s="9"/>
    </row>
    <row r="585" spans="1:12" ht="30" customHeight="1" x14ac:dyDescent="0.3">
      <c r="A585" s="60">
        <v>901</v>
      </c>
      <c r="B585" s="59">
        <v>44880</v>
      </c>
      <c r="C585" s="59">
        <v>44819</v>
      </c>
      <c r="D585" s="58" t="s">
        <v>1911</v>
      </c>
      <c r="E585" s="60" t="str">
        <f>IF(ISBLANK(LeaveTracker[[#This Row],[Employee Name]]),"-----",VLOOKUP(LeaveTracker[[#This Row],[Employee Name]],Employees[[Employee Name]:[Office]],6))</f>
        <v>EEO/CITY MARKET</v>
      </c>
      <c r="F585" s="59">
        <v>44816</v>
      </c>
      <c r="G585" s="59">
        <v>44818</v>
      </c>
      <c r="H585" s="58" t="s">
        <v>81</v>
      </c>
      <c r="I585" s="58"/>
      <c r="J585" s="60" t="s">
        <v>1776</v>
      </c>
      <c r="K585" s="9">
        <f ca="1">NETWORKDAYS(LeaveTracker[[#This Row],[Start Date]],LeaveTracker[[#This Row],[End Date]],lstHolidays)</f>
        <v>3</v>
      </c>
      <c r="L585" s="9"/>
    </row>
    <row r="586" spans="1:12" ht="30" customHeight="1" x14ac:dyDescent="0.3">
      <c r="A586" s="60">
        <v>902</v>
      </c>
      <c r="B586" s="59">
        <v>44880</v>
      </c>
      <c r="C586" s="59">
        <v>44809</v>
      </c>
      <c r="D586" s="58" t="s">
        <v>1873</v>
      </c>
      <c r="E586" s="60" t="str">
        <f>IF(ISBLANK(LeaveTracker[[#This Row],[Employee Name]]),"-----",VLOOKUP(LeaveTracker[[#This Row],[Employee Name]],Employees[[Employee Name]:[Office]],6))</f>
        <v>TICC</v>
      </c>
      <c r="F586" s="59">
        <v>44805</v>
      </c>
      <c r="G586" s="59">
        <v>44806</v>
      </c>
      <c r="H586" s="58" t="s">
        <v>81</v>
      </c>
      <c r="I586" s="58"/>
      <c r="J586" s="60" t="s">
        <v>859</v>
      </c>
      <c r="K586" s="9">
        <f ca="1">NETWORKDAYS(LeaveTracker[[#This Row],[Start Date]],LeaveTracker[[#This Row],[End Date]],lstHolidays)</f>
        <v>2</v>
      </c>
      <c r="L586" s="9"/>
    </row>
    <row r="587" spans="1:12" ht="30" customHeight="1" x14ac:dyDescent="0.3">
      <c r="A587" s="60">
        <v>903</v>
      </c>
      <c r="B587" s="59">
        <v>44880</v>
      </c>
      <c r="C587" s="59">
        <v>44826</v>
      </c>
      <c r="D587" s="58" t="s">
        <v>1955</v>
      </c>
      <c r="E587" s="60" t="str">
        <f>IF(ISBLANK(LeaveTracker[[#This Row],[Employee Name]]),"-----",VLOOKUP(LeaveTracker[[#This Row],[Employee Name]],Employees[[Employee Name]:[Office]],6))</f>
        <v>CHO</v>
      </c>
      <c r="F587" s="59">
        <v>44824</v>
      </c>
      <c r="G587" s="59">
        <v>44824</v>
      </c>
      <c r="H587" s="58" t="s">
        <v>81</v>
      </c>
      <c r="I587" s="58"/>
      <c r="J587" s="60" t="s">
        <v>862</v>
      </c>
      <c r="K587" s="9">
        <f ca="1">NETWORKDAYS(LeaveTracker[[#This Row],[Start Date]],LeaveTracker[[#This Row],[End Date]],lstHolidays)</f>
        <v>1</v>
      </c>
      <c r="L587" s="9"/>
    </row>
    <row r="588" spans="1:12" ht="30" customHeight="1" x14ac:dyDescent="0.3">
      <c r="A588" s="60">
        <v>904</v>
      </c>
      <c r="B588" s="59">
        <v>44880</v>
      </c>
      <c r="C588" s="59">
        <v>44823</v>
      </c>
      <c r="D588" s="58" t="s">
        <v>1941</v>
      </c>
      <c r="E588" s="60" t="str">
        <f>IF(ISBLANK(LeaveTracker[[#This Row],[Employee Name]]),"-----",VLOOKUP(LeaveTracker[[#This Row],[Employee Name]],Employees[[Employee Name]:[Office]],6))</f>
        <v>TICC</v>
      </c>
      <c r="F588" s="59">
        <v>44819</v>
      </c>
      <c r="G588" s="59">
        <v>44819</v>
      </c>
      <c r="H588" s="58" t="s">
        <v>81</v>
      </c>
      <c r="I588" s="58"/>
      <c r="J588" s="60" t="s">
        <v>862</v>
      </c>
      <c r="K588" s="9">
        <f ca="1">NETWORKDAYS(LeaveTracker[[#This Row],[Start Date]],LeaveTracker[[#This Row],[End Date]],lstHolidays)</f>
        <v>1</v>
      </c>
      <c r="L588" s="9"/>
    </row>
    <row r="589" spans="1:12" ht="30" customHeight="1" x14ac:dyDescent="0.3">
      <c r="A589" s="60">
        <v>905</v>
      </c>
      <c r="B589" s="59">
        <v>44880</v>
      </c>
      <c r="C589" s="59">
        <v>44834</v>
      </c>
      <c r="D589" s="58" t="s">
        <v>1941</v>
      </c>
      <c r="E589" s="60" t="str">
        <f>IF(ISBLANK(LeaveTracker[[#This Row],[Employee Name]]),"-----",VLOOKUP(LeaveTracker[[#This Row],[Employee Name]],Employees[[Employee Name]:[Office]],6))</f>
        <v>TICC</v>
      </c>
      <c r="F589" s="59">
        <v>44810</v>
      </c>
      <c r="G589" s="59">
        <v>44810</v>
      </c>
      <c r="H589" s="58" t="s">
        <v>81</v>
      </c>
      <c r="I589" s="58"/>
      <c r="J589" s="60" t="s">
        <v>862</v>
      </c>
      <c r="K589" s="9">
        <f ca="1">NETWORKDAYS(LeaveTracker[[#This Row],[Start Date]],LeaveTracker[[#This Row],[End Date]],lstHolidays)</f>
        <v>1</v>
      </c>
      <c r="L589" s="9"/>
    </row>
    <row r="590" spans="1:12" ht="30" customHeight="1" x14ac:dyDescent="0.3">
      <c r="A590" s="60">
        <v>905</v>
      </c>
      <c r="B590" s="59">
        <v>44880</v>
      </c>
      <c r="C590" s="59">
        <v>44834</v>
      </c>
      <c r="D590" s="58" t="s">
        <v>1941</v>
      </c>
      <c r="E590" s="60" t="str">
        <f>IF(ISBLANK(LeaveTracker[[#This Row],[Employee Name]]),"-----",VLOOKUP(LeaveTracker[[#This Row],[Employee Name]],Employees[[Employee Name]:[Office]],6))</f>
        <v>TICC</v>
      </c>
      <c r="F590" s="59">
        <v>44816</v>
      </c>
      <c r="G590" s="59">
        <v>44816</v>
      </c>
      <c r="H590" s="58" t="s">
        <v>81</v>
      </c>
      <c r="I590" s="58"/>
      <c r="J590" s="60" t="s">
        <v>862</v>
      </c>
      <c r="K590" s="9">
        <f ca="1">NETWORKDAYS(LeaveTracker[[#This Row],[Start Date]],LeaveTracker[[#This Row],[End Date]],lstHolidays)</f>
        <v>1</v>
      </c>
      <c r="L590" s="9"/>
    </row>
    <row r="591" spans="1:12" ht="30" customHeight="1" x14ac:dyDescent="0.3">
      <c r="A591" s="60">
        <v>906</v>
      </c>
      <c r="B591" s="59">
        <v>44880</v>
      </c>
      <c r="C591" s="59">
        <v>44810</v>
      </c>
      <c r="D591" s="58" t="s">
        <v>1319</v>
      </c>
      <c r="E591" s="60" t="str">
        <f>IF(ISBLANK(LeaveTracker[[#This Row],[Employee Name]]),"-----",VLOOKUP(LeaveTracker[[#This Row],[Employee Name]],Employees[[Employee Name]:[Office]],6))</f>
        <v>ONT</v>
      </c>
      <c r="F591" s="59">
        <v>44782</v>
      </c>
      <c r="G591" s="59">
        <v>44783</v>
      </c>
      <c r="H591" s="58" t="s">
        <v>81</v>
      </c>
      <c r="I591" s="58"/>
      <c r="J591" s="60" t="s">
        <v>859</v>
      </c>
      <c r="K591" s="9">
        <f ca="1">NETWORKDAYS(LeaveTracker[[#This Row],[Start Date]],LeaveTracker[[#This Row],[End Date]],lstHolidays)</f>
        <v>2</v>
      </c>
      <c r="L591" s="9"/>
    </row>
    <row r="592" spans="1:12" ht="30" customHeight="1" x14ac:dyDescent="0.3">
      <c r="A592" s="60">
        <v>907</v>
      </c>
      <c r="B592" s="59">
        <v>44880</v>
      </c>
      <c r="C592" s="59">
        <v>44833</v>
      </c>
      <c r="D592" s="58" t="s">
        <v>1319</v>
      </c>
      <c r="E592" s="60" t="str">
        <f>IF(ISBLANK(LeaveTracker[[#This Row],[Employee Name]]),"-----",VLOOKUP(LeaveTracker[[#This Row],[Employee Name]],Employees[[Employee Name]:[Office]],6))</f>
        <v>ONT</v>
      </c>
      <c r="F592" s="59">
        <v>44806</v>
      </c>
      <c r="G592" s="59">
        <v>44807</v>
      </c>
      <c r="H592" s="58" t="s">
        <v>81</v>
      </c>
      <c r="I592" s="58"/>
      <c r="J592" s="60" t="s">
        <v>859</v>
      </c>
      <c r="K592" s="9">
        <f ca="1">NETWORKDAYS(LeaveTracker[[#This Row],[Start Date]],LeaveTracker[[#This Row],[End Date]],lstHolidays)</f>
        <v>1</v>
      </c>
      <c r="L592" s="9"/>
    </row>
    <row r="593" spans="1:12" ht="30" customHeight="1" x14ac:dyDescent="0.3">
      <c r="A593" s="60">
        <v>908</v>
      </c>
      <c r="B593" s="59">
        <v>44880</v>
      </c>
      <c r="C593" s="59">
        <v>44816</v>
      </c>
      <c r="D593" s="58" t="s">
        <v>1831</v>
      </c>
      <c r="E593" s="60" t="str">
        <f>IF(ISBLANK(LeaveTracker[[#This Row],[Employee Name]]),"-----",VLOOKUP(LeaveTracker[[#This Row],[Employee Name]],Employees[[Employee Name]:[Office]],6))</f>
        <v>MAHOGANY MARKET</v>
      </c>
      <c r="F593" s="59">
        <v>44812</v>
      </c>
      <c r="G593" s="59">
        <v>44814</v>
      </c>
      <c r="H593" s="58" t="s">
        <v>81</v>
      </c>
      <c r="I593" s="58"/>
      <c r="J593" s="60" t="s">
        <v>1776</v>
      </c>
      <c r="K593" s="9">
        <f ca="1">NETWORKDAYS(LeaveTracker[[#This Row],[Start Date]],LeaveTracker[[#This Row],[End Date]],lstHolidays)</f>
        <v>2</v>
      </c>
      <c r="L593" s="9"/>
    </row>
    <row r="594" spans="1:12" ht="30" customHeight="1" x14ac:dyDescent="0.3">
      <c r="A594" s="60">
        <v>909</v>
      </c>
      <c r="B594" s="59">
        <v>44880</v>
      </c>
      <c r="C594" s="59">
        <v>44833</v>
      </c>
      <c r="D594" s="58" t="s">
        <v>1065</v>
      </c>
      <c r="E594" s="60" t="str">
        <f>IF(ISBLANK(LeaveTracker[[#This Row],[Employee Name]]),"-----",VLOOKUP(LeaveTracker[[#This Row],[Employee Name]],Employees[[Employee Name]:[Office]],6))</f>
        <v>CHO</v>
      </c>
      <c r="F594" s="59">
        <v>44832</v>
      </c>
      <c r="G594" s="59">
        <v>44832</v>
      </c>
      <c r="H594" s="58" t="s">
        <v>81</v>
      </c>
      <c r="I594" s="58"/>
      <c r="J594" s="60" t="s">
        <v>862</v>
      </c>
      <c r="K594" s="9">
        <f ca="1">NETWORKDAYS(LeaveTracker[[#This Row],[Start Date]],LeaveTracker[[#This Row],[End Date]],lstHolidays)</f>
        <v>1</v>
      </c>
      <c r="L594" s="9"/>
    </row>
    <row r="595" spans="1:12" ht="30" customHeight="1" x14ac:dyDescent="0.3">
      <c r="A595" s="60">
        <v>910</v>
      </c>
      <c r="B595" s="59">
        <v>44880</v>
      </c>
      <c r="C595" s="59">
        <v>44817</v>
      </c>
      <c r="D595" s="58" t="s">
        <v>1895</v>
      </c>
      <c r="E595" s="60" t="str">
        <f>IF(ISBLANK(LeaveTracker[[#This Row],[Employee Name]]),"-----",VLOOKUP(LeaveTracker[[#This Row],[Employee Name]],Employees[[Employee Name]:[Office]],6))</f>
        <v>TCIS</v>
      </c>
      <c r="F595" s="59">
        <v>44818</v>
      </c>
      <c r="G595" s="59">
        <v>44818</v>
      </c>
      <c r="H595" s="58" t="s">
        <v>81</v>
      </c>
      <c r="I595" s="58"/>
      <c r="J595" s="60" t="s">
        <v>862</v>
      </c>
      <c r="K595" s="9">
        <f ca="1">NETWORKDAYS(LeaveTracker[[#This Row],[Start Date]],LeaveTracker[[#This Row],[End Date]],lstHolidays)</f>
        <v>1</v>
      </c>
      <c r="L595" s="9"/>
    </row>
    <row r="596" spans="1:12" ht="30" customHeight="1" x14ac:dyDescent="0.3">
      <c r="A596" s="60">
        <v>911</v>
      </c>
      <c r="B596" s="59">
        <v>44880</v>
      </c>
      <c r="C596" s="59">
        <v>44832</v>
      </c>
      <c r="D596" s="58" t="s">
        <v>1885</v>
      </c>
      <c r="E596" s="60" t="str">
        <f>IF(ISBLANK(LeaveTracker[[#This Row],[Employee Name]]),"-----",VLOOKUP(LeaveTracker[[#This Row],[Employee Name]],Employees[[Employee Name]:[Office]],6))</f>
        <v>CHO</v>
      </c>
      <c r="F596" s="59">
        <v>44844</v>
      </c>
      <c r="G596" s="59">
        <v>44844</v>
      </c>
      <c r="H596" s="58" t="s">
        <v>300</v>
      </c>
      <c r="I596" s="58" t="s">
        <v>1850</v>
      </c>
      <c r="J596" s="60" t="s">
        <v>1762</v>
      </c>
      <c r="K596" s="9">
        <f ca="1">NETWORKDAYS(LeaveTracker[[#This Row],[Start Date]],LeaveTracker[[#This Row],[End Date]],lstHolidays)</f>
        <v>1</v>
      </c>
      <c r="L596" s="9"/>
    </row>
    <row r="597" spans="1:12" ht="30" customHeight="1" x14ac:dyDescent="0.3">
      <c r="A597" s="60">
        <v>912</v>
      </c>
      <c r="B597" s="59">
        <v>44880</v>
      </c>
      <c r="C597" s="59">
        <v>44821</v>
      </c>
      <c r="D597" s="58" t="s">
        <v>1052</v>
      </c>
      <c r="E597" s="60" t="str">
        <f>IF(ISBLANK(LeaveTracker[[#This Row],[Employee Name]]),"-----",VLOOKUP(LeaveTracker[[#This Row],[Employee Name]],Employees[[Employee Name]:[Office]],6))</f>
        <v>ONT</v>
      </c>
      <c r="F597" s="59">
        <v>44837</v>
      </c>
      <c r="G597" s="59">
        <v>44838</v>
      </c>
      <c r="H597" s="58" t="s">
        <v>82</v>
      </c>
      <c r="I597" s="58"/>
      <c r="J597" s="60" t="s">
        <v>1806</v>
      </c>
      <c r="K597" s="9">
        <f ca="1">NETWORKDAYS(LeaveTracker[[#This Row],[Start Date]],LeaveTracker[[#This Row],[End Date]],lstHolidays)</f>
        <v>2</v>
      </c>
      <c r="L597" s="9"/>
    </row>
    <row r="598" spans="1:12" ht="30" customHeight="1" x14ac:dyDescent="0.3">
      <c r="A598" s="60">
        <v>913</v>
      </c>
      <c r="B598" s="59">
        <v>44880</v>
      </c>
      <c r="C598" s="59">
        <v>44820</v>
      </c>
      <c r="D598" s="58" t="s">
        <v>1325</v>
      </c>
      <c r="E598" s="60" t="str">
        <f>IF(ISBLANK(LeaveTracker[[#This Row],[Employee Name]]),"-----",VLOOKUP(LeaveTracker[[#This Row],[Employee Name]],Employees[[Employee Name]:[Office]],6))</f>
        <v>ONT</v>
      </c>
      <c r="F598" s="59">
        <v>44842</v>
      </c>
      <c r="G598" s="59">
        <v>44843</v>
      </c>
      <c r="H598" s="58" t="s">
        <v>300</v>
      </c>
      <c r="I598" s="58" t="s">
        <v>1850</v>
      </c>
      <c r="J598" s="60" t="s">
        <v>1759</v>
      </c>
      <c r="K598" s="9">
        <f ca="1">NETWORKDAYS(LeaveTracker[[#This Row],[Start Date]],LeaveTracker[[#This Row],[End Date]],lstHolidays)</f>
        <v>0</v>
      </c>
      <c r="L598" s="9"/>
    </row>
    <row r="599" spans="1:12" ht="30" customHeight="1" x14ac:dyDescent="0.3">
      <c r="A599" s="60">
        <v>914</v>
      </c>
      <c r="B599" s="59">
        <v>44880</v>
      </c>
      <c r="C599" s="59">
        <v>44820</v>
      </c>
      <c r="D599" s="58" t="s">
        <v>1325</v>
      </c>
      <c r="E599" s="60" t="str">
        <f>IF(ISBLANK(LeaveTracker[[#This Row],[Employee Name]]),"-----",VLOOKUP(LeaveTracker[[#This Row],[Employee Name]],Employees[[Employee Name]:[Office]],6))</f>
        <v>ONT</v>
      </c>
      <c r="F599" s="59">
        <v>44857</v>
      </c>
      <c r="G599" s="59">
        <v>44858</v>
      </c>
      <c r="H599" s="58" t="s">
        <v>82</v>
      </c>
      <c r="I599" s="58"/>
      <c r="J599" s="60" t="s">
        <v>861</v>
      </c>
      <c r="K599" s="9">
        <f ca="1">NETWORKDAYS(LeaveTracker[[#This Row],[Start Date]],LeaveTracker[[#This Row],[End Date]],lstHolidays)</f>
        <v>1</v>
      </c>
      <c r="L599" s="9"/>
    </row>
    <row r="600" spans="1:12" ht="30" customHeight="1" x14ac:dyDescent="0.3">
      <c r="A600" s="60">
        <v>915</v>
      </c>
      <c r="B600" s="59">
        <v>44880</v>
      </c>
      <c r="C600" s="59">
        <v>44806</v>
      </c>
      <c r="D600" s="58" t="s">
        <v>1789</v>
      </c>
      <c r="E600" s="60" t="str">
        <f>IF(ISBLANK(LeaveTracker[[#This Row],[Employee Name]]),"-----",VLOOKUP(LeaveTracker[[#This Row],[Employee Name]],Employees[[Employee Name]:[Office]],6))</f>
        <v>ACCOUNTING</v>
      </c>
      <c r="F600" s="59">
        <v>44805</v>
      </c>
      <c r="G600" s="59">
        <v>44805</v>
      </c>
      <c r="H600" s="58" t="s">
        <v>81</v>
      </c>
      <c r="I600" s="58"/>
      <c r="J600" s="60" t="s">
        <v>862</v>
      </c>
      <c r="K600" s="9">
        <f ca="1">NETWORKDAYS(LeaveTracker[[#This Row],[Start Date]],LeaveTracker[[#This Row],[End Date]],lstHolidays)</f>
        <v>1</v>
      </c>
      <c r="L600" s="9"/>
    </row>
    <row r="601" spans="1:12" ht="30" customHeight="1" x14ac:dyDescent="0.3">
      <c r="A601" s="60">
        <v>916</v>
      </c>
      <c r="B601" s="59">
        <v>44880</v>
      </c>
      <c r="C601" s="59">
        <v>44823</v>
      </c>
      <c r="D601" s="58" t="s">
        <v>1857</v>
      </c>
      <c r="E601" s="60" t="str">
        <f>IF(ISBLANK(LeaveTracker[[#This Row],[Employee Name]]),"-----",VLOOKUP(LeaveTracker[[#This Row],[Employee Name]],Employees[[Employee Name]:[Office]],6))</f>
        <v>CENRO</v>
      </c>
      <c r="F601" s="59">
        <v>44831</v>
      </c>
      <c r="G601" s="59">
        <v>44831</v>
      </c>
      <c r="H601" s="58" t="s">
        <v>82</v>
      </c>
      <c r="I601" s="58" t="s">
        <v>1758</v>
      </c>
      <c r="J601" s="60" t="s">
        <v>861</v>
      </c>
      <c r="K601" s="9">
        <f ca="1">NETWORKDAYS(LeaveTracker[[#This Row],[Start Date]],LeaveTracker[[#This Row],[End Date]],lstHolidays)</f>
        <v>1</v>
      </c>
      <c r="L601" s="9"/>
    </row>
    <row r="602" spans="1:12" ht="30" customHeight="1" x14ac:dyDescent="0.3">
      <c r="A602" s="60">
        <v>917</v>
      </c>
      <c r="B602" s="59">
        <v>44880</v>
      </c>
      <c r="C602" s="59">
        <v>44823</v>
      </c>
      <c r="D602" s="58" t="s">
        <v>1844</v>
      </c>
      <c r="E602" s="60" t="str">
        <f>IF(ISBLANK(LeaveTracker[[#This Row],[Employee Name]]),"-----",VLOOKUP(LeaveTracker[[#This Row],[Employee Name]],Employees[[Employee Name]:[Office]],6))</f>
        <v>PICNIC GROVE</v>
      </c>
      <c r="F602" s="59">
        <v>44816</v>
      </c>
      <c r="G602" s="59">
        <v>44818</v>
      </c>
      <c r="H602" s="58" t="s">
        <v>81</v>
      </c>
      <c r="I602" s="58"/>
      <c r="J602" s="60" t="s">
        <v>1776</v>
      </c>
      <c r="K602" s="9">
        <f ca="1">NETWORKDAYS(LeaveTracker[[#This Row],[Start Date]],LeaveTracker[[#This Row],[End Date]],lstHolidays)</f>
        <v>3</v>
      </c>
      <c r="L602" s="9"/>
    </row>
    <row r="603" spans="1:12" ht="30" customHeight="1" x14ac:dyDescent="0.3">
      <c r="A603" s="60">
        <v>917</v>
      </c>
      <c r="B603" s="59">
        <v>44880</v>
      </c>
      <c r="C603" s="59">
        <v>44823</v>
      </c>
      <c r="D603" s="58" t="s">
        <v>1844</v>
      </c>
      <c r="E603" s="60" t="str">
        <f>IF(ISBLANK(LeaveTracker[[#This Row],[Employee Name]]),"-----",VLOOKUP(LeaveTracker[[#This Row],[Employee Name]],Employees[[Employee Name]:[Office]],6))</f>
        <v>PICNIC GROVE</v>
      </c>
      <c r="F603" s="59">
        <v>44821</v>
      </c>
      <c r="G603" s="59">
        <v>44821</v>
      </c>
      <c r="H603" s="58" t="s">
        <v>81</v>
      </c>
      <c r="I603" s="58"/>
      <c r="J603" s="60" t="s">
        <v>1944</v>
      </c>
      <c r="K603" s="9">
        <f ca="1">NETWORKDAYS(LeaveTracker[[#This Row],[Start Date]],LeaveTracker[[#This Row],[End Date]],lstHolidays)</f>
        <v>0</v>
      </c>
      <c r="L603" s="9"/>
    </row>
    <row r="604" spans="1:12" ht="30" customHeight="1" x14ac:dyDescent="0.3">
      <c r="A604" s="60">
        <v>918</v>
      </c>
      <c r="B604" s="59">
        <v>44880</v>
      </c>
      <c r="C604" s="59">
        <v>44823</v>
      </c>
      <c r="D604" s="58" t="s">
        <v>1848</v>
      </c>
      <c r="E604" s="60" t="str">
        <f>IF(ISBLANK(LeaveTracker[[#This Row],[Employee Name]]),"-----",VLOOKUP(LeaveTracker[[#This Row],[Employee Name]],Employees[[Employee Name]:[Office]],6))</f>
        <v>CTO-LICENSE</v>
      </c>
      <c r="F604" s="59">
        <v>44820</v>
      </c>
      <c r="G604" s="59">
        <v>44820</v>
      </c>
      <c r="H604" s="58" t="s">
        <v>81</v>
      </c>
      <c r="I604" s="58"/>
      <c r="J604" s="60" t="s">
        <v>862</v>
      </c>
      <c r="K604" s="9">
        <f ca="1">NETWORKDAYS(LeaveTracker[[#This Row],[Start Date]],LeaveTracker[[#This Row],[End Date]],lstHolidays)</f>
        <v>1</v>
      </c>
      <c r="L604" s="9"/>
    </row>
    <row r="605" spans="1:12" ht="30" customHeight="1" x14ac:dyDescent="0.3">
      <c r="A605" s="60">
        <v>919</v>
      </c>
      <c r="B605" s="59">
        <v>44880</v>
      </c>
      <c r="C605" s="59">
        <v>44834</v>
      </c>
      <c r="D605" s="58" t="s">
        <v>1857</v>
      </c>
      <c r="E605" s="60" t="str">
        <f>IF(ISBLANK(LeaveTracker[[#This Row],[Employee Name]]),"-----",VLOOKUP(LeaveTracker[[#This Row],[Employee Name]],Employees[[Employee Name]:[Office]],6))</f>
        <v>CENRO</v>
      </c>
      <c r="F605" s="59">
        <v>44841</v>
      </c>
      <c r="G605" s="59">
        <v>44841</v>
      </c>
      <c r="H605" s="58" t="s">
        <v>82</v>
      </c>
      <c r="I605" s="58" t="s">
        <v>1758</v>
      </c>
      <c r="J605" s="60" t="s">
        <v>861</v>
      </c>
      <c r="K605" s="9">
        <f ca="1">NETWORKDAYS(LeaveTracker[[#This Row],[Start Date]],LeaveTracker[[#This Row],[End Date]],lstHolidays)</f>
        <v>1</v>
      </c>
      <c r="L605" s="9"/>
    </row>
    <row r="606" spans="1:12" ht="30" customHeight="1" x14ac:dyDescent="0.3">
      <c r="A606" s="60">
        <v>920</v>
      </c>
      <c r="B606" s="59">
        <v>44880</v>
      </c>
      <c r="C606" s="59">
        <v>44818</v>
      </c>
      <c r="D606" s="58" t="s">
        <v>1880</v>
      </c>
      <c r="E606" s="60" t="str">
        <f>IF(ISBLANK(LeaveTracker[[#This Row],[Employee Name]]),"-----",VLOOKUP(LeaveTracker[[#This Row],[Employee Name]],Employees[[Employee Name]:[Office]],6))</f>
        <v>CHO</v>
      </c>
      <c r="F606" s="59">
        <v>44816</v>
      </c>
      <c r="G606" s="59">
        <v>44817</v>
      </c>
      <c r="H606" s="58" t="s">
        <v>81</v>
      </c>
      <c r="I606" s="58"/>
      <c r="J606" s="60" t="s">
        <v>859</v>
      </c>
      <c r="K606" s="9">
        <f ca="1">NETWORKDAYS(LeaveTracker[[#This Row],[Start Date]],LeaveTracker[[#This Row],[End Date]],lstHolidays)</f>
        <v>2</v>
      </c>
      <c r="L606" s="9"/>
    </row>
    <row r="607" spans="1:12" ht="30" customHeight="1" x14ac:dyDescent="0.3">
      <c r="A607" s="60">
        <v>921</v>
      </c>
      <c r="B607" s="59">
        <v>44880</v>
      </c>
      <c r="C607" s="59">
        <v>44818</v>
      </c>
      <c r="D607" s="58" t="s">
        <v>1942</v>
      </c>
      <c r="E607" s="60" t="str">
        <f>IF(ISBLANK(LeaveTracker[[#This Row],[Employee Name]]),"-----",VLOOKUP(LeaveTracker[[#This Row],[Employee Name]],Employees[[Employee Name]:[Office]],6))</f>
        <v>TICC</v>
      </c>
      <c r="F607" s="59">
        <v>44830</v>
      </c>
      <c r="G607" s="59">
        <v>44830</v>
      </c>
      <c r="H607" s="58" t="s">
        <v>82</v>
      </c>
      <c r="I607" s="58"/>
      <c r="J607" s="60" t="s">
        <v>861</v>
      </c>
      <c r="K607" s="9">
        <f ca="1">NETWORKDAYS(LeaveTracker[[#This Row],[Start Date]],LeaveTracker[[#This Row],[End Date]],lstHolidays)</f>
        <v>1</v>
      </c>
      <c r="L607" s="9"/>
    </row>
    <row r="608" spans="1:12" ht="30" customHeight="1" x14ac:dyDescent="0.3">
      <c r="A608" s="60">
        <v>921</v>
      </c>
      <c r="B608" s="59">
        <v>44880</v>
      </c>
      <c r="C608" s="59">
        <v>44818</v>
      </c>
      <c r="D608" s="58" t="s">
        <v>1942</v>
      </c>
      <c r="E608" s="60" t="str">
        <f>IF(ISBLANK(LeaveTracker[[#This Row],[Employee Name]]),"-----",VLOOKUP(LeaveTracker[[#This Row],[Employee Name]],Employees[[Employee Name]:[Office]],6))</f>
        <v>TICC</v>
      </c>
      <c r="F608" s="59">
        <v>44833</v>
      </c>
      <c r="G608" s="59">
        <v>44833</v>
      </c>
      <c r="H608" s="58" t="s">
        <v>82</v>
      </c>
      <c r="I608" s="58"/>
      <c r="J608" s="60" t="s">
        <v>861</v>
      </c>
      <c r="K608" s="9">
        <f ca="1">NETWORKDAYS(LeaveTracker[[#This Row],[Start Date]],LeaveTracker[[#This Row],[End Date]],lstHolidays)</f>
        <v>1</v>
      </c>
      <c r="L608" s="9"/>
    </row>
    <row r="609" spans="1:12" ht="30" customHeight="1" x14ac:dyDescent="0.3">
      <c r="A609" s="60">
        <v>922</v>
      </c>
      <c r="B609" s="59">
        <v>44880</v>
      </c>
      <c r="C609" s="59">
        <v>44818</v>
      </c>
      <c r="D609" s="58" t="s">
        <v>1942</v>
      </c>
      <c r="E609" s="60" t="str">
        <f>IF(ISBLANK(LeaveTracker[[#This Row],[Employee Name]]),"-----",VLOOKUP(LeaveTracker[[#This Row],[Employee Name]],Employees[[Employee Name]:[Office]],6))</f>
        <v>TICC</v>
      </c>
      <c r="F609" s="59">
        <v>44832</v>
      </c>
      <c r="G609" s="59">
        <v>44832</v>
      </c>
      <c r="H609" s="58" t="s">
        <v>300</v>
      </c>
      <c r="I609" s="58" t="s">
        <v>1850</v>
      </c>
      <c r="J609" s="60" t="s">
        <v>1762</v>
      </c>
      <c r="K609" s="9">
        <f ca="1">NETWORKDAYS(LeaveTracker[[#This Row],[Start Date]],LeaveTracker[[#This Row],[End Date]],lstHolidays)</f>
        <v>1</v>
      </c>
      <c r="L609" s="9"/>
    </row>
    <row r="610" spans="1:12" ht="30" customHeight="1" x14ac:dyDescent="0.3">
      <c r="A610" s="60">
        <v>923</v>
      </c>
      <c r="B610" s="59">
        <v>44880</v>
      </c>
      <c r="C610" s="59">
        <v>44810</v>
      </c>
      <c r="D610" s="58" t="s">
        <v>1890</v>
      </c>
      <c r="E610" s="60" t="str">
        <f>IF(ISBLANK(LeaveTracker[[#This Row],[Employee Name]]),"-----",VLOOKUP(LeaveTracker[[#This Row],[Employee Name]],Employees[[Employee Name]:[Office]],6))</f>
        <v>EEO/CITY MARKET</v>
      </c>
      <c r="F610" s="59">
        <v>44815</v>
      </c>
      <c r="G610" s="59">
        <v>44815</v>
      </c>
      <c r="H610" s="58" t="s">
        <v>82</v>
      </c>
      <c r="I610" s="58"/>
      <c r="J610" s="60" t="s">
        <v>1969</v>
      </c>
      <c r="K610" s="9">
        <f ca="1">NETWORKDAYS(LeaveTracker[[#This Row],[Start Date]],LeaveTracker[[#This Row],[End Date]],lstHolidays)</f>
        <v>0</v>
      </c>
      <c r="L610" s="9"/>
    </row>
    <row r="611" spans="1:12" ht="30" customHeight="1" x14ac:dyDescent="0.3">
      <c r="A611" s="60">
        <v>924</v>
      </c>
      <c r="B611" s="59">
        <v>44880</v>
      </c>
      <c r="C611" s="59">
        <v>44816</v>
      </c>
      <c r="D611" s="58" t="s">
        <v>2007</v>
      </c>
      <c r="E611" s="60" t="str">
        <f>IF(ISBLANK(LeaveTracker[[#This Row],[Employee Name]]),"-----",VLOOKUP(LeaveTracker[[#This Row],[Employee Name]],Employees[[Employee Name]:[Office]],6))</f>
        <v>ONT</v>
      </c>
      <c r="F611" s="59">
        <v>44832</v>
      </c>
      <c r="G611" s="59">
        <v>44834</v>
      </c>
      <c r="H611" s="58" t="s">
        <v>82</v>
      </c>
      <c r="I611" s="58"/>
      <c r="J611" s="60" t="s">
        <v>1781</v>
      </c>
      <c r="K611" s="9">
        <f ca="1">NETWORKDAYS(LeaveTracker[[#This Row],[Start Date]],LeaveTracker[[#This Row],[End Date]],lstHolidays)</f>
        <v>3</v>
      </c>
      <c r="L611" s="9"/>
    </row>
    <row r="612" spans="1:12" ht="30" customHeight="1" x14ac:dyDescent="0.3">
      <c r="A612" s="60">
        <v>925</v>
      </c>
      <c r="B612" s="59">
        <v>44880</v>
      </c>
      <c r="C612" s="59">
        <v>44816</v>
      </c>
      <c r="D612" s="58" t="s">
        <v>1780</v>
      </c>
      <c r="E612" s="60" t="str">
        <f>IF(ISBLANK(LeaveTracker[[#This Row],[Employee Name]]),"-----",VLOOKUP(LeaveTracker[[#This Row],[Employee Name]],Employees[[Employee Name]:[Office]],6))</f>
        <v>ONT</v>
      </c>
      <c r="F612" s="59">
        <v>44809</v>
      </c>
      <c r="G612" s="59">
        <v>9.5</v>
      </c>
      <c r="H612" s="58" t="s">
        <v>81</v>
      </c>
      <c r="I612" s="58"/>
      <c r="J612" s="60" t="s">
        <v>2008</v>
      </c>
      <c r="K612" s="9">
        <f ca="1">NETWORKDAYS(LeaveTracker[[#This Row],[Start Date]],LeaveTracker[[#This Row],[End Date]],lstHolidays)</f>
        <v>-31998</v>
      </c>
      <c r="L612" s="9"/>
    </row>
    <row r="613" spans="1:12" ht="30" customHeight="1" x14ac:dyDescent="0.3">
      <c r="A613" s="60">
        <v>926</v>
      </c>
      <c r="B613" s="59">
        <v>44880</v>
      </c>
      <c r="C613" s="59">
        <v>44823</v>
      </c>
      <c r="D613" s="58" t="s">
        <v>1875</v>
      </c>
      <c r="E613" s="60" t="str">
        <f>IF(ISBLANK(LeaveTracker[[#This Row],[Employee Name]]),"-----",VLOOKUP(LeaveTracker[[#This Row],[Employee Name]],Employees[[Employee Name]:[Office]],6))</f>
        <v>TICC/TCCH</v>
      </c>
      <c r="F613" s="59">
        <v>44813</v>
      </c>
      <c r="G613" s="59">
        <v>44813</v>
      </c>
      <c r="H613" s="58" t="s">
        <v>81</v>
      </c>
      <c r="I613" s="58"/>
      <c r="J613" s="60" t="s">
        <v>862</v>
      </c>
      <c r="K613" s="9">
        <f ca="1">NETWORKDAYS(LeaveTracker[[#This Row],[Start Date]],LeaveTracker[[#This Row],[End Date]],lstHolidays)</f>
        <v>1</v>
      </c>
      <c r="L613" s="9"/>
    </row>
    <row r="614" spans="1:12" ht="30" customHeight="1" x14ac:dyDescent="0.3">
      <c r="A614" s="60">
        <v>926</v>
      </c>
      <c r="B614" s="59">
        <v>44880</v>
      </c>
      <c r="C614" s="59">
        <v>44823</v>
      </c>
      <c r="D614" s="58" t="s">
        <v>1875</v>
      </c>
      <c r="E614" s="60" t="str">
        <f>IF(ISBLANK(LeaveTracker[[#This Row],[Employee Name]]),"-----",VLOOKUP(LeaveTracker[[#This Row],[Employee Name]],Employees[[Employee Name]:[Office]],6))</f>
        <v>TICC/TCCH</v>
      </c>
      <c r="F614" s="59">
        <v>44815</v>
      </c>
      <c r="G614" s="59">
        <v>44819</v>
      </c>
      <c r="H614" s="58" t="s">
        <v>81</v>
      </c>
      <c r="I614" s="58"/>
      <c r="J614" s="60" t="s">
        <v>1845</v>
      </c>
      <c r="K614" s="9">
        <f ca="1">NETWORKDAYS(LeaveTracker[[#This Row],[Start Date]],LeaveTracker[[#This Row],[End Date]],lstHolidays)</f>
        <v>4</v>
      </c>
      <c r="L614" s="9"/>
    </row>
    <row r="615" spans="1:12" ht="30" customHeight="1" x14ac:dyDescent="0.3">
      <c r="A615" s="60">
        <v>927</v>
      </c>
      <c r="B615" s="59">
        <v>44880</v>
      </c>
      <c r="C615" s="59">
        <v>44805</v>
      </c>
      <c r="D615" s="58" t="s">
        <v>1875</v>
      </c>
      <c r="E615" s="60" t="str">
        <f>IF(ISBLANK(LeaveTracker[[#This Row],[Employee Name]]),"-----",VLOOKUP(LeaveTracker[[#This Row],[Employee Name]],Employees[[Employee Name]:[Office]],6))</f>
        <v>TICC/TCCH</v>
      </c>
      <c r="F615" s="59">
        <v>44804</v>
      </c>
      <c r="G615" s="59">
        <v>44804</v>
      </c>
      <c r="H615" s="58" t="s">
        <v>81</v>
      </c>
      <c r="I615" s="58"/>
      <c r="J615" s="60" t="s">
        <v>862</v>
      </c>
      <c r="K615" s="9">
        <f ca="1">NETWORKDAYS(LeaveTracker[[#This Row],[Start Date]],LeaveTracker[[#This Row],[End Date]],lstHolidays)</f>
        <v>1</v>
      </c>
      <c r="L615" s="9"/>
    </row>
    <row r="616" spans="1:12" ht="30" customHeight="1" x14ac:dyDescent="0.3">
      <c r="A616" s="60">
        <v>928</v>
      </c>
      <c r="B616" s="59">
        <v>44880</v>
      </c>
      <c r="C616" s="59">
        <v>44809</v>
      </c>
      <c r="D616" s="58" t="s">
        <v>1765</v>
      </c>
      <c r="E616" s="60" t="str">
        <f>IF(ISBLANK(LeaveTracker[[#This Row],[Employee Name]]),"-----",VLOOKUP(LeaveTracker[[#This Row],[Employee Name]],Employees[[Employee Name]:[Office]],6))</f>
        <v>TCIS</v>
      </c>
      <c r="F616" s="59">
        <v>44805</v>
      </c>
      <c r="G616" s="59">
        <v>44806</v>
      </c>
      <c r="H616" s="58" t="s">
        <v>81</v>
      </c>
      <c r="I616" s="58"/>
      <c r="J616" s="60" t="s">
        <v>859</v>
      </c>
      <c r="K616" s="9">
        <f ca="1">NETWORKDAYS(LeaveTracker[[#This Row],[Start Date]],LeaveTracker[[#This Row],[End Date]],lstHolidays)</f>
        <v>2</v>
      </c>
      <c r="L616" s="9"/>
    </row>
    <row r="617" spans="1:12" ht="30" customHeight="1" x14ac:dyDescent="0.3">
      <c r="A617" s="60">
        <v>929</v>
      </c>
      <c r="B617" s="59">
        <v>44880</v>
      </c>
      <c r="C617" s="59">
        <v>44820</v>
      </c>
      <c r="D617" s="58" t="s">
        <v>2009</v>
      </c>
      <c r="E617" s="60" t="str">
        <f>IF(ISBLANK(LeaveTracker[[#This Row],[Employee Name]]),"-----",VLOOKUP(LeaveTracker[[#This Row],[Employee Name]],Employees[[Employee Name]:[Office]],6))</f>
        <v>FIRE DEPARTMENT</v>
      </c>
      <c r="F617" s="59">
        <v>44825</v>
      </c>
      <c r="G617" s="59">
        <v>44827</v>
      </c>
      <c r="H617" s="58" t="s">
        <v>82</v>
      </c>
      <c r="I617" s="58"/>
      <c r="J617" s="60" t="s">
        <v>1781</v>
      </c>
      <c r="K617" s="9">
        <f ca="1">NETWORKDAYS(LeaveTracker[[#This Row],[Start Date]],LeaveTracker[[#This Row],[End Date]],lstHolidays)</f>
        <v>3</v>
      </c>
      <c r="L617" s="9"/>
    </row>
    <row r="618" spans="1:12" ht="30" customHeight="1" x14ac:dyDescent="0.3">
      <c r="A618" s="60">
        <v>929</v>
      </c>
      <c r="B618" s="59">
        <v>44880</v>
      </c>
      <c r="C618" s="59">
        <v>44820</v>
      </c>
      <c r="D618" s="58" t="s">
        <v>2009</v>
      </c>
      <c r="E618" s="60" t="str">
        <f>IF(ISBLANK(LeaveTracker[[#This Row],[Employee Name]]),"-----",VLOOKUP(LeaveTracker[[#This Row],[Employee Name]],Employees[[Employee Name]:[Office]],6))</f>
        <v>FIRE DEPARTMENT</v>
      </c>
      <c r="F618" s="59">
        <v>44831</v>
      </c>
      <c r="G618" s="59">
        <v>44833</v>
      </c>
      <c r="H618" s="58" t="s">
        <v>82</v>
      </c>
      <c r="I618" s="58"/>
      <c r="J618" s="60" t="s">
        <v>1781</v>
      </c>
      <c r="K618" s="9">
        <f ca="1">NETWORKDAYS(LeaveTracker[[#This Row],[Start Date]],LeaveTracker[[#This Row],[End Date]],lstHolidays)</f>
        <v>3</v>
      </c>
      <c r="L618" s="9"/>
    </row>
    <row r="619" spans="1:12" ht="30" customHeight="1" x14ac:dyDescent="0.3">
      <c r="A619" s="60">
        <v>930</v>
      </c>
      <c r="B619" s="59">
        <v>44880</v>
      </c>
      <c r="C619" s="59">
        <v>44820</v>
      </c>
      <c r="D619" s="58" t="s">
        <v>1772</v>
      </c>
      <c r="E619" s="60" t="str">
        <f>IF(ISBLANK(LeaveTracker[[#This Row],[Employee Name]]),"-----",VLOOKUP(LeaveTracker[[#This Row],[Employee Name]],Employees[[Employee Name]:[Office]],6))</f>
        <v>ASSESSOR</v>
      </c>
      <c r="F619" s="59">
        <v>44819</v>
      </c>
      <c r="G619" s="59">
        <v>44819</v>
      </c>
      <c r="H619" s="58" t="s">
        <v>81</v>
      </c>
      <c r="I619" s="58"/>
      <c r="J619" s="60" t="s">
        <v>862</v>
      </c>
      <c r="K619" s="9">
        <f ca="1">NETWORKDAYS(LeaveTracker[[#This Row],[Start Date]],LeaveTracker[[#This Row],[End Date]],lstHolidays)</f>
        <v>1</v>
      </c>
      <c r="L619" s="9"/>
    </row>
    <row r="620" spans="1:12" ht="30" customHeight="1" x14ac:dyDescent="0.3">
      <c r="A620" s="60">
        <v>931</v>
      </c>
      <c r="B620" s="59">
        <v>44880</v>
      </c>
      <c r="C620" s="59">
        <v>44818</v>
      </c>
      <c r="D620" s="58" t="s">
        <v>1772</v>
      </c>
      <c r="E620" s="60" t="str">
        <f>IF(ISBLANK(LeaveTracker[[#This Row],[Employee Name]]),"-----",VLOOKUP(LeaveTracker[[#This Row],[Employee Name]],Employees[[Employee Name]:[Office]],6))</f>
        <v>ASSESSOR</v>
      </c>
      <c r="F620" s="59">
        <v>44825</v>
      </c>
      <c r="G620" s="59">
        <v>44825</v>
      </c>
      <c r="H620" s="58" t="s">
        <v>82</v>
      </c>
      <c r="I620" s="58"/>
      <c r="J620" s="60" t="s">
        <v>861</v>
      </c>
      <c r="K620" s="9">
        <f ca="1">NETWORKDAYS(LeaveTracker[[#This Row],[Start Date]],LeaveTracker[[#This Row],[End Date]],lstHolidays)</f>
        <v>1</v>
      </c>
      <c r="L620" s="9"/>
    </row>
    <row r="621" spans="1:12" ht="30" customHeight="1" x14ac:dyDescent="0.3">
      <c r="A621" s="60">
        <v>932</v>
      </c>
      <c r="B621" s="59">
        <v>44880</v>
      </c>
      <c r="C621" s="59">
        <v>44816</v>
      </c>
      <c r="D621" s="58" t="s">
        <v>2010</v>
      </c>
      <c r="E621" s="60" t="str">
        <f>IF(ISBLANK(LeaveTracker[[#This Row],[Employee Name]]),"-----",VLOOKUP(LeaveTracker[[#This Row],[Employee Name]],Employees[[Employee Name]:[Office]],6))</f>
        <v>ONT</v>
      </c>
      <c r="F621" s="59">
        <v>44839</v>
      </c>
      <c r="G621" s="59">
        <v>44841</v>
      </c>
      <c r="H621" s="58" t="s">
        <v>300</v>
      </c>
      <c r="I621" s="58" t="s">
        <v>1850</v>
      </c>
      <c r="J621" s="60" t="s">
        <v>1847</v>
      </c>
      <c r="K621" s="9">
        <f ca="1">NETWORKDAYS(LeaveTracker[[#This Row],[Start Date]],LeaveTracker[[#This Row],[End Date]],lstHolidays)</f>
        <v>3</v>
      </c>
      <c r="L621" s="9"/>
    </row>
    <row r="622" spans="1:12" ht="30" customHeight="1" x14ac:dyDescent="0.3">
      <c r="A622" s="60">
        <v>933</v>
      </c>
      <c r="B622" s="59">
        <v>44880</v>
      </c>
      <c r="C622" s="59">
        <v>44816</v>
      </c>
      <c r="D622" s="58" t="s">
        <v>1986</v>
      </c>
      <c r="E622" s="60" t="str">
        <f>IF(ISBLANK(LeaveTracker[[#This Row],[Employee Name]]),"-----",VLOOKUP(LeaveTracker[[#This Row],[Employee Name]],Employees[[Employee Name]:[Office]],6))</f>
        <v>MAHOGANY MARKET</v>
      </c>
      <c r="F622" s="59">
        <v>44815</v>
      </c>
      <c r="G622" s="59">
        <v>44815</v>
      </c>
      <c r="H622" s="58" t="s">
        <v>81</v>
      </c>
      <c r="I622" s="58"/>
      <c r="J622" s="60" t="s">
        <v>1944</v>
      </c>
      <c r="K622" s="9">
        <f ca="1">NETWORKDAYS(LeaveTracker[[#This Row],[Start Date]],LeaveTracker[[#This Row],[End Date]],lstHolidays)</f>
        <v>0</v>
      </c>
      <c r="L622" s="9"/>
    </row>
    <row r="623" spans="1:12" ht="30" customHeight="1" x14ac:dyDescent="0.3">
      <c r="A623" s="60">
        <v>934</v>
      </c>
      <c r="B623" s="59">
        <v>44880</v>
      </c>
      <c r="C623" s="59">
        <v>44834</v>
      </c>
      <c r="D623" s="58" t="s">
        <v>1986</v>
      </c>
      <c r="E623" s="60" t="str">
        <f>IF(ISBLANK(LeaveTracker[[#This Row],[Employee Name]]),"-----",VLOOKUP(LeaveTracker[[#This Row],[Employee Name]],Employees[[Employee Name]:[Office]],6))</f>
        <v>MAHOGANY MARKET</v>
      </c>
      <c r="F623" s="59">
        <v>44834</v>
      </c>
      <c r="G623" s="59">
        <v>44838</v>
      </c>
      <c r="H623" s="58" t="s">
        <v>81</v>
      </c>
      <c r="I623" s="58"/>
      <c r="J623" s="60" t="s">
        <v>1845</v>
      </c>
      <c r="K623" s="9">
        <f ca="1">NETWORKDAYS(LeaveTracker[[#This Row],[Start Date]],LeaveTracker[[#This Row],[End Date]],lstHolidays)</f>
        <v>3</v>
      </c>
      <c r="L623" s="9"/>
    </row>
    <row r="624" spans="1:12" ht="30" customHeight="1" x14ac:dyDescent="0.3">
      <c r="A624" s="60">
        <v>934</v>
      </c>
      <c r="B624" s="59">
        <v>44880</v>
      </c>
      <c r="C624" s="59">
        <v>44834</v>
      </c>
      <c r="D624" s="58" t="s">
        <v>1986</v>
      </c>
      <c r="E624" s="60" t="str">
        <f>IF(ISBLANK(LeaveTracker[[#This Row],[Employee Name]]),"-----",VLOOKUP(LeaveTracker[[#This Row],[Employee Name]],Employees[[Employee Name]:[Office]],6))</f>
        <v>MAHOGANY MARKET</v>
      </c>
      <c r="F624" s="59">
        <v>44841</v>
      </c>
      <c r="G624" s="59">
        <v>44841</v>
      </c>
      <c r="H624" s="58" t="s">
        <v>81</v>
      </c>
      <c r="I624" s="58"/>
      <c r="J624" s="60" t="s">
        <v>862</v>
      </c>
      <c r="K624" s="9">
        <f ca="1">NETWORKDAYS(LeaveTracker[[#This Row],[Start Date]],LeaveTracker[[#This Row],[End Date]],lstHolidays)</f>
        <v>1</v>
      </c>
      <c r="L624" s="9"/>
    </row>
    <row r="625" spans="1:12" ht="30" customHeight="1" x14ac:dyDescent="0.3">
      <c r="A625" s="60">
        <v>935</v>
      </c>
      <c r="B625" s="59">
        <v>44880</v>
      </c>
      <c r="C625" s="59">
        <v>44820</v>
      </c>
      <c r="D625" s="58" t="s">
        <v>2011</v>
      </c>
      <c r="E625" s="60" t="str">
        <f>IF(ISBLANK(LeaveTracker[[#This Row],[Employee Name]]),"-----",VLOOKUP(LeaveTracker[[#This Row],[Employee Name]],Employees[[Employee Name]:[Office]],6))</f>
        <v>ONT</v>
      </c>
      <c r="F625" s="59">
        <v>44813</v>
      </c>
      <c r="G625" s="59">
        <v>44813</v>
      </c>
      <c r="H625" s="58" t="s">
        <v>81</v>
      </c>
      <c r="I625" s="58"/>
      <c r="J625" s="60" t="s">
        <v>862</v>
      </c>
      <c r="K625" s="9">
        <f ca="1">NETWORKDAYS(LeaveTracker[[#This Row],[Start Date]],LeaveTracker[[#This Row],[End Date]],lstHolidays)</f>
        <v>1</v>
      </c>
      <c r="L625" s="9"/>
    </row>
    <row r="626" spans="1:12" ht="30" customHeight="1" x14ac:dyDescent="0.3">
      <c r="A626" s="60">
        <v>935</v>
      </c>
      <c r="B626" s="59">
        <v>44880</v>
      </c>
      <c r="C626" s="59">
        <v>44820</v>
      </c>
      <c r="D626" s="58" t="s">
        <v>2011</v>
      </c>
      <c r="E626" s="60" t="str">
        <f>IF(ISBLANK(LeaveTracker[[#This Row],[Employee Name]]),"-----",VLOOKUP(LeaveTracker[[#This Row],[Employee Name]],Employees[[Employee Name]:[Office]],6))</f>
        <v>ONT</v>
      </c>
      <c r="F626" s="59">
        <v>44815</v>
      </c>
      <c r="G626" s="59">
        <v>44815</v>
      </c>
      <c r="H626" s="58" t="s">
        <v>81</v>
      </c>
      <c r="I626" s="58"/>
      <c r="J626" s="60" t="s">
        <v>862</v>
      </c>
      <c r="K626" s="9">
        <f ca="1">NETWORKDAYS(LeaveTracker[[#This Row],[Start Date]],LeaveTracker[[#This Row],[End Date]],lstHolidays)</f>
        <v>0</v>
      </c>
      <c r="L626" s="9"/>
    </row>
    <row r="627" spans="1:12" ht="30" customHeight="1" x14ac:dyDescent="0.3">
      <c r="A627" s="60">
        <v>935</v>
      </c>
      <c r="B627" s="59">
        <v>44880</v>
      </c>
      <c r="C627" s="59">
        <v>44820</v>
      </c>
      <c r="D627" s="58" t="s">
        <v>2011</v>
      </c>
      <c r="E627" s="60" t="str">
        <f>IF(ISBLANK(LeaveTracker[[#This Row],[Employee Name]]),"-----",VLOOKUP(LeaveTracker[[#This Row],[Employee Name]],Employees[[Employee Name]:[Office]],6))</f>
        <v>ONT</v>
      </c>
      <c r="F627" s="59">
        <v>44818</v>
      </c>
      <c r="G627" s="59">
        <v>44818</v>
      </c>
      <c r="H627" s="58" t="s">
        <v>81</v>
      </c>
      <c r="I627" s="58"/>
      <c r="J627" s="60" t="s">
        <v>862</v>
      </c>
      <c r="K627" s="9">
        <f ca="1">NETWORKDAYS(LeaveTracker[[#This Row],[Start Date]],LeaveTracker[[#This Row],[End Date]],lstHolidays)</f>
        <v>1</v>
      </c>
      <c r="L627" s="9"/>
    </row>
    <row r="628" spans="1:12" ht="30" customHeight="1" x14ac:dyDescent="0.3">
      <c r="A628" s="60">
        <v>936</v>
      </c>
      <c r="B628" s="59">
        <v>44880</v>
      </c>
      <c r="C628" s="59">
        <v>44833</v>
      </c>
      <c r="D628" s="58" t="s">
        <v>1794</v>
      </c>
      <c r="E628" s="60" t="str">
        <f>IF(ISBLANK(LeaveTracker[[#This Row],[Employee Name]]),"-----",VLOOKUP(LeaveTracker[[#This Row],[Employee Name]],Employees[[Employee Name]:[Office]],6))</f>
        <v>MAHOGANY MARKET</v>
      </c>
      <c r="F628" s="59">
        <v>44831</v>
      </c>
      <c r="G628" s="59">
        <v>44832</v>
      </c>
      <c r="H628" s="58" t="s">
        <v>81</v>
      </c>
      <c r="I628" s="58"/>
      <c r="J628" s="60" t="s">
        <v>859</v>
      </c>
      <c r="K628" s="9">
        <f ca="1">NETWORKDAYS(LeaveTracker[[#This Row],[Start Date]],LeaveTracker[[#This Row],[End Date]],lstHolidays)</f>
        <v>2</v>
      </c>
      <c r="L628" s="9"/>
    </row>
    <row r="629" spans="1:12" ht="30" customHeight="1" x14ac:dyDescent="0.3">
      <c r="A629" s="60">
        <v>937</v>
      </c>
      <c r="B629" s="59">
        <v>44880</v>
      </c>
      <c r="C629" s="59">
        <v>44818</v>
      </c>
      <c r="D629" s="58" t="s">
        <v>1943</v>
      </c>
      <c r="E629" s="60" t="str">
        <f>IF(ISBLANK(LeaveTracker[[#This Row],[Employee Name]]),"-----",VLOOKUP(LeaveTracker[[#This Row],[Employee Name]],Employees[[Employee Name]:[Office]],6))</f>
        <v>TICC</v>
      </c>
      <c r="F629" s="59">
        <v>44813</v>
      </c>
      <c r="G629" s="59">
        <v>44813</v>
      </c>
      <c r="H629" s="58" t="s">
        <v>81</v>
      </c>
      <c r="I629" s="58"/>
      <c r="J629" s="60" t="s">
        <v>862</v>
      </c>
      <c r="K629" s="9">
        <f ca="1">NETWORKDAYS(LeaveTracker[[#This Row],[Start Date]],LeaveTracker[[#This Row],[End Date]],lstHolidays)</f>
        <v>1</v>
      </c>
      <c r="L629" s="9"/>
    </row>
    <row r="630" spans="1:12" ht="30" customHeight="1" x14ac:dyDescent="0.3">
      <c r="A630" s="60">
        <v>938</v>
      </c>
      <c r="B630" s="59">
        <v>44880</v>
      </c>
      <c r="C630" s="59">
        <v>44810</v>
      </c>
      <c r="D630" s="58" t="s">
        <v>1943</v>
      </c>
      <c r="E630" s="60" t="str">
        <f>IF(ISBLANK(LeaveTracker[[#This Row],[Employee Name]]),"-----",VLOOKUP(LeaveTracker[[#This Row],[Employee Name]],Employees[[Employee Name]:[Office]],6))</f>
        <v>TICC</v>
      </c>
      <c r="F630" s="59">
        <v>44806</v>
      </c>
      <c r="G630" s="59">
        <v>44806</v>
      </c>
      <c r="H630" s="58" t="s">
        <v>81</v>
      </c>
      <c r="I630" s="58"/>
      <c r="J630" s="60" t="s">
        <v>862</v>
      </c>
      <c r="K630" s="9">
        <f ca="1">NETWORKDAYS(LeaveTracker[[#This Row],[Start Date]],LeaveTracker[[#This Row],[End Date]],lstHolidays)</f>
        <v>1</v>
      </c>
      <c r="L630" s="9"/>
    </row>
    <row r="631" spans="1:12" ht="30" customHeight="1" x14ac:dyDescent="0.3">
      <c r="A631" s="60">
        <v>939</v>
      </c>
      <c r="B631" s="59">
        <v>44880</v>
      </c>
      <c r="C631" s="59">
        <v>44809</v>
      </c>
      <c r="D631" s="58" t="s">
        <v>1756</v>
      </c>
      <c r="E631" s="60" t="str">
        <f>IF(ISBLANK(LeaveTracker[[#This Row],[Employee Name]]),"-----",VLOOKUP(LeaveTracker[[#This Row],[Employee Name]],Employees[[Employee Name]:[Office]],6))</f>
        <v>LEGAL</v>
      </c>
      <c r="F631" s="59">
        <v>44809</v>
      </c>
      <c r="G631" s="59">
        <v>44809</v>
      </c>
      <c r="H631" s="58" t="s">
        <v>82</v>
      </c>
      <c r="I631" s="58"/>
      <c r="J631" s="60" t="s">
        <v>861</v>
      </c>
      <c r="K631" s="9">
        <f ca="1">NETWORKDAYS(LeaveTracker[[#This Row],[Start Date]],LeaveTracker[[#This Row],[End Date]],lstHolidays)</f>
        <v>1</v>
      </c>
      <c r="L631" s="9"/>
    </row>
    <row r="632" spans="1:12" ht="30" customHeight="1" x14ac:dyDescent="0.3">
      <c r="A632" s="60">
        <v>939</v>
      </c>
      <c r="B632" s="59">
        <v>44880</v>
      </c>
      <c r="C632" s="59">
        <v>44809</v>
      </c>
      <c r="D632" s="58" t="s">
        <v>1756</v>
      </c>
      <c r="E632" s="60" t="str">
        <f>IF(ISBLANK(LeaveTracker[[#This Row],[Employee Name]]),"-----",VLOOKUP(LeaveTracker[[#This Row],[Employee Name]],Employees[[Employee Name]:[Office]],6))</f>
        <v>LEGAL</v>
      </c>
      <c r="F632" s="59">
        <v>44810</v>
      </c>
      <c r="G632" s="59">
        <v>44810</v>
      </c>
      <c r="H632" s="58" t="s">
        <v>300</v>
      </c>
      <c r="I632" s="58" t="s">
        <v>1850</v>
      </c>
      <c r="J632" s="60" t="s">
        <v>1762</v>
      </c>
      <c r="K632" s="9">
        <f ca="1">NETWORKDAYS(LeaveTracker[[#This Row],[Start Date]],LeaveTracker[[#This Row],[End Date]],lstHolidays)</f>
        <v>1</v>
      </c>
      <c r="L632" s="9"/>
    </row>
    <row r="633" spans="1:12" ht="30" customHeight="1" x14ac:dyDescent="0.3">
      <c r="A633" s="60">
        <v>939</v>
      </c>
      <c r="B633" s="59">
        <v>44880</v>
      </c>
      <c r="C633" s="59">
        <v>44809</v>
      </c>
      <c r="D633" s="58" t="s">
        <v>1756</v>
      </c>
      <c r="E633" s="60" t="str">
        <f>IF(ISBLANK(LeaveTracker[[#This Row],[Employee Name]]),"-----",VLOOKUP(LeaveTracker[[#This Row],[Employee Name]],Employees[[Employee Name]:[Office]],6))</f>
        <v>LEGAL</v>
      </c>
      <c r="F633" s="59">
        <v>44823</v>
      </c>
      <c r="G633" s="59">
        <v>44824</v>
      </c>
      <c r="H633" s="58" t="s">
        <v>300</v>
      </c>
      <c r="I633" s="58" t="s">
        <v>1850</v>
      </c>
      <c r="J633" s="60" t="s">
        <v>1759</v>
      </c>
      <c r="K633" s="9">
        <f ca="1">NETWORKDAYS(LeaveTracker[[#This Row],[Start Date]],LeaveTracker[[#This Row],[End Date]],lstHolidays)</f>
        <v>2</v>
      </c>
      <c r="L633" s="9"/>
    </row>
    <row r="634" spans="1:12" ht="30" customHeight="1" x14ac:dyDescent="0.3">
      <c r="A634" s="60">
        <v>940</v>
      </c>
      <c r="B634" s="59">
        <v>44880</v>
      </c>
      <c r="C634" s="59">
        <v>44810</v>
      </c>
      <c r="D634" s="58" t="s">
        <v>1923</v>
      </c>
      <c r="E634" s="60" t="str">
        <f>IF(ISBLANK(LeaveTracker[[#This Row],[Employee Name]]),"-----",VLOOKUP(LeaveTracker[[#This Row],[Employee Name]],Employees[[Employee Name]:[Office]],6))</f>
        <v>TICC</v>
      </c>
      <c r="F634" s="59">
        <v>44823</v>
      </c>
      <c r="G634" s="59">
        <v>44823</v>
      </c>
      <c r="H634" s="58" t="s">
        <v>300</v>
      </c>
      <c r="I634" s="58" t="s">
        <v>1850</v>
      </c>
      <c r="J634" s="60" t="s">
        <v>1762</v>
      </c>
      <c r="K634" s="9">
        <f ca="1">NETWORKDAYS(LeaveTracker[[#This Row],[Start Date]],LeaveTracker[[#This Row],[End Date]],lstHolidays)</f>
        <v>1</v>
      </c>
      <c r="L634" s="9"/>
    </row>
    <row r="635" spans="1:12" ht="30" customHeight="1" x14ac:dyDescent="0.3">
      <c r="A635" s="60">
        <v>941</v>
      </c>
      <c r="B635" s="59">
        <v>44880</v>
      </c>
      <c r="C635" s="59">
        <v>44805</v>
      </c>
      <c r="D635" s="58" t="s">
        <v>1796</v>
      </c>
      <c r="E635" s="60" t="str">
        <f>IF(ISBLANK(LeaveTracker[[#This Row],[Employee Name]]),"-----",VLOOKUP(LeaveTracker[[#This Row],[Employee Name]],Employees[[Employee Name]:[Office]],6))</f>
        <v>ONT</v>
      </c>
      <c r="F635" s="59">
        <v>44774</v>
      </c>
      <c r="G635" s="59">
        <v>44792</v>
      </c>
      <c r="H635" s="58" t="s">
        <v>81</v>
      </c>
      <c r="I635" s="58"/>
      <c r="J635" s="60" t="s">
        <v>2012</v>
      </c>
      <c r="K635" s="9">
        <f ca="1">NETWORKDAYS(LeaveTracker[[#This Row],[Start Date]],LeaveTracker[[#This Row],[End Date]],lstHolidays)</f>
        <v>15</v>
      </c>
      <c r="L635" s="9"/>
    </row>
    <row r="636" spans="1:12" ht="30" customHeight="1" x14ac:dyDescent="0.3">
      <c r="A636" s="60">
        <v>942</v>
      </c>
      <c r="B636" s="59">
        <v>44880</v>
      </c>
      <c r="C636" s="59">
        <v>44827</v>
      </c>
      <c r="D636" s="58" t="s">
        <v>1794</v>
      </c>
      <c r="E636" s="60" t="str">
        <f>IF(ISBLANK(LeaveTracker[[#This Row],[Employee Name]]),"-----",VLOOKUP(LeaveTracker[[#This Row],[Employee Name]],Employees[[Employee Name]:[Office]],6))</f>
        <v>MAHOGANY MARKET</v>
      </c>
      <c r="F636" s="59">
        <v>44826</v>
      </c>
      <c r="G636" s="59">
        <v>44826</v>
      </c>
      <c r="H636" s="58" t="s">
        <v>81</v>
      </c>
      <c r="I636" s="58"/>
      <c r="J636" s="60" t="s">
        <v>862</v>
      </c>
      <c r="K636" s="9">
        <f ca="1">NETWORKDAYS(LeaveTracker[[#This Row],[Start Date]],LeaveTracker[[#This Row],[End Date]],lstHolidays)</f>
        <v>1</v>
      </c>
      <c r="L636" s="9"/>
    </row>
    <row r="637" spans="1:12" ht="30" customHeight="1" x14ac:dyDescent="0.3">
      <c r="A637" s="60">
        <v>943</v>
      </c>
      <c r="B637" s="59">
        <v>44880</v>
      </c>
      <c r="C637" s="59">
        <v>44825</v>
      </c>
      <c r="D637" s="58" t="s">
        <v>1794</v>
      </c>
      <c r="E637" s="60" t="str">
        <f>IF(ISBLANK(LeaveTracker[[#This Row],[Employee Name]]),"-----",VLOOKUP(LeaveTracker[[#This Row],[Employee Name]],Employees[[Employee Name]:[Office]],6))</f>
        <v>MAHOGANY MARKET</v>
      </c>
      <c r="F637" s="59">
        <v>44834</v>
      </c>
      <c r="G637" s="59">
        <v>44834</v>
      </c>
      <c r="H637" s="58" t="s">
        <v>300</v>
      </c>
      <c r="I637" s="58" t="s">
        <v>1850</v>
      </c>
      <c r="J637" s="60" t="s">
        <v>1762</v>
      </c>
      <c r="K637" s="9">
        <f ca="1">NETWORKDAYS(LeaveTracker[[#This Row],[Start Date]],LeaveTracker[[#This Row],[End Date]],lstHolidays)</f>
        <v>1</v>
      </c>
      <c r="L637" s="9"/>
    </row>
    <row r="638" spans="1:12" ht="30" customHeight="1" x14ac:dyDescent="0.3">
      <c r="A638" s="60">
        <v>944</v>
      </c>
      <c r="B638" s="59">
        <v>44880</v>
      </c>
      <c r="C638" s="59">
        <v>44807</v>
      </c>
      <c r="D638" s="58" t="s">
        <v>2011</v>
      </c>
      <c r="E638" s="60" t="str">
        <f>IF(ISBLANK(LeaveTracker[[#This Row],[Employee Name]]),"-----",VLOOKUP(LeaveTracker[[#This Row],[Employee Name]],Employees[[Employee Name]:[Office]],6))</f>
        <v>ONT</v>
      </c>
      <c r="F638" s="59">
        <v>44812</v>
      </c>
      <c r="G638" s="59">
        <v>44812</v>
      </c>
      <c r="H638" s="58" t="s">
        <v>300</v>
      </c>
      <c r="I638" s="58" t="s">
        <v>1850</v>
      </c>
      <c r="J638" s="60" t="s">
        <v>1762</v>
      </c>
      <c r="K638" s="9">
        <f ca="1">NETWORKDAYS(LeaveTracker[[#This Row],[Start Date]],LeaveTracker[[#This Row],[End Date]],lstHolidays)</f>
        <v>1</v>
      </c>
      <c r="L638" s="9"/>
    </row>
    <row r="639" spans="1:12" ht="30" customHeight="1" x14ac:dyDescent="0.3">
      <c r="A639" s="60">
        <v>945</v>
      </c>
      <c r="B639" s="59">
        <v>44880</v>
      </c>
      <c r="C639" s="59">
        <v>44811</v>
      </c>
      <c r="D639" s="58" t="s">
        <v>1907</v>
      </c>
      <c r="E639" s="60" t="str">
        <f>IF(ISBLANK(LeaveTracker[[#This Row],[Employee Name]]),"-----",VLOOKUP(LeaveTracker[[#This Row],[Employee Name]],Employees[[Employee Name]:[Office]],6))</f>
        <v>CENRO</v>
      </c>
      <c r="F639" s="59">
        <v>44810</v>
      </c>
      <c r="G639" s="59">
        <v>44810</v>
      </c>
      <c r="H639" s="58" t="s">
        <v>81</v>
      </c>
      <c r="I639" s="58"/>
      <c r="J639" s="60" t="s">
        <v>862</v>
      </c>
      <c r="K639" s="9">
        <f ca="1">NETWORKDAYS(LeaveTracker[[#This Row],[Start Date]],LeaveTracker[[#This Row],[End Date]],lstHolidays)</f>
        <v>1</v>
      </c>
      <c r="L639" s="9"/>
    </row>
    <row r="640" spans="1:12" ht="30" customHeight="1" x14ac:dyDescent="0.3">
      <c r="A640" s="60">
        <v>946</v>
      </c>
      <c r="B640" s="59">
        <v>44880</v>
      </c>
      <c r="C640" s="59">
        <v>44785</v>
      </c>
      <c r="D640" s="58" t="s">
        <v>1990</v>
      </c>
      <c r="E640" s="60" t="str">
        <f>IF(ISBLANK(LeaveTracker[[#This Row],[Employee Name]]),"-----",VLOOKUP(LeaveTracker[[#This Row],[Employee Name]],Employees[[Employee Name]:[Office]],6))</f>
        <v>ONT</v>
      </c>
      <c r="F640" s="59">
        <v>44779</v>
      </c>
      <c r="G640" s="59">
        <v>44782</v>
      </c>
      <c r="H640" s="58" t="s">
        <v>81</v>
      </c>
      <c r="I640" s="58"/>
      <c r="J640" s="60" t="s">
        <v>1816</v>
      </c>
      <c r="K640" s="9">
        <f ca="1">NETWORKDAYS(LeaveTracker[[#This Row],[Start Date]],LeaveTracker[[#This Row],[End Date]],lstHolidays)</f>
        <v>2</v>
      </c>
      <c r="L640" s="9"/>
    </row>
    <row r="641" spans="1:12" ht="30" customHeight="1" x14ac:dyDescent="0.3">
      <c r="A641" s="60">
        <v>947</v>
      </c>
      <c r="B641" s="59">
        <v>44880</v>
      </c>
      <c r="C641" s="59">
        <v>44816</v>
      </c>
      <c r="D641" s="58" t="s">
        <v>1800</v>
      </c>
      <c r="E641" s="60" t="str">
        <f>IF(ISBLANK(LeaveTracker[[#This Row],[Employee Name]]),"-----",VLOOKUP(LeaveTracker[[#This Row],[Employee Name]],Employees[[Employee Name]:[Office]],6))</f>
        <v>ONT</v>
      </c>
      <c r="F641" s="59">
        <v>44813</v>
      </c>
      <c r="G641" s="59">
        <v>44813</v>
      </c>
      <c r="H641" s="58" t="s">
        <v>81</v>
      </c>
      <c r="I641" s="58"/>
      <c r="J641" s="60" t="s">
        <v>862</v>
      </c>
      <c r="K641" s="9">
        <f ca="1">NETWORKDAYS(LeaveTracker[[#This Row],[Start Date]],LeaveTracker[[#This Row],[End Date]],lstHolidays)</f>
        <v>1</v>
      </c>
      <c r="L641" s="9"/>
    </row>
    <row r="642" spans="1:12" ht="30" customHeight="1" x14ac:dyDescent="0.3">
      <c r="A642" s="60">
        <v>948</v>
      </c>
      <c r="B642" s="59">
        <v>44880</v>
      </c>
      <c r="C642" s="59">
        <v>44833</v>
      </c>
      <c r="D642" s="58" t="s">
        <v>1829</v>
      </c>
      <c r="E642" s="60" t="str">
        <f>IF(ISBLANK(LeaveTracker[[#This Row],[Employee Name]]),"-----",VLOOKUP(LeaveTracker[[#This Row],[Employee Name]],Employees[[Employee Name]:[Office]],6))</f>
        <v>SP</v>
      </c>
      <c r="F642" s="59">
        <v>44832</v>
      </c>
      <c r="G642" s="59">
        <v>44832</v>
      </c>
      <c r="H642" s="58" t="s">
        <v>81</v>
      </c>
      <c r="I642" s="58"/>
      <c r="J642" s="60" t="s">
        <v>862</v>
      </c>
      <c r="K642" s="9">
        <f ca="1">NETWORKDAYS(LeaveTracker[[#This Row],[Start Date]],LeaveTracker[[#This Row],[End Date]],lstHolidays)</f>
        <v>1</v>
      </c>
      <c r="L642" s="9"/>
    </row>
    <row r="643" spans="1:12" ht="30" customHeight="1" x14ac:dyDescent="0.3">
      <c r="A643" s="60">
        <v>949</v>
      </c>
      <c r="B643" s="59">
        <v>44880</v>
      </c>
      <c r="C643" s="59">
        <v>44827</v>
      </c>
      <c r="D643" s="58" t="s">
        <v>1824</v>
      </c>
      <c r="E643" s="60" t="str">
        <f>IF(ISBLANK(LeaveTracker[[#This Row],[Employee Name]]),"-----",VLOOKUP(LeaveTracker[[#This Row],[Employee Name]],Employees[[Employee Name]:[Office]],6))</f>
        <v>CHO</v>
      </c>
      <c r="F643" s="59">
        <v>44832</v>
      </c>
      <c r="G643" s="59">
        <v>44833</v>
      </c>
      <c r="H643" s="58" t="s">
        <v>82</v>
      </c>
      <c r="I643" s="58"/>
      <c r="J643" s="60" t="s">
        <v>1806</v>
      </c>
      <c r="K643" s="9">
        <f ca="1">NETWORKDAYS(LeaveTracker[[#This Row],[Start Date]],LeaveTracker[[#This Row],[End Date]],lstHolidays)</f>
        <v>2</v>
      </c>
      <c r="L643" s="9"/>
    </row>
    <row r="644" spans="1:12" ht="30" customHeight="1" x14ac:dyDescent="0.3">
      <c r="A644" s="60">
        <v>950</v>
      </c>
      <c r="B644" s="59">
        <v>44880</v>
      </c>
      <c r="C644" s="59">
        <v>44816</v>
      </c>
      <c r="D644" s="58" t="s">
        <v>1810</v>
      </c>
      <c r="E644" s="60" t="str">
        <f>IF(ISBLANK(LeaveTracker[[#This Row],[Employee Name]]),"-----",VLOOKUP(LeaveTracker[[#This Row],[Employee Name]],Employees[[Employee Name]:[Office]],6))</f>
        <v>CEO</v>
      </c>
      <c r="F644" s="59">
        <v>44813</v>
      </c>
      <c r="G644" s="59">
        <v>44813</v>
      </c>
      <c r="H644" s="58" t="s">
        <v>81</v>
      </c>
      <c r="I644" s="58"/>
      <c r="J644" s="60" t="s">
        <v>862</v>
      </c>
      <c r="K644" s="9">
        <f ca="1">NETWORKDAYS(LeaveTracker[[#This Row],[Start Date]],LeaveTracker[[#This Row],[End Date]],lstHolidays)</f>
        <v>1</v>
      </c>
      <c r="L644" s="9"/>
    </row>
    <row r="645" spans="1:12" ht="30" customHeight="1" x14ac:dyDescent="0.3">
      <c r="A645" s="60">
        <v>951</v>
      </c>
      <c r="B645" s="59">
        <v>44880</v>
      </c>
      <c r="C645" s="59">
        <v>44834</v>
      </c>
      <c r="D645" s="58" t="s">
        <v>1817</v>
      </c>
      <c r="E645" s="60" t="str">
        <f>IF(ISBLANK(LeaveTracker[[#This Row],[Employee Name]]),"-----",VLOOKUP(LeaveTracker[[#This Row],[Employee Name]],Employees[[Employee Name]:[Office]],6))</f>
        <v>GSO</v>
      </c>
      <c r="F645" s="59">
        <v>44833</v>
      </c>
      <c r="G645" s="59">
        <v>44833</v>
      </c>
      <c r="H645" s="58" t="s">
        <v>81</v>
      </c>
      <c r="I645" s="58"/>
      <c r="J645" s="60" t="s">
        <v>862</v>
      </c>
      <c r="K645" s="9">
        <f ca="1">NETWORKDAYS(LeaveTracker[[#This Row],[Start Date]],LeaveTracker[[#This Row],[End Date]],lstHolidays)</f>
        <v>1</v>
      </c>
      <c r="L645" s="9"/>
    </row>
    <row r="646" spans="1:12" ht="30" customHeight="1" x14ac:dyDescent="0.3">
      <c r="A646" s="60">
        <v>952</v>
      </c>
      <c r="B646" s="59">
        <v>44880</v>
      </c>
      <c r="C646" s="59">
        <v>44805</v>
      </c>
      <c r="D646" s="58" t="s">
        <v>1954</v>
      </c>
      <c r="E646" s="60" t="str">
        <f>IF(ISBLANK(LeaveTracker[[#This Row],[Employee Name]]),"-----",VLOOKUP(LeaveTracker[[#This Row],[Employee Name]],Employees[[Employee Name]:[Office]],6))</f>
        <v>GSO</v>
      </c>
      <c r="F646" s="59">
        <v>44803</v>
      </c>
      <c r="G646" s="59">
        <v>44804</v>
      </c>
      <c r="H646" s="58" t="s">
        <v>81</v>
      </c>
      <c r="I646" s="58"/>
      <c r="J646" s="60" t="s">
        <v>859</v>
      </c>
      <c r="K646" s="9">
        <f ca="1">NETWORKDAYS(LeaveTracker[[#This Row],[Start Date]],LeaveTracker[[#This Row],[End Date]],lstHolidays)</f>
        <v>2</v>
      </c>
      <c r="L646" s="9"/>
    </row>
    <row r="647" spans="1:12" ht="30" customHeight="1" x14ac:dyDescent="0.3">
      <c r="A647" s="60">
        <v>953</v>
      </c>
      <c r="B647" s="59">
        <v>44880</v>
      </c>
      <c r="C647" s="59">
        <v>44816</v>
      </c>
      <c r="D647" s="58" t="s">
        <v>1954</v>
      </c>
      <c r="E647" s="60" t="str">
        <f>IF(ISBLANK(LeaveTracker[[#This Row],[Employee Name]]),"-----",VLOOKUP(LeaveTracker[[#This Row],[Employee Name]],Employees[[Employee Name]:[Office]],6))</f>
        <v>GSO</v>
      </c>
      <c r="F647" s="59">
        <v>44809</v>
      </c>
      <c r="G647" s="59">
        <v>44813</v>
      </c>
      <c r="H647" s="58" t="s">
        <v>81</v>
      </c>
      <c r="I647" s="58"/>
      <c r="J647" s="60" t="s">
        <v>1845</v>
      </c>
      <c r="K647" s="9">
        <f ca="1">NETWORKDAYS(LeaveTracker[[#This Row],[Start Date]],LeaveTracker[[#This Row],[End Date]],lstHolidays)</f>
        <v>5</v>
      </c>
      <c r="L647" s="9"/>
    </row>
    <row r="648" spans="1:12" ht="30" customHeight="1" x14ac:dyDescent="0.3">
      <c r="A648" s="60">
        <v>954</v>
      </c>
      <c r="B648" s="59">
        <v>44880</v>
      </c>
      <c r="C648" s="59">
        <v>44824</v>
      </c>
      <c r="D648" s="58" t="s">
        <v>1954</v>
      </c>
      <c r="E648" s="60" t="str">
        <f>IF(ISBLANK(LeaveTracker[[#This Row],[Employee Name]]),"-----",VLOOKUP(LeaveTracker[[#This Row],[Employee Name]],Employees[[Employee Name]:[Office]],6))</f>
        <v>GSO</v>
      </c>
      <c r="F648" s="59">
        <v>44823</v>
      </c>
      <c r="G648" s="59">
        <v>44823</v>
      </c>
      <c r="H648" s="58" t="s">
        <v>81</v>
      </c>
      <c r="I648" s="58"/>
      <c r="J648" s="60" t="s">
        <v>862</v>
      </c>
      <c r="K648" s="9">
        <f ca="1">NETWORKDAYS(LeaveTracker[[#This Row],[Start Date]],LeaveTracker[[#This Row],[End Date]],lstHolidays)</f>
        <v>1</v>
      </c>
      <c r="L648" s="9"/>
    </row>
    <row r="649" spans="1:12" ht="30" customHeight="1" x14ac:dyDescent="0.3">
      <c r="A649" s="60">
        <v>955</v>
      </c>
      <c r="B649" s="59">
        <v>44880</v>
      </c>
      <c r="C649" s="59">
        <v>44809</v>
      </c>
      <c r="D649" s="58" t="s">
        <v>1868</v>
      </c>
      <c r="E649" s="60" t="str">
        <f>IF(ISBLANK(LeaveTracker[[#This Row],[Employee Name]]),"-----",VLOOKUP(LeaveTracker[[#This Row],[Employee Name]],Employees[[Employee Name]:[Office]],6))</f>
        <v>HOUSING</v>
      </c>
      <c r="F649" s="59">
        <v>44806</v>
      </c>
      <c r="G649" s="59">
        <v>44806</v>
      </c>
      <c r="H649" s="58" t="s">
        <v>81</v>
      </c>
      <c r="I649" s="58"/>
      <c r="J649" s="60" t="s">
        <v>862</v>
      </c>
      <c r="K649" s="9">
        <f ca="1">NETWORKDAYS(LeaveTracker[[#This Row],[Start Date]],LeaveTracker[[#This Row],[End Date]],lstHolidays)</f>
        <v>1</v>
      </c>
      <c r="L649" s="9"/>
    </row>
    <row r="650" spans="1:12" ht="30" customHeight="1" x14ac:dyDescent="0.3">
      <c r="A650" s="60">
        <v>956</v>
      </c>
      <c r="B650" s="59">
        <v>44880</v>
      </c>
      <c r="C650" s="59">
        <v>44830</v>
      </c>
      <c r="D650" s="58" t="s">
        <v>2013</v>
      </c>
      <c r="E650" s="60" t="str">
        <f>IF(ISBLANK(LeaveTracker[[#This Row],[Employee Name]]),"-----",VLOOKUP(LeaveTracker[[#This Row],[Employee Name]],Employees[[Employee Name]:[Office]],6))</f>
        <v>HOUSING</v>
      </c>
      <c r="F650" s="59">
        <v>44839</v>
      </c>
      <c r="G650" s="59">
        <v>44839</v>
      </c>
      <c r="H650" s="58" t="s">
        <v>300</v>
      </c>
      <c r="I650" s="58" t="s">
        <v>1850</v>
      </c>
      <c r="J650" s="60" t="s">
        <v>1762</v>
      </c>
      <c r="K650" s="9">
        <f ca="1">NETWORKDAYS(LeaveTracker[[#This Row],[Start Date]],LeaveTracker[[#This Row],[End Date]],lstHolidays)</f>
        <v>1</v>
      </c>
      <c r="L650" s="9"/>
    </row>
    <row r="651" spans="1:12" ht="30" customHeight="1" x14ac:dyDescent="0.3">
      <c r="A651" s="60">
        <v>957</v>
      </c>
      <c r="B651" s="59">
        <v>44880</v>
      </c>
      <c r="C651" s="59">
        <v>44806</v>
      </c>
      <c r="D651" s="58" t="s">
        <v>2013</v>
      </c>
      <c r="E651" s="60" t="str">
        <f>IF(ISBLANK(LeaveTracker[[#This Row],[Employee Name]]),"-----",VLOOKUP(LeaveTracker[[#This Row],[Employee Name]],Employees[[Employee Name]:[Office]],6))</f>
        <v>HOUSING</v>
      </c>
      <c r="F651" s="59">
        <v>44805</v>
      </c>
      <c r="G651" s="59">
        <v>44805</v>
      </c>
      <c r="H651" s="58" t="s">
        <v>300</v>
      </c>
      <c r="I651" s="58" t="s">
        <v>1850</v>
      </c>
      <c r="J651" s="60" t="s">
        <v>1762</v>
      </c>
      <c r="K651" s="9">
        <f ca="1">NETWORKDAYS(LeaveTracker[[#This Row],[Start Date]],LeaveTracker[[#This Row],[End Date]],lstHolidays)</f>
        <v>1</v>
      </c>
      <c r="L651" s="9"/>
    </row>
    <row r="652" spans="1:12" ht="30" customHeight="1" x14ac:dyDescent="0.3">
      <c r="A652" s="60">
        <v>958</v>
      </c>
      <c r="B652" s="59">
        <v>44880</v>
      </c>
      <c r="C652" s="59">
        <v>44825</v>
      </c>
      <c r="D652" s="58" t="s">
        <v>2014</v>
      </c>
      <c r="E652" s="60" t="str">
        <f>IF(ISBLANK(LeaveTracker[[#This Row],[Employee Name]]),"-----",VLOOKUP(LeaveTracker[[#This Row],[Employee Name]],Employees[[Employee Name]:[Office]],6))</f>
        <v>CPDO</v>
      </c>
      <c r="F652" s="59">
        <v>44826</v>
      </c>
      <c r="G652" s="59">
        <v>44826</v>
      </c>
      <c r="H652" s="58" t="s">
        <v>300</v>
      </c>
      <c r="I652" s="58" t="s">
        <v>1850</v>
      </c>
      <c r="J652" s="60" t="s">
        <v>1762</v>
      </c>
      <c r="K652" s="9">
        <f ca="1">NETWORKDAYS(LeaveTracker[[#This Row],[Start Date]],LeaveTracker[[#This Row],[End Date]],lstHolidays)</f>
        <v>1</v>
      </c>
      <c r="L652" s="9"/>
    </row>
    <row r="653" spans="1:12" ht="30" customHeight="1" x14ac:dyDescent="0.3">
      <c r="A653" s="60">
        <v>959</v>
      </c>
      <c r="B653" s="59">
        <v>44880</v>
      </c>
      <c r="C653" s="59">
        <v>44811</v>
      </c>
      <c r="D653" s="58" t="s">
        <v>1887</v>
      </c>
      <c r="E653" s="60" t="str">
        <f>IF(ISBLANK(LeaveTracker[[#This Row],[Employee Name]]),"-----",VLOOKUP(LeaveTracker[[#This Row],[Employee Name]],Employees[[Employee Name]:[Office]],6))</f>
        <v>CCT</v>
      </c>
      <c r="F653" s="59">
        <v>44806</v>
      </c>
      <c r="G653" s="59">
        <v>44806</v>
      </c>
      <c r="H653" s="58" t="s">
        <v>81</v>
      </c>
      <c r="I653" s="58"/>
      <c r="J653" s="60" t="s">
        <v>862</v>
      </c>
      <c r="K653" s="9">
        <f ca="1">NETWORKDAYS(LeaveTracker[[#This Row],[Start Date]],LeaveTracker[[#This Row],[End Date]],lstHolidays)</f>
        <v>1</v>
      </c>
      <c r="L653" s="9"/>
    </row>
    <row r="654" spans="1:12" ht="30" customHeight="1" x14ac:dyDescent="0.3">
      <c r="A654" s="60">
        <v>959</v>
      </c>
      <c r="B654" s="59">
        <v>44880</v>
      </c>
      <c r="C654" s="59">
        <v>44811</v>
      </c>
      <c r="D654" s="58" t="s">
        <v>1887</v>
      </c>
      <c r="E654" s="60" t="str">
        <f>IF(ISBLANK(LeaveTracker[[#This Row],[Employee Name]]),"-----",VLOOKUP(LeaveTracker[[#This Row],[Employee Name]],Employees[[Employee Name]:[Office]],6))</f>
        <v>CCT</v>
      </c>
      <c r="F654" s="59">
        <v>44809</v>
      </c>
      <c r="G654" s="59">
        <v>44810</v>
      </c>
      <c r="H654" s="58" t="s">
        <v>81</v>
      </c>
      <c r="I654" s="58"/>
      <c r="J654" s="60" t="s">
        <v>859</v>
      </c>
      <c r="K654" s="9">
        <f ca="1">NETWORKDAYS(LeaveTracker[[#This Row],[Start Date]],LeaveTracker[[#This Row],[End Date]],lstHolidays)</f>
        <v>2</v>
      </c>
      <c r="L654" s="9"/>
    </row>
    <row r="655" spans="1:12" ht="30" customHeight="1" x14ac:dyDescent="0.3">
      <c r="A655" s="60">
        <v>960</v>
      </c>
      <c r="B655" s="59">
        <v>44880</v>
      </c>
      <c r="C655" s="59">
        <v>44830</v>
      </c>
      <c r="D655" s="58" t="s">
        <v>1877</v>
      </c>
      <c r="E655" s="60" t="str">
        <f>IF(ISBLANK(LeaveTracker[[#This Row],[Employee Name]]),"-----",VLOOKUP(LeaveTracker[[#This Row],[Employee Name]],Employees[[Employee Name]:[Office]],6))</f>
        <v>TICC</v>
      </c>
      <c r="F655" s="59">
        <v>44823</v>
      </c>
      <c r="G655" s="59">
        <v>44823</v>
      </c>
      <c r="H655" s="58" t="s">
        <v>81</v>
      </c>
      <c r="I655" s="58"/>
      <c r="J655" s="60" t="s">
        <v>862</v>
      </c>
      <c r="K655" s="9">
        <f ca="1">NETWORKDAYS(LeaveTracker[[#This Row],[Start Date]],LeaveTracker[[#This Row],[End Date]],lstHolidays)</f>
        <v>1</v>
      </c>
      <c r="L655" s="9"/>
    </row>
    <row r="656" spans="1:12" ht="30" customHeight="1" x14ac:dyDescent="0.3">
      <c r="A656" s="60">
        <v>961</v>
      </c>
      <c r="B656" s="59">
        <v>44880</v>
      </c>
      <c r="C656" s="59">
        <v>44819</v>
      </c>
      <c r="D656" s="58" t="s">
        <v>1877</v>
      </c>
      <c r="E656" s="60" t="str">
        <f>IF(ISBLANK(LeaveTracker[[#This Row],[Employee Name]]),"-----",VLOOKUP(LeaveTracker[[#This Row],[Employee Name]],Employees[[Employee Name]:[Office]],6))</f>
        <v>TICC</v>
      </c>
      <c r="F656" s="59">
        <v>44814</v>
      </c>
      <c r="G656" s="59">
        <v>44814</v>
      </c>
      <c r="H656" s="58" t="s">
        <v>81</v>
      </c>
      <c r="I656" s="58"/>
      <c r="J656" s="60" t="s">
        <v>1944</v>
      </c>
      <c r="K656" s="9">
        <f ca="1">NETWORKDAYS(LeaveTracker[[#This Row],[Start Date]],LeaveTracker[[#This Row],[End Date]],lstHolidays)</f>
        <v>0</v>
      </c>
      <c r="L656" s="9"/>
    </row>
    <row r="657" spans="1:12" ht="30" customHeight="1" x14ac:dyDescent="0.3">
      <c r="A657" s="60">
        <v>962</v>
      </c>
      <c r="B657" s="59">
        <v>44880</v>
      </c>
      <c r="C657" s="59">
        <v>44807</v>
      </c>
      <c r="D657" s="58" t="s">
        <v>1901</v>
      </c>
      <c r="E657" s="60" t="str">
        <f>IF(ISBLANK(LeaveTracker[[#This Row],[Employee Name]]),"-----",VLOOKUP(LeaveTracker[[#This Row],[Employee Name]],Employees[[Employee Name]:[Office]],6))</f>
        <v>EEO/CITY MARKET</v>
      </c>
      <c r="F657" s="59">
        <v>44805</v>
      </c>
      <c r="G657" s="59">
        <v>44805</v>
      </c>
      <c r="H657" s="58" t="s">
        <v>81</v>
      </c>
      <c r="I657" s="58"/>
      <c r="J657" s="60" t="s">
        <v>862</v>
      </c>
      <c r="K657" s="9">
        <f ca="1">NETWORKDAYS(LeaveTracker[[#This Row],[Start Date]],LeaveTracker[[#This Row],[End Date]],lstHolidays)</f>
        <v>1</v>
      </c>
      <c r="L657" s="9"/>
    </row>
    <row r="658" spans="1:12" ht="30" customHeight="1" x14ac:dyDescent="0.3">
      <c r="A658" s="60">
        <v>963</v>
      </c>
      <c r="B658" s="59">
        <v>44880</v>
      </c>
      <c r="C658" s="59">
        <v>44832</v>
      </c>
      <c r="D658" s="58" t="s">
        <v>2015</v>
      </c>
      <c r="E658" s="60" t="str">
        <f>IF(ISBLANK(LeaveTracker[[#This Row],[Employee Name]]),"-----",VLOOKUP(LeaveTracker[[#This Row],[Employee Name]],Employees[[Employee Name]:[Office]],6))</f>
        <v>TCIS</v>
      </c>
      <c r="F658" s="59">
        <v>44833</v>
      </c>
      <c r="G658" s="59">
        <v>44834</v>
      </c>
      <c r="H658" s="58" t="s">
        <v>300</v>
      </c>
      <c r="I658" s="58" t="s">
        <v>1850</v>
      </c>
      <c r="J658" s="60" t="s">
        <v>1759</v>
      </c>
      <c r="K658" s="9">
        <f ca="1">NETWORKDAYS(LeaveTracker[[#This Row],[Start Date]],LeaveTracker[[#This Row],[End Date]],lstHolidays)</f>
        <v>2</v>
      </c>
      <c r="L658" s="9"/>
    </row>
    <row r="659" spans="1:12" ht="30" customHeight="1" x14ac:dyDescent="0.3">
      <c r="A659" s="60">
        <v>963</v>
      </c>
      <c r="B659" s="59">
        <v>44880</v>
      </c>
      <c r="C659" s="59">
        <v>44832</v>
      </c>
      <c r="D659" s="58" t="s">
        <v>2015</v>
      </c>
      <c r="E659" s="60" t="str">
        <f>IF(ISBLANK(LeaveTracker[[#This Row],[Employee Name]]),"-----",VLOOKUP(LeaveTracker[[#This Row],[Employee Name]],Employees[[Employee Name]:[Office]],6))</f>
        <v>TCIS</v>
      </c>
      <c r="F659" s="59">
        <v>44837</v>
      </c>
      <c r="G659" s="59">
        <v>44837</v>
      </c>
      <c r="H659" s="58" t="s">
        <v>300</v>
      </c>
      <c r="I659" s="58" t="s">
        <v>1850</v>
      </c>
      <c r="J659" s="60" t="s">
        <v>1762</v>
      </c>
      <c r="K659" s="9">
        <f ca="1">NETWORKDAYS(LeaveTracker[[#This Row],[Start Date]],LeaveTracker[[#This Row],[End Date]],lstHolidays)</f>
        <v>1</v>
      </c>
      <c r="L659" s="9"/>
    </row>
    <row r="660" spans="1:12" ht="30" customHeight="1" x14ac:dyDescent="0.3">
      <c r="A660" s="60">
        <v>964</v>
      </c>
      <c r="B660" s="59">
        <v>44880</v>
      </c>
      <c r="C660" s="59">
        <v>44823</v>
      </c>
      <c r="D660" s="58" t="s">
        <v>1997</v>
      </c>
      <c r="E660" s="60" t="str">
        <f>IF(ISBLANK(LeaveTracker[[#This Row],[Employee Name]]),"-----",VLOOKUP(LeaveTracker[[#This Row],[Employee Name]],Employees[[Employee Name]:[Office]],6))</f>
        <v>INTERNAL</v>
      </c>
      <c r="F660" s="59">
        <v>44846</v>
      </c>
      <c r="G660" s="59">
        <v>44846</v>
      </c>
      <c r="H660" s="58" t="s">
        <v>300</v>
      </c>
      <c r="I660" s="58" t="s">
        <v>1850</v>
      </c>
      <c r="J660" s="60" t="s">
        <v>1762</v>
      </c>
      <c r="K660" s="9">
        <f ca="1">NETWORKDAYS(LeaveTracker[[#This Row],[Start Date]],LeaveTracker[[#This Row],[End Date]],lstHolidays)</f>
        <v>1</v>
      </c>
      <c r="L660" s="9"/>
    </row>
    <row r="661" spans="1:12" ht="30" customHeight="1" x14ac:dyDescent="0.3">
      <c r="A661" s="60">
        <v>964</v>
      </c>
      <c r="B661" s="59">
        <v>44880</v>
      </c>
      <c r="C661" s="59">
        <v>44823</v>
      </c>
      <c r="D661" s="58" t="s">
        <v>1997</v>
      </c>
      <c r="E661" s="60" t="str">
        <f>IF(ISBLANK(LeaveTracker[[#This Row],[Employee Name]]),"-----",VLOOKUP(LeaveTracker[[#This Row],[Employee Name]],Employees[[Employee Name]:[Office]],6))</f>
        <v>INTERNAL</v>
      </c>
      <c r="F661" s="59">
        <v>44848</v>
      </c>
      <c r="G661" s="59">
        <v>44848</v>
      </c>
      <c r="H661" s="58" t="s">
        <v>300</v>
      </c>
      <c r="I661" s="58" t="s">
        <v>1850</v>
      </c>
      <c r="J661" s="60" t="s">
        <v>1762</v>
      </c>
      <c r="K661" s="9">
        <f ca="1">NETWORKDAYS(LeaveTracker[[#This Row],[Start Date]],LeaveTracker[[#This Row],[End Date]],lstHolidays)</f>
        <v>1</v>
      </c>
      <c r="L661" s="9"/>
    </row>
    <row r="662" spans="1:12" ht="30" customHeight="1" x14ac:dyDescent="0.3">
      <c r="A662" s="60">
        <v>965</v>
      </c>
      <c r="B662" s="59">
        <v>44880</v>
      </c>
      <c r="C662" s="59">
        <v>44823</v>
      </c>
      <c r="D662" s="58" t="s">
        <v>1860</v>
      </c>
      <c r="E662" s="60" t="str">
        <f>IF(ISBLANK(LeaveTracker[[#This Row],[Employee Name]]),"-----",VLOOKUP(LeaveTracker[[#This Row],[Employee Name]],Employees[[Employee Name]:[Office]],6))</f>
        <v>CENRO</v>
      </c>
      <c r="F662" s="59">
        <v>44833</v>
      </c>
      <c r="G662" s="59">
        <v>44834</v>
      </c>
      <c r="H662" s="58" t="s">
        <v>82</v>
      </c>
      <c r="I662" s="58" t="s">
        <v>1758</v>
      </c>
      <c r="J662" s="60" t="s">
        <v>1806</v>
      </c>
      <c r="K662" s="9">
        <f ca="1">NETWORKDAYS(LeaveTracker[[#This Row],[Start Date]],LeaveTracker[[#This Row],[End Date]],lstHolidays)</f>
        <v>2</v>
      </c>
      <c r="L662" s="9"/>
    </row>
    <row r="663" spans="1:12" ht="30" customHeight="1" x14ac:dyDescent="0.3">
      <c r="A663" s="60">
        <v>966</v>
      </c>
      <c r="B663" s="59">
        <v>44880</v>
      </c>
      <c r="C663" s="59">
        <v>44816</v>
      </c>
      <c r="D663" s="58" t="s">
        <v>1902</v>
      </c>
      <c r="E663" s="60" t="str">
        <f>IF(ISBLANK(LeaveTracker[[#This Row],[Employee Name]]),"-----",VLOOKUP(LeaveTracker[[#This Row],[Employee Name]],Employees[[Employee Name]:[Office]],6))</f>
        <v>ACCOUNTING</v>
      </c>
      <c r="F663" s="59">
        <v>44806</v>
      </c>
      <c r="G663" s="59">
        <v>44806</v>
      </c>
      <c r="H663" s="58" t="s">
        <v>81</v>
      </c>
      <c r="I663" s="58"/>
      <c r="J663" s="60" t="s">
        <v>862</v>
      </c>
      <c r="K663" s="9">
        <f ca="1">NETWORKDAYS(LeaveTracker[[#This Row],[Start Date]],LeaveTracker[[#This Row],[End Date]],lstHolidays)</f>
        <v>1</v>
      </c>
      <c r="L663" s="9"/>
    </row>
    <row r="664" spans="1:12" ht="30" customHeight="1" x14ac:dyDescent="0.3">
      <c r="A664" s="60">
        <v>966</v>
      </c>
      <c r="B664" s="59">
        <v>44880</v>
      </c>
      <c r="C664" s="59">
        <v>44816</v>
      </c>
      <c r="D664" s="58" t="s">
        <v>1902</v>
      </c>
      <c r="E664" s="60" t="str">
        <f>IF(ISBLANK(LeaveTracker[[#This Row],[Employee Name]]),"-----",VLOOKUP(LeaveTracker[[#This Row],[Employee Name]],Employees[[Employee Name]:[Office]],6))</f>
        <v>ACCOUNTING</v>
      </c>
      <c r="F664" s="59">
        <v>44813</v>
      </c>
      <c r="G664" s="59">
        <v>44813</v>
      </c>
      <c r="H664" s="58" t="s">
        <v>81</v>
      </c>
      <c r="I664" s="58"/>
      <c r="J664" s="60" t="s">
        <v>862</v>
      </c>
      <c r="K664" s="9">
        <f ca="1">NETWORKDAYS(LeaveTracker[[#This Row],[Start Date]],LeaveTracker[[#This Row],[End Date]],lstHolidays)</f>
        <v>1</v>
      </c>
      <c r="L664" s="9"/>
    </row>
    <row r="665" spans="1:12" ht="30" customHeight="1" x14ac:dyDescent="0.3">
      <c r="A665" s="60">
        <v>967</v>
      </c>
      <c r="B665" s="59">
        <v>44880</v>
      </c>
      <c r="C665" s="59">
        <v>44826</v>
      </c>
      <c r="D665" s="58" t="s">
        <v>1902</v>
      </c>
      <c r="E665" s="60" t="str">
        <f>IF(ISBLANK(LeaveTracker[[#This Row],[Employee Name]]),"-----",VLOOKUP(LeaveTracker[[#This Row],[Employee Name]],Employees[[Employee Name]:[Office]],6))</f>
        <v>ACCOUNTING</v>
      </c>
      <c r="F665" s="59">
        <v>44832</v>
      </c>
      <c r="G665" s="59">
        <v>44832</v>
      </c>
      <c r="H665" s="58" t="s">
        <v>82</v>
      </c>
      <c r="I665" s="58"/>
      <c r="J665" s="60" t="s">
        <v>861</v>
      </c>
      <c r="K665" s="9">
        <f ca="1">NETWORKDAYS(LeaveTracker[[#This Row],[Start Date]],LeaveTracker[[#This Row],[End Date]],lstHolidays)</f>
        <v>1</v>
      </c>
      <c r="L665" s="9"/>
    </row>
    <row r="666" spans="1:12" ht="30" customHeight="1" x14ac:dyDescent="0.3">
      <c r="A666" s="60">
        <v>968</v>
      </c>
      <c r="B666" s="59">
        <v>44880</v>
      </c>
      <c r="C666" s="59">
        <v>44810</v>
      </c>
      <c r="D666" s="58" t="s">
        <v>1897</v>
      </c>
      <c r="E666" s="60" t="str">
        <f>IF(ISBLANK(LeaveTracker[[#This Row],[Employee Name]]),"-----",VLOOKUP(LeaveTracker[[#This Row],[Employee Name]],Employees[[Employee Name]:[Office]],6))</f>
        <v>ONT</v>
      </c>
      <c r="F666" s="59">
        <v>44809</v>
      </c>
      <c r="G666" s="59">
        <v>44809</v>
      </c>
      <c r="H666" s="58" t="s">
        <v>81</v>
      </c>
      <c r="I666" s="58"/>
      <c r="J666" s="60" t="s">
        <v>862</v>
      </c>
      <c r="K666" s="9">
        <f ca="1">NETWORKDAYS(LeaveTracker[[#This Row],[Start Date]],LeaveTracker[[#This Row],[End Date]],lstHolidays)</f>
        <v>1</v>
      </c>
      <c r="L666" s="9"/>
    </row>
    <row r="667" spans="1:12" ht="30" customHeight="1" x14ac:dyDescent="0.3">
      <c r="A667" s="60">
        <v>969</v>
      </c>
      <c r="B667" s="59">
        <v>44880</v>
      </c>
      <c r="C667" s="59">
        <v>44810</v>
      </c>
      <c r="D667" s="58" t="s">
        <v>1897</v>
      </c>
      <c r="E667" s="60" t="str">
        <f>IF(ISBLANK(LeaveTracker[[#This Row],[Employee Name]]),"-----",VLOOKUP(LeaveTracker[[#This Row],[Employee Name]],Employees[[Employee Name]:[Office]],6))</f>
        <v>ONT</v>
      </c>
      <c r="F667" s="59">
        <v>44820</v>
      </c>
      <c r="G667" s="59">
        <v>44820</v>
      </c>
      <c r="H667" s="58" t="s">
        <v>300</v>
      </c>
      <c r="I667" s="58" t="s">
        <v>1850</v>
      </c>
      <c r="J667" s="60" t="s">
        <v>1762</v>
      </c>
      <c r="K667" s="9">
        <f ca="1">NETWORKDAYS(LeaveTracker[[#This Row],[Start Date]],LeaveTracker[[#This Row],[End Date]],lstHolidays)</f>
        <v>1</v>
      </c>
      <c r="L667" s="9"/>
    </row>
    <row r="668" spans="1:12" ht="30" customHeight="1" x14ac:dyDescent="0.3">
      <c r="A668" s="60">
        <v>970</v>
      </c>
      <c r="B668" s="59">
        <v>44880</v>
      </c>
      <c r="C668" s="59">
        <v>44809</v>
      </c>
      <c r="D668" s="58" t="s">
        <v>1897</v>
      </c>
      <c r="E668" s="60" t="str">
        <f>IF(ISBLANK(LeaveTracker[[#This Row],[Employee Name]]),"-----",VLOOKUP(LeaveTracker[[#This Row],[Employee Name]],Employees[[Employee Name]:[Office]],6))</f>
        <v>ONT</v>
      </c>
      <c r="F668" s="59">
        <v>44816</v>
      </c>
      <c r="G668" s="59">
        <v>44816</v>
      </c>
      <c r="H668" s="58" t="s">
        <v>82</v>
      </c>
      <c r="I668" s="58"/>
      <c r="J668" s="60" t="s">
        <v>861</v>
      </c>
      <c r="K668" s="9">
        <f ca="1">NETWORKDAYS(LeaveTracker[[#This Row],[Start Date]],LeaveTracker[[#This Row],[End Date]],lstHolidays)</f>
        <v>1</v>
      </c>
      <c r="L668" s="9"/>
    </row>
    <row r="669" spans="1:12" ht="30" customHeight="1" x14ac:dyDescent="0.3">
      <c r="A669" s="60">
        <v>970</v>
      </c>
      <c r="B669" s="59">
        <v>44880</v>
      </c>
      <c r="C669" s="59">
        <v>44809</v>
      </c>
      <c r="D669" s="58" t="s">
        <v>1897</v>
      </c>
      <c r="E669" s="60" t="str">
        <f>IF(ISBLANK(LeaveTracker[[#This Row],[Employee Name]]),"-----",VLOOKUP(LeaveTracker[[#This Row],[Employee Name]],Employees[[Employee Name]:[Office]],6))</f>
        <v>ONT</v>
      </c>
      <c r="F669" s="59">
        <v>44820</v>
      </c>
      <c r="G669" s="59">
        <v>44820</v>
      </c>
      <c r="H669" s="58" t="s">
        <v>82</v>
      </c>
      <c r="I669" s="58"/>
      <c r="J669" s="60" t="s">
        <v>861</v>
      </c>
      <c r="K669" s="9">
        <f ca="1">NETWORKDAYS(LeaveTracker[[#This Row],[Start Date]],LeaveTracker[[#This Row],[End Date]],lstHolidays)</f>
        <v>1</v>
      </c>
      <c r="L669" s="9"/>
    </row>
    <row r="670" spans="1:12" ht="30" customHeight="1" x14ac:dyDescent="0.3">
      <c r="A670" s="60">
        <v>971</v>
      </c>
      <c r="B670" s="59">
        <v>44880</v>
      </c>
      <c r="C670" s="59">
        <v>44834</v>
      </c>
      <c r="D670" s="58" t="s">
        <v>1899</v>
      </c>
      <c r="E670" s="60" t="str">
        <f>IF(ISBLANK(LeaveTracker[[#This Row],[Employee Name]]),"-----",VLOOKUP(LeaveTracker[[#This Row],[Employee Name]],Employees[[Employee Name]:[Office]],6))</f>
        <v>CSWDO</v>
      </c>
      <c r="F670" s="59">
        <v>44833</v>
      </c>
      <c r="G670" s="59">
        <v>44833</v>
      </c>
      <c r="H670" s="58" t="s">
        <v>81</v>
      </c>
      <c r="I670" s="58"/>
      <c r="J670" s="60" t="s">
        <v>862</v>
      </c>
      <c r="K670" s="9">
        <f ca="1">NETWORKDAYS(LeaveTracker[[#This Row],[Start Date]],LeaveTracker[[#This Row],[End Date]],lstHolidays)</f>
        <v>1</v>
      </c>
      <c r="L670" s="9"/>
    </row>
    <row r="671" spans="1:12" ht="30" customHeight="1" x14ac:dyDescent="0.3">
      <c r="A671" s="60">
        <v>972</v>
      </c>
      <c r="B671" s="59">
        <v>44882</v>
      </c>
      <c r="C671" s="59">
        <v>44860</v>
      </c>
      <c r="D671" s="58" t="s">
        <v>1989</v>
      </c>
      <c r="E671" s="60" t="str">
        <f>IF(ISBLANK(LeaveTracker[[#This Row],[Employee Name]]),"-----",VLOOKUP(LeaveTracker[[#This Row],[Employee Name]],Employees[[Employee Name]:[Office]],6))</f>
        <v>COOP</v>
      </c>
      <c r="F671" s="59">
        <v>44861</v>
      </c>
      <c r="G671" s="59">
        <v>44861</v>
      </c>
      <c r="H671" s="58" t="s">
        <v>1035</v>
      </c>
      <c r="I671" s="58" t="s">
        <v>1980</v>
      </c>
      <c r="J671" s="60" t="s">
        <v>1866</v>
      </c>
      <c r="K671" s="9">
        <f ca="1">NETWORKDAYS(LeaveTracker[[#This Row],[Start Date]],LeaveTracker[[#This Row],[End Date]],lstHolidays)</f>
        <v>1</v>
      </c>
      <c r="L671" s="9"/>
    </row>
    <row r="672" spans="1:12" ht="30" customHeight="1" x14ac:dyDescent="0.3">
      <c r="A672" s="60">
        <v>973</v>
      </c>
      <c r="B672" s="59">
        <v>44882</v>
      </c>
      <c r="C672" s="59">
        <v>44854</v>
      </c>
      <c r="D672" s="58" t="s">
        <v>2016</v>
      </c>
      <c r="E672" s="60" t="str">
        <f>IF(ISBLANK(LeaveTracker[[#This Row],[Employee Name]]),"-----",VLOOKUP(LeaveTracker[[#This Row],[Employee Name]],Employees[[Employee Name]:[Office]],6))</f>
        <v>TCIS</v>
      </c>
      <c r="F672" s="59">
        <v>44832</v>
      </c>
      <c r="G672" s="59">
        <v>44841</v>
      </c>
      <c r="H672" s="58" t="s">
        <v>1035</v>
      </c>
      <c r="I672" s="58" t="s">
        <v>1964</v>
      </c>
      <c r="J672" s="60" t="s">
        <v>2017</v>
      </c>
      <c r="K672" s="9">
        <f ca="1">NETWORKDAYS(LeaveTracker[[#This Row],[Start Date]],LeaveTracker[[#This Row],[End Date]],lstHolidays)</f>
        <v>8</v>
      </c>
      <c r="L672" s="9"/>
    </row>
    <row r="673" spans="1:12" ht="30" customHeight="1" x14ac:dyDescent="0.3">
      <c r="A673" s="60">
        <v>974</v>
      </c>
      <c r="B673" s="59">
        <v>44882</v>
      </c>
      <c r="C673" s="59">
        <v>44848</v>
      </c>
      <c r="D673" s="58" t="s">
        <v>1910</v>
      </c>
      <c r="E673" s="60" t="str">
        <f>IF(ISBLANK(LeaveTracker[[#This Row],[Employee Name]]),"-----",VLOOKUP(LeaveTracker[[#This Row],[Employee Name]],Employees[[Employee Name]:[Office]],6))</f>
        <v>VMO/SP</v>
      </c>
      <c r="F673" s="59">
        <v>44855</v>
      </c>
      <c r="G673" s="59">
        <v>44855</v>
      </c>
      <c r="H673" s="58" t="s">
        <v>300</v>
      </c>
      <c r="I673" s="58" t="s">
        <v>1850</v>
      </c>
      <c r="J673" s="60" t="s">
        <v>1762</v>
      </c>
      <c r="K673" s="9">
        <f ca="1">NETWORKDAYS(LeaveTracker[[#This Row],[Start Date]],LeaveTracker[[#This Row],[End Date]],lstHolidays)</f>
        <v>1</v>
      </c>
      <c r="L673" s="9"/>
    </row>
    <row r="674" spans="1:12" ht="30" customHeight="1" x14ac:dyDescent="0.3">
      <c r="A674" s="60">
        <v>975</v>
      </c>
      <c r="B674" s="59">
        <v>44882</v>
      </c>
      <c r="C674" s="59">
        <v>44858</v>
      </c>
      <c r="D674" s="58" t="s">
        <v>2018</v>
      </c>
      <c r="E674" s="60" t="str">
        <f>IF(ISBLANK(LeaveTracker[[#This Row],[Employee Name]]),"-----",VLOOKUP(LeaveTracker[[#This Row],[Employee Name]],Employees[[Employee Name]:[Office]],6))</f>
        <v>CENRO</v>
      </c>
      <c r="F674" s="59">
        <v>44854</v>
      </c>
      <c r="G674" s="59">
        <v>44855</v>
      </c>
      <c r="H674" s="58" t="s">
        <v>81</v>
      </c>
      <c r="I674" s="58"/>
      <c r="J674" s="60" t="s">
        <v>859</v>
      </c>
      <c r="K674" s="9">
        <f ca="1">NETWORKDAYS(LeaveTracker[[#This Row],[Start Date]],LeaveTracker[[#This Row],[End Date]],lstHolidays)</f>
        <v>2</v>
      </c>
      <c r="L674" s="9"/>
    </row>
    <row r="675" spans="1:12" ht="30" customHeight="1" x14ac:dyDescent="0.3">
      <c r="A675" s="60">
        <v>976</v>
      </c>
      <c r="B675" s="59">
        <v>44882</v>
      </c>
      <c r="C675" s="59">
        <v>44868</v>
      </c>
      <c r="D675" s="58" t="s">
        <v>2019</v>
      </c>
      <c r="E675" s="60" t="str">
        <f>IF(ISBLANK(LeaveTracker[[#This Row],[Employee Name]]),"-----",VLOOKUP(LeaveTracker[[#This Row],[Employee Name]],Employees[[Employee Name]:[Office]],6))</f>
        <v>PICNIC GROVE</v>
      </c>
      <c r="F675" s="59">
        <v>44850</v>
      </c>
      <c r="G675" s="59">
        <v>44860</v>
      </c>
      <c r="H675" s="58"/>
      <c r="I675" s="58"/>
      <c r="J675" s="60" t="s">
        <v>2020</v>
      </c>
      <c r="K675" s="9">
        <f ca="1">NETWORKDAYS(LeaveTracker[[#This Row],[Start Date]],LeaveTracker[[#This Row],[End Date]],lstHolidays)</f>
        <v>8</v>
      </c>
      <c r="L675" s="9"/>
    </row>
    <row r="676" spans="1:12" ht="30" customHeight="1" x14ac:dyDescent="0.3">
      <c r="A676" s="60">
        <v>977</v>
      </c>
      <c r="B676" s="59">
        <v>44882</v>
      </c>
      <c r="C676" s="59">
        <v>44847</v>
      </c>
      <c r="D676" s="58" t="s">
        <v>2021</v>
      </c>
      <c r="E676" s="60">
        <f>IF(ISBLANK(LeaveTracker[[#This Row],[Employee Name]]),"-----",VLOOKUP(LeaveTracker[[#This Row],[Employee Name]],Employees[[Employee Name]:[Office]],6))</f>
        <v>0</v>
      </c>
      <c r="F676" s="59">
        <v>44841</v>
      </c>
      <c r="G676" s="59">
        <v>44841</v>
      </c>
      <c r="H676" s="58" t="s">
        <v>81</v>
      </c>
      <c r="I676" s="58"/>
      <c r="J676" s="60" t="s">
        <v>862</v>
      </c>
      <c r="K676" s="9">
        <f ca="1">NETWORKDAYS(LeaveTracker[[#This Row],[Start Date]],LeaveTracker[[#This Row],[End Date]],lstHolidays)</f>
        <v>1</v>
      </c>
      <c r="L676" s="9"/>
    </row>
    <row r="677" spans="1:12" ht="30" customHeight="1" x14ac:dyDescent="0.3">
      <c r="A677" s="60">
        <v>978</v>
      </c>
      <c r="B677" s="59">
        <v>44882</v>
      </c>
      <c r="C677" s="59">
        <v>44872</v>
      </c>
      <c r="D677" s="58" t="s">
        <v>1960</v>
      </c>
      <c r="E677" s="60" t="str">
        <f>IF(ISBLANK(LeaveTracker[[#This Row],[Employee Name]]),"-----",VLOOKUP(LeaveTracker[[#This Row],[Employee Name]],Employees[[Employee Name]:[Office]],6))</f>
        <v>CHO</v>
      </c>
      <c r="F677" s="59">
        <v>44869</v>
      </c>
      <c r="G677" s="59">
        <v>44869</v>
      </c>
      <c r="H677" s="58" t="s">
        <v>81</v>
      </c>
      <c r="I677" s="58"/>
      <c r="J677" s="60" t="s">
        <v>862</v>
      </c>
      <c r="K677" s="9">
        <f ca="1">NETWORKDAYS(LeaveTracker[[#This Row],[Start Date]],LeaveTracker[[#This Row],[End Date]],lstHolidays)</f>
        <v>1</v>
      </c>
      <c r="L677" s="9"/>
    </row>
    <row r="678" spans="1:12" ht="30" customHeight="1" x14ac:dyDescent="0.3">
      <c r="A678" s="60">
        <v>979</v>
      </c>
      <c r="B678" s="59">
        <v>44882</v>
      </c>
      <c r="C678" s="59">
        <v>44837</v>
      </c>
      <c r="D678" s="58" t="s">
        <v>1960</v>
      </c>
      <c r="E678" s="60" t="str">
        <f>IF(ISBLANK(LeaveTracker[[#This Row],[Employee Name]]),"-----",VLOOKUP(LeaveTracker[[#This Row],[Employee Name]],Employees[[Employee Name]:[Office]],6))</f>
        <v>CHO</v>
      </c>
      <c r="F678" s="59">
        <v>44854</v>
      </c>
      <c r="G678" s="59">
        <v>44855</v>
      </c>
      <c r="H678" s="58" t="s">
        <v>82</v>
      </c>
      <c r="I678" s="58"/>
      <c r="J678" s="60" t="s">
        <v>1806</v>
      </c>
      <c r="K678" s="9">
        <f ca="1">NETWORKDAYS(LeaveTracker[[#This Row],[Start Date]],LeaveTracker[[#This Row],[End Date]],lstHolidays)</f>
        <v>2</v>
      </c>
      <c r="L678" s="9"/>
    </row>
    <row r="679" spans="1:12" ht="30" customHeight="1" x14ac:dyDescent="0.3">
      <c r="A679" s="60">
        <v>980</v>
      </c>
      <c r="B679" s="59">
        <v>44882</v>
      </c>
      <c r="C679" s="59">
        <v>44845</v>
      </c>
      <c r="D679" s="58" t="s">
        <v>2022</v>
      </c>
      <c r="E679" s="60" t="str">
        <f>IF(ISBLANK(LeaveTracker[[#This Row],[Employee Name]]),"-----",VLOOKUP(LeaveTracker[[#This Row],[Employee Name]],Employees[[Employee Name]:[Office]],6))</f>
        <v>CHO</v>
      </c>
      <c r="F679" s="59">
        <v>44845</v>
      </c>
      <c r="G679" s="59">
        <v>44853</v>
      </c>
      <c r="H679" s="58" t="s">
        <v>77</v>
      </c>
      <c r="I679" s="58"/>
      <c r="J679" s="60" t="s">
        <v>2023</v>
      </c>
      <c r="K679" s="9">
        <f ca="1">NETWORKDAYS(LeaveTracker[[#This Row],[Start Date]],LeaveTracker[[#This Row],[End Date]],lstHolidays)</f>
        <v>7</v>
      </c>
      <c r="L679" s="9"/>
    </row>
    <row r="680" spans="1:12" ht="30" customHeight="1" x14ac:dyDescent="0.3">
      <c r="A680" s="60">
        <v>981</v>
      </c>
      <c r="B680" s="59">
        <v>44882</v>
      </c>
      <c r="C680" s="59">
        <v>44841</v>
      </c>
      <c r="D680" s="58" t="s">
        <v>1775</v>
      </c>
      <c r="E680" s="60" t="str">
        <f>IF(ISBLANK(LeaveTracker[[#This Row],[Employee Name]]),"-----",VLOOKUP(LeaveTracker[[#This Row],[Employee Name]],Employees[[Employee Name]:[Office]],6))</f>
        <v>LCR</v>
      </c>
      <c r="F680" s="59">
        <v>44867</v>
      </c>
      <c r="G680" s="59">
        <v>44867</v>
      </c>
      <c r="H680" s="58" t="s">
        <v>300</v>
      </c>
      <c r="I680" s="58" t="s">
        <v>1850</v>
      </c>
      <c r="J680" s="60" t="s">
        <v>1762</v>
      </c>
      <c r="K680" s="9">
        <f ca="1">NETWORKDAYS(LeaveTracker[[#This Row],[Start Date]],LeaveTracker[[#This Row],[End Date]],lstHolidays)</f>
        <v>1</v>
      </c>
      <c r="L680" s="9"/>
    </row>
    <row r="681" spans="1:12" ht="30" customHeight="1" x14ac:dyDescent="0.3">
      <c r="A681" s="60">
        <v>981</v>
      </c>
      <c r="B681" s="59">
        <v>44882</v>
      </c>
      <c r="C681" s="59">
        <v>44841</v>
      </c>
      <c r="D681" s="58" t="s">
        <v>1775</v>
      </c>
      <c r="E681" s="60" t="str">
        <f>IF(ISBLANK(LeaveTracker[[#This Row],[Employee Name]]),"-----",VLOOKUP(LeaveTracker[[#This Row],[Employee Name]],Employees[[Employee Name]:[Office]],6))</f>
        <v>LCR</v>
      </c>
      <c r="F681" s="59">
        <v>44868</v>
      </c>
      <c r="G681" s="59">
        <v>44869</v>
      </c>
      <c r="H681" s="58" t="s">
        <v>81</v>
      </c>
      <c r="I681" s="58"/>
      <c r="J681" s="60" t="s">
        <v>859</v>
      </c>
      <c r="K681" s="9">
        <f ca="1">NETWORKDAYS(LeaveTracker[[#This Row],[Start Date]],LeaveTracker[[#This Row],[End Date]],lstHolidays)</f>
        <v>2</v>
      </c>
      <c r="L681" s="9"/>
    </row>
    <row r="682" spans="1:12" ht="30" customHeight="1" x14ac:dyDescent="0.3">
      <c r="A682" s="60">
        <v>982</v>
      </c>
      <c r="B682" s="59">
        <v>44882</v>
      </c>
      <c r="C682" s="59">
        <v>44838</v>
      </c>
      <c r="D682" s="58" t="s">
        <v>1775</v>
      </c>
      <c r="E682" s="60" t="str">
        <f>IF(ISBLANK(LeaveTracker[[#This Row],[Employee Name]]),"-----",VLOOKUP(LeaveTracker[[#This Row],[Employee Name]],Employees[[Employee Name]:[Office]],6))</f>
        <v>LCR</v>
      </c>
      <c r="F682" s="59">
        <v>44837</v>
      </c>
      <c r="G682" s="59">
        <v>44837</v>
      </c>
      <c r="H682" s="58" t="s">
        <v>81</v>
      </c>
      <c r="I682" s="58"/>
      <c r="J682" s="60" t="s">
        <v>862</v>
      </c>
      <c r="K682" s="9">
        <f ca="1">NETWORKDAYS(LeaveTracker[[#This Row],[Start Date]],LeaveTracker[[#This Row],[End Date]],lstHolidays)</f>
        <v>1</v>
      </c>
      <c r="L682" s="9"/>
    </row>
    <row r="683" spans="1:12" ht="30" customHeight="1" x14ac:dyDescent="0.3">
      <c r="A683" s="60">
        <v>983</v>
      </c>
      <c r="B683" s="59">
        <v>44882</v>
      </c>
      <c r="C683" s="59">
        <v>44840</v>
      </c>
      <c r="D683" s="58" t="s">
        <v>1775</v>
      </c>
      <c r="E683" s="60" t="str">
        <f>IF(ISBLANK(LeaveTracker[[#This Row],[Employee Name]]),"-----",VLOOKUP(LeaveTracker[[#This Row],[Employee Name]],Employees[[Employee Name]:[Office]],6))</f>
        <v>LCR</v>
      </c>
      <c r="F683" s="59">
        <v>44839</v>
      </c>
      <c r="G683" s="59">
        <v>44839</v>
      </c>
      <c r="H683" s="58" t="s">
        <v>81</v>
      </c>
      <c r="I683" s="58"/>
      <c r="J683" s="60" t="s">
        <v>862</v>
      </c>
      <c r="K683" s="9">
        <f ca="1">NETWORKDAYS(LeaveTracker[[#This Row],[Start Date]],LeaveTracker[[#This Row],[End Date]],lstHolidays)</f>
        <v>1</v>
      </c>
      <c r="L683" s="9"/>
    </row>
    <row r="684" spans="1:12" ht="30" customHeight="1" x14ac:dyDescent="0.3">
      <c r="A684" s="60">
        <v>984</v>
      </c>
      <c r="B684" s="59">
        <v>44882</v>
      </c>
      <c r="C684" s="59">
        <v>44839</v>
      </c>
      <c r="D684" s="58" t="s">
        <v>2007</v>
      </c>
      <c r="E684" s="60" t="str">
        <f>IF(ISBLANK(LeaveTracker[[#This Row],[Employee Name]]),"-----",VLOOKUP(LeaveTracker[[#This Row],[Employee Name]],Employees[[Employee Name]:[Office]],6))</f>
        <v>ONT</v>
      </c>
      <c r="F684" s="59">
        <v>44856</v>
      </c>
      <c r="G684" s="59">
        <v>44858</v>
      </c>
      <c r="H684" s="58" t="s">
        <v>82</v>
      </c>
      <c r="I684" s="58"/>
      <c r="J684" s="60" t="s">
        <v>1781</v>
      </c>
      <c r="K684" s="9">
        <f ca="1">NETWORKDAYS(LeaveTracker[[#This Row],[Start Date]],LeaveTracker[[#This Row],[End Date]],lstHolidays)</f>
        <v>1</v>
      </c>
      <c r="L684" s="9"/>
    </row>
    <row r="685" spans="1:12" ht="30" customHeight="1" x14ac:dyDescent="0.3">
      <c r="A685" s="60">
        <v>985</v>
      </c>
      <c r="B685" s="59">
        <v>44882</v>
      </c>
      <c r="C685" s="59">
        <v>44861</v>
      </c>
      <c r="D685" s="58" t="s">
        <v>2024</v>
      </c>
      <c r="E685" s="60" t="str">
        <f>IF(ISBLANK(LeaveTracker[[#This Row],[Employee Name]]),"-----",VLOOKUP(LeaveTracker[[#This Row],[Employee Name]],Employees[[Employee Name]:[Office]],6))</f>
        <v>CENRO</v>
      </c>
      <c r="F685" s="59">
        <v>44853</v>
      </c>
      <c r="G685" s="59">
        <v>44855</v>
      </c>
      <c r="H685" s="58" t="s">
        <v>81</v>
      </c>
      <c r="I685" s="58"/>
      <c r="J685" s="60" t="s">
        <v>1776</v>
      </c>
      <c r="K685" s="9">
        <f ca="1">NETWORKDAYS(LeaveTracker[[#This Row],[Start Date]],LeaveTracker[[#This Row],[End Date]],lstHolidays)</f>
        <v>3</v>
      </c>
      <c r="L685" s="9"/>
    </row>
    <row r="686" spans="1:12" ht="30" customHeight="1" x14ac:dyDescent="0.3">
      <c r="A686" s="60">
        <v>986</v>
      </c>
      <c r="B686" s="59">
        <v>44882</v>
      </c>
      <c r="C686" s="59">
        <v>44847</v>
      </c>
      <c r="D686" s="58" t="s">
        <v>2025</v>
      </c>
      <c r="E686" s="60" t="str">
        <f>IF(ISBLANK(LeaveTracker[[#This Row],[Employee Name]]),"-----",VLOOKUP(LeaveTracker[[#This Row],[Employee Name]],Employees[[Employee Name]:[Office]],6))</f>
        <v>CSU</v>
      </c>
      <c r="F686" s="59">
        <v>44858</v>
      </c>
      <c r="G686" s="59">
        <v>44859</v>
      </c>
      <c r="H686" s="58" t="s">
        <v>82</v>
      </c>
      <c r="I686" s="58"/>
      <c r="J686" s="60" t="s">
        <v>1806</v>
      </c>
      <c r="K686" s="9">
        <f ca="1">NETWORKDAYS(LeaveTracker[[#This Row],[Start Date]],LeaveTracker[[#This Row],[End Date]],lstHolidays)</f>
        <v>2</v>
      </c>
      <c r="L686" s="9"/>
    </row>
    <row r="687" spans="1:12" ht="30" customHeight="1" x14ac:dyDescent="0.3">
      <c r="A687" s="60">
        <v>987</v>
      </c>
      <c r="B687" s="59">
        <v>44882</v>
      </c>
      <c r="C687" s="59">
        <v>44881</v>
      </c>
      <c r="D687" s="58" t="s">
        <v>1841</v>
      </c>
      <c r="E687" s="60" t="str">
        <f>IF(ISBLANK(LeaveTracker[[#This Row],[Employee Name]]),"-----",VLOOKUP(LeaveTracker[[#This Row],[Employee Name]],Employees[[Employee Name]:[Office]],6))</f>
        <v>EEO/CITY MARKET</v>
      </c>
      <c r="F687" s="59">
        <v>44881</v>
      </c>
      <c r="G687" s="59">
        <v>44883</v>
      </c>
      <c r="H687" s="58" t="s">
        <v>82</v>
      </c>
      <c r="I687" s="58"/>
      <c r="J687" s="60" t="s">
        <v>1781</v>
      </c>
      <c r="K687" s="9">
        <f ca="1">NETWORKDAYS(LeaveTracker[[#This Row],[Start Date]],LeaveTracker[[#This Row],[End Date]],lstHolidays)</f>
        <v>3</v>
      </c>
      <c r="L687" s="9"/>
    </row>
    <row r="688" spans="1:12" ht="30" customHeight="1" x14ac:dyDescent="0.3">
      <c r="A688" s="60">
        <v>988</v>
      </c>
      <c r="B688" s="59">
        <v>44882</v>
      </c>
      <c r="C688" s="59">
        <v>44873</v>
      </c>
      <c r="D688" s="58" t="s">
        <v>2026</v>
      </c>
      <c r="E688" s="60" t="str">
        <f>IF(ISBLANK(LeaveTracker[[#This Row],[Employee Name]]),"-----",VLOOKUP(LeaveTracker[[#This Row],[Employee Name]],Employees[[Employee Name]:[Office]],6))</f>
        <v>ONT</v>
      </c>
      <c r="F688" s="59">
        <v>44863</v>
      </c>
      <c r="G688" s="59">
        <v>44863</v>
      </c>
      <c r="H688" s="58" t="s">
        <v>81</v>
      </c>
      <c r="I688" s="58"/>
      <c r="J688" s="60" t="s">
        <v>1944</v>
      </c>
      <c r="K688" s="9">
        <f ca="1">NETWORKDAYS(LeaveTracker[[#This Row],[Start Date]],LeaveTracker[[#This Row],[End Date]],lstHolidays)</f>
        <v>0</v>
      </c>
      <c r="L688" s="9"/>
    </row>
    <row r="689" spans="1:12" ht="30" customHeight="1" x14ac:dyDescent="0.3">
      <c r="A689" s="60">
        <v>989</v>
      </c>
      <c r="B689" s="59">
        <v>44882</v>
      </c>
      <c r="C689" s="59">
        <v>44565</v>
      </c>
      <c r="D689" s="58" t="s">
        <v>2027</v>
      </c>
      <c r="E689" s="60" t="str">
        <f>IF(ISBLANK(LeaveTracker[[#This Row],[Employee Name]]),"-----",VLOOKUP(LeaveTracker[[#This Row],[Employee Name]],Employees[[Employee Name]:[Office]],6))</f>
        <v>CENRO</v>
      </c>
      <c r="F689" s="59">
        <v>44876</v>
      </c>
      <c r="G689" s="59">
        <v>44877</v>
      </c>
      <c r="H689" s="58" t="s">
        <v>82</v>
      </c>
      <c r="I689" s="58" t="s">
        <v>1758</v>
      </c>
      <c r="J689" s="60" t="s">
        <v>1806</v>
      </c>
      <c r="K689" s="9">
        <f ca="1">NETWORKDAYS(LeaveTracker[[#This Row],[Start Date]],LeaveTracker[[#This Row],[End Date]],lstHolidays)</f>
        <v>1</v>
      </c>
      <c r="L689" s="9"/>
    </row>
    <row r="690" spans="1:12" ht="30" customHeight="1" x14ac:dyDescent="0.3">
      <c r="A690" s="60">
        <v>990</v>
      </c>
      <c r="B690" s="59">
        <v>44882</v>
      </c>
      <c r="C690" s="59">
        <v>44869</v>
      </c>
      <c r="D690" s="58" t="s">
        <v>2027</v>
      </c>
      <c r="E690" s="60" t="str">
        <f>IF(ISBLANK(LeaveTracker[[#This Row],[Employee Name]]),"-----",VLOOKUP(LeaveTracker[[#This Row],[Employee Name]],Employees[[Employee Name]:[Office]],6))</f>
        <v>CENRO</v>
      </c>
      <c r="F690" s="59">
        <v>44875</v>
      </c>
      <c r="G690" s="59">
        <v>44875</v>
      </c>
      <c r="H690" s="58" t="s">
        <v>300</v>
      </c>
      <c r="I690" s="58" t="s">
        <v>1850</v>
      </c>
      <c r="J690" s="60" t="s">
        <v>1762</v>
      </c>
      <c r="K690" s="9">
        <f ca="1">NETWORKDAYS(LeaveTracker[[#This Row],[Start Date]],LeaveTracker[[#This Row],[End Date]],lstHolidays)</f>
        <v>1</v>
      </c>
      <c r="L690" s="9"/>
    </row>
    <row r="691" spans="1:12" ht="30" customHeight="1" x14ac:dyDescent="0.3">
      <c r="A691" s="60">
        <v>991</v>
      </c>
      <c r="B691" s="59">
        <v>44882</v>
      </c>
      <c r="C691" s="59">
        <v>44869</v>
      </c>
      <c r="D691" s="58" t="s">
        <v>2028</v>
      </c>
      <c r="E691" s="60" t="str">
        <f>IF(ISBLANK(LeaveTracker[[#This Row],[Employee Name]]),"-----",VLOOKUP(LeaveTracker[[#This Row],[Employee Name]],Employees[[Employee Name]:[Office]],6))</f>
        <v>CENRO</v>
      </c>
      <c r="F691" s="59">
        <v>44875</v>
      </c>
      <c r="G691" s="59">
        <v>44877</v>
      </c>
      <c r="H691" s="58" t="s">
        <v>82</v>
      </c>
      <c r="I691" s="58" t="s">
        <v>1758</v>
      </c>
      <c r="J691" s="60" t="s">
        <v>1781</v>
      </c>
      <c r="K691" s="9">
        <f ca="1">NETWORKDAYS(LeaveTracker[[#This Row],[Start Date]],LeaveTracker[[#This Row],[End Date]],lstHolidays)</f>
        <v>2</v>
      </c>
      <c r="L691" s="9"/>
    </row>
    <row r="692" spans="1:12" ht="30" customHeight="1" x14ac:dyDescent="0.3">
      <c r="A692" s="60">
        <v>992</v>
      </c>
      <c r="B692" s="59">
        <v>44882</v>
      </c>
      <c r="C692" s="59">
        <v>44868</v>
      </c>
      <c r="D692" s="58" t="s">
        <v>2029</v>
      </c>
      <c r="E692" s="60" t="str">
        <f>IF(ISBLANK(LeaveTracker[[#This Row],[Employee Name]]),"-----",VLOOKUP(LeaveTracker[[#This Row],[Employee Name]],Employees[[Employee Name]:[Office]],6))</f>
        <v>CENRO</v>
      </c>
      <c r="F692" s="59">
        <v>44866</v>
      </c>
      <c r="G692" s="59">
        <v>44866</v>
      </c>
      <c r="H692" s="58" t="s">
        <v>81</v>
      </c>
      <c r="I692" s="58"/>
      <c r="J692" s="60" t="s">
        <v>862</v>
      </c>
      <c r="K692" s="9">
        <f ca="1">NETWORKDAYS(LeaveTracker[[#This Row],[Start Date]],LeaveTracker[[#This Row],[End Date]],lstHolidays)</f>
        <v>1</v>
      </c>
      <c r="L692" s="9"/>
    </row>
    <row r="693" spans="1:12" ht="30" customHeight="1" x14ac:dyDescent="0.3">
      <c r="A693" s="60">
        <v>993</v>
      </c>
      <c r="B693" s="59">
        <v>44882</v>
      </c>
      <c r="C693" s="59">
        <v>44874</v>
      </c>
      <c r="D693" s="58" t="s">
        <v>2030</v>
      </c>
      <c r="E693" s="60" t="str">
        <f>IF(ISBLANK(LeaveTracker[[#This Row],[Employee Name]]),"-----",VLOOKUP(LeaveTracker[[#This Row],[Employee Name]],Employees[[Employee Name]:[Office]],6))</f>
        <v>CSWDO</v>
      </c>
      <c r="F693" s="59">
        <v>44924</v>
      </c>
      <c r="G693" s="59">
        <v>44914</v>
      </c>
      <c r="H693" s="58" t="s">
        <v>82</v>
      </c>
      <c r="I693" s="58"/>
      <c r="J693" s="60" t="s">
        <v>2031</v>
      </c>
      <c r="K693" s="9">
        <f ca="1">NETWORKDAYS(LeaveTracker[[#This Row],[Start Date]],LeaveTracker[[#This Row],[End Date]],lstHolidays)</f>
        <v>-8</v>
      </c>
      <c r="L693" s="9"/>
    </row>
    <row r="694" spans="1:12" ht="30" customHeight="1" x14ac:dyDescent="0.3">
      <c r="A694" s="60">
        <v>994</v>
      </c>
      <c r="B694" s="59">
        <v>44882</v>
      </c>
      <c r="C694" s="59">
        <v>44867</v>
      </c>
      <c r="D694" s="58" t="s">
        <v>1982</v>
      </c>
      <c r="E694" s="60" t="str">
        <f>IF(ISBLANK(LeaveTracker[[#This Row],[Employee Name]]),"-----",VLOOKUP(LeaveTracker[[#This Row],[Employee Name]],Employees[[Employee Name]:[Office]],6))</f>
        <v>TICC</v>
      </c>
      <c r="F694" s="59">
        <v>44864</v>
      </c>
      <c r="G694" s="59">
        <v>44864</v>
      </c>
      <c r="H694" s="58" t="s">
        <v>1035</v>
      </c>
      <c r="I694" s="58" t="s">
        <v>1964</v>
      </c>
      <c r="J694" s="60" t="s">
        <v>1939</v>
      </c>
      <c r="K694" s="9">
        <f ca="1">NETWORKDAYS(LeaveTracker[[#This Row],[Start Date]],LeaveTracker[[#This Row],[End Date]],lstHolidays)</f>
        <v>0</v>
      </c>
      <c r="L694" s="9"/>
    </row>
    <row r="695" spans="1:12" ht="30" customHeight="1" x14ac:dyDescent="0.3">
      <c r="A695" s="60">
        <v>995</v>
      </c>
      <c r="B695" s="59">
        <v>44882</v>
      </c>
      <c r="C695" s="59">
        <v>44859</v>
      </c>
      <c r="D695" s="58" t="s">
        <v>1772</v>
      </c>
      <c r="E695" s="60" t="str">
        <f>IF(ISBLANK(LeaveTracker[[#This Row],[Employee Name]]),"-----",VLOOKUP(LeaveTracker[[#This Row],[Employee Name]],Employees[[Employee Name]:[Office]],6))</f>
        <v>ASSESSOR</v>
      </c>
      <c r="F695" s="59">
        <v>44858</v>
      </c>
      <c r="G695" s="59">
        <v>44858</v>
      </c>
      <c r="H695" s="58" t="s">
        <v>300</v>
      </c>
      <c r="I695" s="58" t="s">
        <v>1850</v>
      </c>
      <c r="J695" s="60" t="s">
        <v>1762</v>
      </c>
      <c r="K695" s="9">
        <f ca="1">NETWORKDAYS(LeaveTracker[[#This Row],[Start Date]],LeaveTracker[[#This Row],[End Date]],lstHolidays)</f>
        <v>1</v>
      </c>
      <c r="L695" s="9"/>
    </row>
    <row r="696" spans="1:12" ht="30" customHeight="1" x14ac:dyDescent="0.3">
      <c r="A696" s="60">
        <v>996</v>
      </c>
      <c r="B696" s="59">
        <v>44882</v>
      </c>
      <c r="C696" s="59">
        <v>44851</v>
      </c>
      <c r="D696" s="58" t="s">
        <v>1772</v>
      </c>
      <c r="E696" s="60" t="str">
        <f>IF(ISBLANK(LeaveTracker[[#This Row],[Employee Name]]),"-----",VLOOKUP(LeaveTracker[[#This Row],[Employee Name]],Employees[[Employee Name]:[Office]],6))</f>
        <v>ASSESSOR</v>
      </c>
      <c r="F696" s="59">
        <v>44847</v>
      </c>
      <c r="G696" s="59">
        <v>44847</v>
      </c>
      <c r="H696" s="58" t="s">
        <v>81</v>
      </c>
      <c r="I696" s="58"/>
      <c r="J696" s="60" t="s">
        <v>862</v>
      </c>
      <c r="K696" s="9">
        <f ca="1">NETWORKDAYS(LeaveTracker[[#This Row],[Start Date]],LeaveTracker[[#This Row],[End Date]],lstHolidays)</f>
        <v>1</v>
      </c>
      <c r="L696" s="9"/>
    </row>
    <row r="697" spans="1:12" ht="30" customHeight="1" x14ac:dyDescent="0.3">
      <c r="A697" s="60">
        <v>997</v>
      </c>
      <c r="B697" s="59">
        <v>44882</v>
      </c>
      <c r="C697" s="59">
        <v>44793</v>
      </c>
      <c r="D697" s="58" t="s">
        <v>1875</v>
      </c>
      <c r="E697" s="60" t="str">
        <f>IF(ISBLANK(LeaveTracker[[#This Row],[Employee Name]]),"-----",VLOOKUP(LeaveTracker[[#This Row],[Employee Name]],Employees[[Employee Name]:[Office]],6))</f>
        <v>TICC/TCCH</v>
      </c>
      <c r="F697" s="59">
        <v>44771</v>
      </c>
      <c r="G697" s="59">
        <v>44777</v>
      </c>
      <c r="H697" s="58" t="s">
        <v>81</v>
      </c>
      <c r="I697" s="58"/>
      <c r="J697" s="60" t="s">
        <v>1845</v>
      </c>
      <c r="K697" s="9">
        <f ca="1">NETWORKDAYS(LeaveTracker[[#This Row],[Start Date]],LeaveTracker[[#This Row],[End Date]],lstHolidays)</f>
        <v>5</v>
      </c>
      <c r="L697" s="9"/>
    </row>
    <row r="698" spans="1:12" ht="30" customHeight="1" x14ac:dyDescent="0.3">
      <c r="A698" s="60">
        <v>997</v>
      </c>
      <c r="B698" s="59">
        <v>44882</v>
      </c>
      <c r="C698" s="59">
        <v>44793</v>
      </c>
      <c r="D698" s="58" t="s">
        <v>1875</v>
      </c>
      <c r="E698" s="60" t="str">
        <f>IF(ISBLANK(LeaveTracker[[#This Row],[Employee Name]]),"-----",VLOOKUP(LeaveTracker[[#This Row],[Employee Name]],Employees[[Employee Name]:[Office]],6))</f>
        <v>TICC/TCCH</v>
      </c>
      <c r="F698" s="59">
        <v>44785</v>
      </c>
      <c r="G698" s="59">
        <v>44791</v>
      </c>
      <c r="H698" s="58" t="s">
        <v>81</v>
      </c>
      <c r="I698" s="58"/>
      <c r="J698" s="60" t="s">
        <v>1845</v>
      </c>
      <c r="K698" s="9">
        <f ca="1">NETWORKDAYS(LeaveTracker[[#This Row],[Start Date]],LeaveTracker[[#This Row],[End Date]],lstHolidays)</f>
        <v>5</v>
      </c>
      <c r="L698" s="9"/>
    </row>
    <row r="699" spans="1:12" ht="30" customHeight="1" x14ac:dyDescent="0.3">
      <c r="A699" s="60">
        <v>997</v>
      </c>
      <c r="B699" s="59">
        <v>44882</v>
      </c>
      <c r="C699" s="59">
        <v>44793</v>
      </c>
      <c r="D699" s="58" t="s">
        <v>1875</v>
      </c>
      <c r="E699" s="60" t="str">
        <f>IF(ISBLANK(LeaveTracker[[#This Row],[Employee Name]]),"-----",VLOOKUP(LeaveTracker[[#This Row],[Employee Name]],Employees[[Employee Name]:[Office]],6))</f>
        <v>TICC/TCCH</v>
      </c>
      <c r="F699" s="59">
        <v>44799</v>
      </c>
      <c r="G699" s="59">
        <v>44800</v>
      </c>
      <c r="H699" s="58" t="s">
        <v>81</v>
      </c>
      <c r="I699" s="58"/>
      <c r="J699" s="60" t="s">
        <v>859</v>
      </c>
      <c r="K699" s="9">
        <f ca="1">NETWORKDAYS(LeaveTracker[[#This Row],[Start Date]],LeaveTracker[[#This Row],[End Date]],lstHolidays)</f>
        <v>1</v>
      </c>
      <c r="L699" s="9"/>
    </row>
    <row r="700" spans="1:12" ht="30" customHeight="1" x14ac:dyDescent="0.3">
      <c r="A700" s="60">
        <v>998</v>
      </c>
      <c r="B700" s="59">
        <v>44882</v>
      </c>
      <c r="C700" s="59">
        <v>44860</v>
      </c>
      <c r="D700" s="58" t="s">
        <v>1875</v>
      </c>
      <c r="E700" s="60" t="str">
        <f>IF(ISBLANK(LeaveTracker[[#This Row],[Employee Name]]),"-----",VLOOKUP(LeaveTracker[[#This Row],[Employee Name]],Employees[[Employee Name]:[Office]],6))</f>
        <v>TICC/TCCH</v>
      </c>
      <c r="F700" s="59">
        <v>44859</v>
      </c>
      <c r="G700" s="59">
        <v>44859</v>
      </c>
      <c r="H700" s="58" t="s">
        <v>81</v>
      </c>
      <c r="I700" s="58"/>
      <c r="J700" s="60" t="s">
        <v>862</v>
      </c>
      <c r="K700" s="9">
        <f ca="1">NETWORKDAYS(LeaveTracker[[#This Row],[Start Date]],LeaveTracker[[#This Row],[End Date]],lstHolidays)</f>
        <v>1</v>
      </c>
      <c r="L700" s="9"/>
    </row>
    <row r="701" spans="1:12" ht="30" customHeight="1" x14ac:dyDescent="0.3">
      <c r="A701" s="60">
        <v>999</v>
      </c>
      <c r="B701" s="59">
        <v>44882</v>
      </c>
      <c r="C701" s="59">
        <v>44849</v>
      </c>
      <c r="D701" s="58" t="s">
        <v>1780</v>
      </c>
      <c r="E701" s="60" t="str">
        <f>IF(ISBLANK(LeaveTracker[[#This Row],[Employee Name]]),"-----",VLOOKUP(LeaveTracker[[#This Row],[Employee Name]],Employees[[Employee Name]:[Office]],6))</f>
        <v>ONT</v>
      </c>
      <c r="F701" s="59">
        <v>44854</v>
      </c>
      <c r="G701" s="59">
        <v>44855</v>
      </c>
      <c r="H701" s="58" t="s">
        <v>300</v>
      </c>
      <c r="I701" s="58" t="s">
        <v>1850</v>
      </c>
      <c r="J701" s="60" t="s">
        <v>1759</v>
      </c>
      <c r="K701" s="9">
        <f ca="1">NETWORKDAYS(LeaveTracker[[#This Row],[Start Date]],LeaveTracker[[#This Row],[End Date]],lstHolidays)</f>
        <v>2</v>
      </c>
      <c r="L701" s="9"/>
    </row>
    <row r="702" spans="1:12" ht="30" customHeight="1" x14ac:dyDescent="0.3">
      <c r="A702" s="60">
        <v>1000</v>
      </c>
      <c r="B702" s="59">
        <v>44882</v>
      </c>
      <c r="C702" s="59">
        <v>44874</v>
      </c>
      <c r="D702" s="58" t="s">
        <v>1890</v>
      </c>
      <c r="E702" s="60" t="str">
        <f>IF(ISBLANK(LeaveTracker[[#This Row],[Employee Name]]),"-----",VLOOKUP(LeaveTracker[[#This Row],[Employee Name]],Employees[[Employee Name]:[Office]],6))</f>
        <v>EEO/CITY MARKET</v>
      </c>
      <c r="F702" s="59">
        <v>44873</v>
      </c>
      <c r="G702" s="59">
        <v>44873</v>
      </c>
      <c r="H702" s="58" t="s">
        <v>81</v>
      </c>
      <c r="I702" s="58"/>
      <c r="J702" s="60" t="s">
        <v>862</v>
      </c>
      <c r="K702" s="9">
        <f ca="1">NETWORKDAYS(LeaveTracker[[#This Row],[Start Date]],LeaveTracker[[#This Row],[End Date]],lstHolidays)</f>
        <v>1</v>
      </c>
      <c r="L702" s="9"/>
    </row>
    <row r="703" spans="1:12" ht="30" customHeight="1" x14ac:dyDescent="0.3">
      <c r="A703" s="60">
        <v>1001</v>
      </c>
      <c r="B703" s="59">
        <v>44882</v>
      </c>
      <c r="C703" s="59">
        <v>44852</v>
      </c>
      <c r="D703" s="58" t="s">
        <v>1325</v>
      </c>
      <c r="E703" s="60" t="str">
        <f>IF(ISBLANK(LeaveTracker[[#This Row],[Employee Name]]),"-----",VLOOKUP(LeaveTracker[[#This Row],[Employee Name]],Employees[[Employee Name]:[Office]],6))</f>
        <v>ONT</v>
      </c>
      <c r="F703" s="59">
        <v>44882</v>
      </c>
      <c r="G703" s="59">
        <v>44886</v>
      </c>
      <c r="H703" s="58" t="s">
        <v>82</v>
      </c>
      <c r="I703" s="58" t="s">
        <v>1758</v>
      </c>
      <c r="J703" s="60" t="s">
        <v>1781</v>
      </c>
      <c r="K703" s="9">
        <f ca="1">NETWORKDAYS(LeaveTracker[[#This Row],[Start Date]],LeaveTracker[[#This Row],[End Date]],lstHolidays)</f>
        <v>3</v>
      </c>
      <c r="L703" s="9"/>
    </row>
    <row r="704" spans="1:12" ht="30" customHeight="1" x14ac:dyDescent="0.3">
      <c r="A704" s="60">
        <v>1002</v>
      </c>
      <c r="B704" s="59">
        <v>44882</v>
      </c>
      <c r="C704" s="59">
        <v>44862</v>
      </c>
      <c r="D704" s="58" t="s">
        <v>1325</v>
      </c>
      <c r="E704" s="60" t="str">
        <f>IF(ISBLANK(LeaveTracker[[#This Row],[Employee Name]]),"-----",VLOOKUP(LeaveTracker[[#This Row],[Employee Name]],Employees[[Employee Name]:[Office]],6))</f>
        <v>ONT</v>
      </c>
      <c r="F704" s="59">
        <v>44868</v>
      </c>
      <c r="G704" s="59">
        <v>44869</v>
      </c>
      <c r="H704" s="58" t="s">
        <v>82</v>
      </c>
      <c r="I704" s="58"/>
      <c r="J704" s="60" t="s">
        <v>1806</v>
      </c>
      <c r="K704" s="9">
        <f ca="1">NETWORKDAYS(LeaveTracker[[#This Row],[Start Date]],LeaveTracker[[#This Row],[End Date]],lstHolidays)</f>
        <v>2</v>
      </c>
      <c r="L704" s="9"/>
    </row>
    <row r="705" spans="1:12" ht="30" customHeight="1" x14ac:dyDescent="0.3">
      <c r="A705" s="60">
        <v>1003</v>
      </c>
      <c r="B705" s="59">
        <v>44882</v>
      </c>
      <c r="C705" s="59">
        <v>44869</v>
      </c>
      <c r="D705" s="58" t="s">
        <v>2032</v>
      </c>
      <c r="E705" s="60" t="str">
        <f>IF(ISBLANK(LeaveTracker[[#This Row],[Employee Name]]),"-----",VLOOKUP(LeaveTracker[[#This Row],[Employee Name]],Employees[[Employee Name]:[Office]],6))</f>
        <v>GSO</v>
      </c>
      <c r="F705" s="59">
        <v>44876</v>
      </c>
      <c r="G705" s="59">
        <v>44879</v>
      </c>
      <c r="H705" s="58" t="s">
        <v>82</v>
      </c>
      <c r="I705" s="58"/>
      <c r="J705" s="60" t="s">
        <v>1806</v>
      </c>
      <c r="K705" s="9">
        <f ca="1">NETWORKDAYS(LeaveTracker[[#This Row],[Start Date]],LeaveTracker[[#This Row],[End Date]],lstHolidays)</f>
        <v>2</v>
      </c>
      <c r="L705" s="9"/>
    </row>
    <row r="706" spans="1:12" ht="30" customHeight="1" x14ac:dyDescent="0.3">
      <c r="A706" s="60">
        <v>1004</v>
      </c>
      <c r="B706" s="59">
        <v>44882</v>
      </c>
      <c r="C706" s="59">
        <v>44862</v>
      </c>
      <c r="D706" s="58" t="s">
        <v>1880</v>
      </c>
      <c r="E706" s="60" t="str">
        <f>IF(ISBLANK(LeaveTracker[[#This Row],[Employee Name]]),"-----",VLOOKUP(LeaveTracker[[#This Row],[Employee Name]],Employees[[Employee Name]:[Office]],6))</f>
        <v>CHO</v>
      </c>
      <c r="F706" s="59">
        <v>44872</v>
      </c>
      <c r="G706" s="59">
        <v>44872</v>
      </c>
      <c r="H706" s="58" t="s">
        <v>300</v>
      </c>
      <c r="I706" s="58" t="s">
        <v>1850</v>
      </c>
      <c r="J706" s="60" t="s">
        <v>1762</v>
      </c>
      <c r="K706" s="9">
        <f ca="1">NETWORKDAYS(LeaveTracker[[#This Row],[Start Date]],LeaveTracker[[#This Row],[End Date]],lstHolidays)</f>
        <v>1</v>
      </c>
      <c r="L706" s="9"/>
    </row>
    <row r="707" spans="1:12" ht="30" customHeight="1" x14ac:dyDescent="0.3">
      <c r="A707" s="60">
        <v>1005</v>
      </c>
      <c r="B707" s="59">
        <v>44882</v>
      </c>
      <c r="C707" s="59">
        <v>44882</v>
      </c>
      <c r="D707" s="58" t="s">
        <v>1880</v>
      </c>
      <c r="E707" s="60" t="str">
        <f>IF(ISBLANK(LeaveTracker[[#This Row],[Employee Name]]),"-----",VLOOKUP(LeaveTracker[[#This Row],[Employee Name]],Employees[[Employee Name]:[Office]],6))</f>
        <v>CHO</v>
      </c>
      <c r="F707" s="59">
        <v>44858</v>
      </c>
      <c r="G707" s="59">
        <v>44858</v>
      </c>
      <c r="H707" s="58" t="s">
        <v>82</v>
      </c>
      <c r="I707" s="58"/>
      <c r="J707" s="60" t="s">
        <v>861</v>
      </c>
      <c r="K707" s="9">
        <f ca="1">NETWORKDAYS(LeaveTracker[[#This Row],[Start Date]],LeaveTracker[[#This Row],[End Date]],lstHolidays)</f>
        <v>1</v>
      </c>
      <c r="L707" s="9"/>
    </row>
    <row r="708" spans="1:12" ht="30" customHeight="1" x14ac:dyDescent="0.3">
      <c r="A708" s="60">
        <v>1006</v>
      </c>
      <c r="B708" s="59">
        <v>44882</v>
      </c>
      <c r="C708" s="59">
        <v>44849</v>
      </c>
      <c r="D708" s="58" t="s">
        <v>1981</v>
      </c>
      <c r="E708" s="60" t="str">
        <f>IF(ISBLANK(LeaveTracker[[#This Row],[Employee Name]]),"-----",VLOOKUP(LeaveTracker[[#This Row],[Employee Name]],Employees[[Employee Name]:[Office]],6))</f>
        <v>PICNIC GROVE</v>
      </c>
      <c r="F708" s="59">
        <v>44855</v>
      </c>
      <c r="G708" s="59">
        <v>44865</v>
      </c>
      <c r="H708" s="58" t="s">
        <v>82</v>
      </c>
      <c r="I708" s="58"/>
      <c r="J708" s="60" t="s">
        <v>2033</v>
      </c>
      <c r="K708" s="9">
        <f ca="1">NETWORKDAYS(LeaveTracker[[#This Row],[Start Date]],LeaveTracker[[#This Row],[End Date]],lstHolidays)</f>
        <v>7</v>
      </c>
      <c r="L708" s="9"/>
    </row>
    <row r="709" spans="1:12" ht="30" customHeight="1" x14ac:dyDescent="0.3">
      <c r="A709" s="60">
        <v>1007</v>
      </c>
      <c r="B709" s="59">
        <v>44882</v>
      </c>
      <c r="C709" s="59">
        <v>44834</v>
      </c>
      <c r="D709" s="58" t="s">
        <v>1916</v>
      </c>
      <c r="E709" s="60" t="str">
        <f>IF(ISBLANK(LeaveTracker[[#This Row],[Employee Name]]),"-----",VLOOKUP(LeaveTracker[[#This Row],[Employee Name]],Employees[[Employee Name]:[Office]],6))</f>
        <v>TCNHS-ISHS</v>
      </c>
      <c r="F709" s="59">
        <v>44837</v>
      </c>
      <c r="G709" s="59">
        <v>44837</v>
      </c>
      <c r="H709" s="58" t="s">
        <v>81</v>
      </c>
      <c r="I709" s="58"/>
      <c r="J709" s="60" t="s">
        <v>862</v>
      </c>
      <c r="K709" s="9">
        <f ca="1">NETWORKDAYS(LeaveTracker[[#This Row],[Start Date]],LeaveTracker[[#This Row],[End Date]],lstHolidays)</f>
        <v>1</v>
      </c>
      <c r="L709" s="9"/>
    </row>
    <row r="710" spans="1:12" ht="30" customHeight="1" x14ac:dyDescent="0.3">
      <c r="A710" s="60">
        <v>1008</v>
      </c>
      <c r="B710" s="59">
        <v>44882</v>
      </c>
      <c r="C710" s="59">
        <v>44852</v>
      </c>
      <c r="D710" s="58" t="s">
        <v>1848</v>
      </c>
      <c r="E710" s="60" t="str">
        <f>IF(ISBLANK(LeaveTracker[[#This Row],[Employee Name]]),"-----",VLOOKUP(LeaveTracker[[#This Row],[Employee Name]],Employees[[Employee Name]:[Office]],6))</f>
        <v>CTO-LICENSE</v>
      </c>
      <c r="F710" s="59">
        <v>44848</v>
      </c>
      <c r="G710" s="59">
        <v>44848</v>
      </c>
      <c r="H710" s="58" t="s">
        <v>81</v>
      </c>
      <c r="I710" s="58"/>
      <c r="J710" s="60" t="s">
        <v>862</v>
      </c>
      <c r="K710" s="9">
        <f ca="1">NETWORKDAYS(LeaveTracker[[#This Row],[Start Date]],LeaveTracker[[#This Row],[End Date]],lstHolidays)</f>
        <v>1</v>
      </c>
      <c r="L710" s="9"/>
    </row>
    <row r="711" spans="1:12" ht="30" customHeight="1" x14ac:dyDescent="0.3">
      <c r="A711" s="60">
        <v>1009</v>
      </c>
      <c r="B711" s="59">
        <v>44882</v>
      </c>
      <c r="C711" s="59">
        <v>44838</v>
      </c>
      <c r="D711" s="58" t="s">
        <v>1857</v>
      </c>
      <c r="E711" s="60" t="str">
        <f>IF(ISBLANK(LeaveTracker[[#This Row],[Employee Name]]),"-----",VLOOKUP(LeaveTracker[[#This Row],[Employee Name]],Employees[[Employee Name]:[Office]],6))</f>
        <v>CENRO</v>
      </c>
      <c r="F711" s="59">
        <v>44837</v>
      </c>
      <c r="G711" s="59">
        <v>44837</v>
      </c>
      <c r="H711" s="58" t="s">
        <v>81</v>
      </c>
      <c r="I711" s="58"/>
      <c r="J711" s="60" t="s">
        <v>862</v>
      </c>
      <c r="K711" s="9">
        <f ca="1">NETWORKDAYS(LeaveTracker[[#This Row],[Start Date]],LeaveTracker[[#This Row],[End Date]],lstHolidays)</f>
        <v>1</v>
      </c>
      <c r="L711" s="9"/>
    </row>
    <row r="712" spans="1:12" ht="30" customHeight="1" x14ac:dyDescent="0.3">
      <c r="A712" s="60">
        <v>1010</v>
      </c>
      <c r="B712" s="59">
        <v>44882</v>
      </c>
      <c r="C712" s="59">
        <v>44859</v>
      </c>
      <c r="D712" s="58" t="s">
        <v>2032</v>
      </c>
      <c r="E712" s="60" t="str">
        <f>IF(ISBLANK(LeaveTracker[[#This Row],[Employee Name]]),"-----",VLOOKUP(LeaveTracker[[#This Row],[Employee Name]],Employees[[Employee Name]:[Office]],6))</f>
        <v>GSO</v>
      </c>
      <c r="F712" s="59">
        <v>44868</v>
      </c>
      <c r="G712" s="59">
        <v>44868</v>
      </c>
      <c r="H712" s="58" t="s">
        <v>300</v>
      </c>
      <c r="I712" s="58" t="s">
        <v>276</v>
      </c>
      <c r="J712" s="60" t="s">
        <v>1762</v>
      </c>
      <c r="K712" s="9">
        <f ca="1">NETWORKDAYS(LeaveTracker[[#This Row],[Start Date]],LeaveTracker[[#This Row],[End Date]],lstHolidays)</f>
        <v>1</v>
      </c>
      <c r="L712" s="9"/>
    </row>
    <row r="713" spans="1:12" ht="30" customHeight="1" x14ac:dyDescent="0.3">
      <c r="A713" s="60">
        <v>1011</v>
      </c>
      <c r="B713" s="59">
        <v>44882</v>
      </c>
      <c r="C713" s="59">
        <v>44859</v>
      </c>
      <c r="D713" s="58" t="s">
        <v>2032</v>
      </c>
      <c r="E713" s="60" t="str">
        <f>IF(ISBLANK(LeaveTracker[[#This Row],[Employee Name]]),"-----",VLOOKUP(LeaveTracker[[#This Row],[Employee Name]],Employees[[Employee Name]:[Office]],6))</f>
        <v>GSO</v>
      </c>
      <c r="F713" s="59">
        <v>44867</v>
      </c>
      <c r="G713" s="59">
        <v>44867</v>
      </c>
      <c r="H713" s="58" t="s">
        <v>300</v>
      </c>
      <c r="I713" s="58" t="s">
        <v>1758</v>
      </c>
      <c r="J713" s="60" t="s">
        <v>1762</v>
      </c>
      <c r="K713" s="9">
        <f ca="1">NETWORKDAYS(LeaveTracker[[#This Row],[Start Date]],LeaveTracker[[#This Row],[End Date]],lstHolidays)</f>
        <v>1</v>
      </c>
      <c r="L713" s="9"/>
    </row>
    <row r="714" spans="1:12" ht="30" customHeight="1" x14ac:dyDescent="0.3">
      <c r="A714" s="60">
        <v>1012</v>
      </c>
      <c r="B714" s="59">
        <v>44882</v>
      </c>
      <c r="C714" s="59">
        <v>44872</v>
      </c>
      <c r="D714" s="58" t="s">
        <v>1789</v>
      </c>
      <c r="E714" s="60" t="str">
        <f>IF(ISBLANK(LeaveTracker[[#This Row],[Employee Name]]),"-----",VLOOKUP(LeaveTracker[[#This Row],[Employee Name]],Employees[[Employee Name]:[Office]],6))</f>
        <v>ACCOUNTING</v>
      </c>
      <c r="F714" s="59">
        <v>44893</v>
      </c>
      <c r="G714" s="59">
        <v>44893</v>
      </c>
      <c r="H714" s="58" t="s">
        <v>300</v>
      </c>
      <c r="I714" s="58" t="s">
        <v>1850</v>
      </c>
      <c r="J714" s="60" t="s">
        <v>1762</v>
      </c>
      <c r="K714" s="9">
        <f ca="1">NETWORKDAYS(LeaveTracker[[#This Row],[Start Date]],LeaveTracker[[#This Row],[End Date]],lstHolidays)</f>
        <v>1</v>
      </c>
      <c r="L714" s="9"/>
    </row>
    <row r="715" spans="1:12" ht="30" customHeight="1" x14ac:dyDescent="0.3">
      <c r="A715" s="60">
        <v>1012</v>
      </c>
      <c r="B715" s="59">
        <v>44882</v>
      </c>
      <c r="C715" s="59">
        <v>44872</v>
      </c>
      <c r="D715" s="58" t="s">
        <v>1789</v>
      </c>
      <c r="E715" s="60" t="str">
        <f>IF(ISBLANK(LeaveTracker[[#This Row],[Employee Name]]),"-----",VLOOKUP(LeaveTracker[[#This Row],[Employee Name]],Employees[[Employee Name]:[Office]],6))</f>
        <v>ACCOUNTING</v>
      </c>
      <c r="F715" s="59">
        <v>44894</v>
      </c>
      <c r="G715" s="59">
        <v>44894</v>
      </c>
      <c r="H715" s="58" t="s">
        <v>82</v>
      </c>
      <c r="I715" s="58"/>
      <c r="J715" s="60" t="s">
        <v>861</v>
      </c>
      <c r="K715" s="9">
        <f ca="1">NETWORKDAYS(LeaveTracker[[#This Row],[Start Date]],LeaveTracker[[#This Row],[End Date]],lstHolidays)</f>
        <v>1</v>
      </c>
      <c r="L715" s="9"/>
    </row>
    <row r="716" spans="1:12" ht="30" customHeight="1" x14ac:dyDescent="0.3">
      <c r="A716" s="60">
        <v>1013</v>
      </c>
      <c r="B716" s="59">
        <v>44882</v>
      </c>
      <c r="C716" s="59">
        <v>44868</v>
      </c>
      <c r="D716" s="58" t="s">
        <v>1789</v>
      </c>
      <c r="E716" s="60" t="str">
        <f>IF(ISBLANK(LeaveTracker[[#This Row],[Employee Name]]),"-----",VLOOKUP(LeaveTracker[[#This Row],[Employee Name]],Employees[[Employee Name]:[Office]],6))</f>
        <v>ACCOUNTING</v>
      </c>
      <c r="F716" s="59">
        <v>44888</v>
      </c>
      <c r="G716" s="59">
        <v>44890</v>
      </c>
      <c r="H716" s="58" t="s">
        <v>82</v>
      </c>
      <c r="I716" s="58"/>
      <c r="J716" s="60" t="s">
        <v>1781</v>
      </c>
      <c r="K716" s="9">
        <f ca="1">NETWORKDAYS(LeaveTracker[[#This Row],[Start Date]],LeaveTracker[[#This Row],[End Date]],lstHolidays)</f>
        <v>3</v>
      </c>
      <c r="L716" s="9"/>
    </row>
    <row r="717" spans="1:12" ht="30" customHeight="1" x14ac:dyDescent="0.3">
      <c r="A717" s="60">
        <v>1014</v>
      </c>
      <c r="B717" s="59">
        <v>44882</v>
      </c>
      <c r="C717" s="59">
        <v>44867</v>
      </c>
      <c r="D717" s="58" t="s">
        <v>1789</v>
      </c>
      <c r="E717" s="60" t="str">
        <f>IF(ISBLANK(LeaveTracker[[#This Row],[Employee Name]]),"-----",VLOOKUP(LeaveTracker[[#This Row],[Employee Name]],Employees[[Employee Name]:[Office]],6))</f>
        <v>ACCOUNTING</v>
      </c>
      <c r="F717" s="59">
        <v>44861</v>
      </c>
      <c r="G717" s="59">
        <v>44862</v>
      </c>
      <c r="H717" s="58" t="s">
        <v>81</v>
      </c>
      <c r="I717" s="58"/>
      <c r="J717" s="60" t="s">
        <v>859</v>
      </c>
      <c r="K717" s="9">
        <f ca="1">NETWORKDAYS(LeaveTracker[[#This Row],[Start Date]],LeaveTracker[[#This Row],[End Date]],lstHolidays)</f>
        <v>2</v>
      </c>
      <c r="L717" s="9"/>
    </row>
    <row r="718" spans="1:12" ht="30" customHeight="1" x14ac:dyDescent="0.3">
      <c r="A718" s="60">
        <v>1015</v>
      </c>
      <c r="B718" s="59">
        <v>44882</v>
      </c>
      <c r="C718" s="59">
        <v>44848</v>
      </c>
      <c r="D718" s="58" t="s">
        <v>1789</v>
      </c>
      <c r="E718" s="60" t="str">
        <f>IF(ISBLANK(LeaveTracker[[#This Row],[Employee Name]]),"-----",VLOOKUP(LeaveTracker[[#This Row],[Employee Name]],Employees[[Employee Name]:[Office]],6))</f>
        <v>ACCOUNTING</v>
      </c>
      <c r="F718" s="59">
        <v>44855</v>
      </c>
      <c r="G718" s="59">
        <v>44855</v>
      </c>
      <c r="H718" s="58" t="s">
        <v>82</v>
      </c>
      <c r="I718" s="58"/>
      <c r="J718" s="60" t="s">
        <v>861</v>
      </c>
      <c r="K718" s="9">
        <f ca="1">NETWORKDAYS(LeaveTracker[[#This Row],[Start Date]],LeaveTracker[[#This Row],[End Date]],lstHolidays)</f>
        <v>1</v>
      </c>
      <c r="L718" s="9"/>
    </row>
    <row r="719" spans="1:12" ht="30" customHeight="1" x14ac:dyDescent="0.3">
      <c r="A719" s="60">
        <v>1016</v>
      </c>
      <c r="B719" s="59">
        <v>44882</v>
      </c>
      <c r="C719" s="59">
        <v>44858</v>
      </c>
      <c r="D719" s="58" t="s">
        <v>1789</v>
      </c>
      <c r="E719" s="60" t="str">
        <f>IF(ISBLANK(LeaveTracker[[#This Row],[Employee Name]]),"-----",VLOOKUP(LeaveTracker[[#This Row],[Employee Name]],Employees[[Employee Name]:[Office]],6))</f>
        <v>ACCOUNTING</v>
      </c>
      <c r="F719" s="59">
        <v>44854</v>
      </c>
      <c r="G719" s="59">
        <v>44854</v>
      </c>
      <c r="H719" s="58" t="s">
        <v>81</v>
      </c>
      <c r="I719" s="58"/>
      <c r="J719" s="60" t="s">
        <v>862</v>
      </c>
      <c r="K719" s="9">
        <f ca="1">NETWORKDAYS(LeaveTracker[[#This Row],[Start Date]],LeaveTracker[[#This Row],[End Date]],lstHolidays)</f>
        <v>1</v>
      </c>
      <c r="L719" s="9"/>
    </row>
    <row r="720" spans="1:12" ht="30" customHeight="1" x14ac:dyDescent="0.3">
      <c r="A720" s="60">
        <v>1017</v>
      </c>
      <c r="B720" s="59">
        <v>44882</v>
      </c>
      <c r="C720" s="59">
        <v>44840</v>
      </c>
      <c r="D720" s="58" t="s">
        <v>1789</v>
      </c>
      <c r="E720" s="60" t="str">
        <f>IF(ISBLANK(LeaveTracker[[#This Row],[Employee Name]]),"-----",VLOOKUP(LeaveTracker[[#This Row],[Employee Name]],Employees[[Employee Name]:[Office]],6))</f>
        <v>ACCOUNTING</v>
      </c>
      <c r="F720" s="59">
        <v>44845</v>
      </c>
      <c r="G720" s="59">
        <v>44845</v>
      </c>
      <c r="H720" s="58" t="s">
        <v>300</v>
      </c>
      <c r="I720" s="58" t="s">
        <v>1850</v>
      </c>
      <c r="J720" s="60" t="s">
        <v>1762</v>
      </c>
      <c r="K720" s="9">
        <f ca="1">NETWORKDAYS(LeaveTracker[[#This Row],[Start Date]],LeaveTracker[[#This Row],[End Date]],lstHolidays)</f>
        <v>1</v>
      </c>
      <c r="L720" s="9"/>
    </row>
    <row r="721" spans="1:12" ht="30" customHeight="1" x14ac:dyDescent="0.3">
      <c r="A721" s="60">
        <v>1018</v>
      </c>
      <c r="B721" s="59">
        <v>44882</v>
      </c>
      <c r="C721" s="59">
        <v>44844</v>
      </c>
      <c r="D721" s="58" t="s">
        <v>1789</v>
      </c>
      <c r="E721" s="60" t="str">
        <f>IF(ISBLANK(LeaveTracker[[#This Row],[Employee Name]]),"-----",VLOOKUP(LeaveTracker[[#This Row],[Employee Name]],Employees[[Employee Name]:[Office]],6))</f>
        <v>ACCOUNTING</v>
      </c>
      <c r="F721" s="59">
        <v>44841</v>
      </c>
      <c r="G721" s="59">
        <v>44841</v>
      </c>
      <c r="H721" s="58" t="s">
        <v>81</v>
      </c>
      <c r="I721" s="58"/>
      <c r="J721" s="60" t="s">
        <v>862</v>
      </c>
      <c r="K721" s="9">
        <f ca="1">NETWORKDAYS(LeaveTracker[[#This Row],[Start Date]],LeaveTracker[[#This Row],[End Date]],lstHolidays)</f>
        <v>1</v>
      </c>
      <c r="L721" s="9"/>
    </row>
    <row r="722" spans="1:12" ht="30" customHeight="1" x14ac:dyDescent="0.3">
      <c r="A722" s="60">
        <v>1019</v>
      </c>
      <c r="B722" s="59">
        <v>44882</v>
      </c>
      <c r="C722" s="59">
        <v>44846</v>
      </c>
      <c r="D722" s="58" t="s">
        <v>1942</v>
      </c>
      <c r="E722" s="60" t="str">
        <f>IF(ISBLANK(LeaveTracker[[#This Row],[Employee Name]]),"-----",VLOOKUP(LeaveTracker[[#This Row],[Employee Name]],Employees[[Employee Name]:[Office]],6))</f>
        <v>TICC</v>
      </c>
      <c r="F722" s="59">
        <v>44844</v>
      </c>
      <c r="G722" s="59">
        <v>44844</v>
      </c>
      <c r="H722" s="58" t="s">
        <v>81</v>
      </c>
      <c r="I722" s="58"/>
      <c r="J722" s="60" t="s">
        <v>862</v>
      </c>
      <c r="K722" s="9">
        <f ca="1">NETWORKDAYS(LeaveTracker[[#This Row],[Start Date]],LeaveTracker[[#This Row],[End Date]],lstHolidays)</f>
        <v>1</v>
      </c>
      <c r="L722" s="9"/>
    </row>
    <row r="723" spans="1:12" ht="30" customHeight="1" x14ac:dyDescent="0.3">
      <c r="A723" s="60">
        <v>1020</v>
      </c>
      <c r="B723" s="59">
        <v>44882</v>
      </c>
      <c r="C723" s="59">
        <v>44873</v>
      </c>
      <c r="D723" s="58" t="s">
        <v>1943</v>
      </c>
      <c r="E723" s="60" t="str">
        <f>IF(ISBLANK(LeaveTracker[[#This Row],[Employee Name]]),"-----",VLOOKUP(LeaveTracker[[#This Row],[Employee Name]],Employees[[Employee Name]:[Office]],6))</f>
        <v>TICC</v>
      </c>
      <c r="F723" s="59">
        <v>44843</v>
      </c>
      <c r="G723" s="59">
        <v>44843</v>
      </c>
      <c r="H723" s="58" t="s">
        <v>81</v>
      </c>
      <c r="I723" s="58"/>
      <c r="J723" s="60" t="s">
        <v>1944</v>
      </c>
      <c r="K723" s="9">
        <f ca="1">NETWORKDAYS(LeaveTracker[[#This Row],[Start Date]],LeaveTracker[[#This Row],[End Date]],lstHolidays)</f>
        <v>0</v>
      </c>
      <c r="L723" s="9"/>
    </row>
    <row r="724" spans="1:12" ht="30" customHeight="1" x14ac:dyDescent="0.3">
      <c r="A724" s="60">
        <v>1021</v>
      </c>
      <c r="B724" s="59">
        <v>44882</v>
      </c>
      <c r="C724" s="59">
        <v>44851</v>
      </c>
      <c r="D724" s="58" t="s">
        <v>1942</v>
      </c>
      <c r="E724" s="60" t="str">
        <f>IF(ISBLANK(LeaveTracker[[#This Row],[Employee Name]]),"-----",VLOOKUP(LeaveTracker[[#This Row],[Employee Name]],Employees[[Employee Name]:[Office]],6))</f>
        <v>TICC</v>
      </c>
      <c r="F724" s="59">
        <v>44848</v>
      </c>
      <c r="G724" s="59">
        <v>44848</v>
      </c>
      <c r="H724" s="58" t="s">
        <v>81</v>
      </c>
      <c r="I724" s="58"/>
      <c r="J724" s="60" t="s">
        <v>862</v>
      </c>
      <c r="K724" s="9">
        <f ca="1">NETWORKDAYS(LeaveTracker[[#This Row],[Start Date]],LeaveTracker[[#This Row],[End Date]],lstHolidays)</f>
        <v>1</v>
      </c>
      <c r="L724" s="9"/>
    </row>
    <row r="725" spans="1:12" ht="30" customHeight="1" x14ac:dyDescent="0.3">
      <c r="A725" s="60">
        <v>1022</v>
      </c>
      <c r="B725" s="59">
        <v>44882</v>
      </c>
      <c r="C725" s="59">
        <v>44854</v>
      </c>
      <c r="D725" s="58" t="s">
        <v>1942</v>
      </c>
      <c r="E725" s="60" t="str">
        <f>IF(ISBLANK(LeaveTracker[[#This Row],[Employee Name]]),"-----",VLOOKUP(LeaveTracker[[#This Row],[Employee Name]],Employees[[Employee Name]:[Office]],6))</f>
        <v>TICC</v>
      </c>
      <c r="F725" s="59">
        <v>44874</v>
      </c>
      <c r="G725" s="59">
        <v>44875</v>
      </c>
      <c r="H725" s="58" t="s">
        <v>82</v>
      </c>
      <c r="I725" s="58"/>
      <c r="J725" s="60" t="s">
        <v>1806</v>
      </c>
      <c r="K725" s="9">
        <f ca="1">NETWORKDAYS(LeaveTracker[[#This Row],[Start Date]],LeaveTracker[[#This Row],[End Date]],lstHolidays)</f>
        <v>2</v>
      </c>
      <c r="L725" s="9"/>
    </row>
    <row r="726" spans="1:12" ht="30" customHeight="1" x14ac:dyDescent="0.3">
      <c r="A726" s="60">
        <v>1023</v>
      </c>
      <c r="B726" s="59">
        <v>44882</v>
      </c>
      <c r="C726" s="59">
        <v>44867</v>
      </c>
      <c r="D726" s="58" t="s">
        <v>1970</v>
      </c>
      <c r="E726" s="60" t="str">
        <f>IF(ISBLANK(LeaveTracker[[#This Row],[Employee Name]]),"-----",VLOOKUP(LeaveTracker[[#This Row],[Employee Name]],Employees[[Employee Name]:[Office]],6))</f>
        <v>ONT</v>
      </c>
      <c r="F726" s="59">
        <v>44886</v>
      </c>
      <c r="G726" s="59">
        <v>44888</v>
      </c>
      <c r="H726" s="58" t="s">
        <v>82</v>
      </c>
      <c r="I726" s="58"/>
      <c r="J726" s="60" t="s">
        <v>1781</v>
      </c>
      <c r="K726" s="9">
        <f ca="1">NETWORKDAYS(LeaveTracker[[#This Row],[Start Date]],LeaveTracker[[#This Row],[End Date]],lstHolidays)</f>
        <v>3</v>
      </c>
      <c r="L726" s="9"/>
    </row>
    <row r="727" spans="1:12" ht="30" customHeight="1" x14ac:dyDescent="0.3">
      <c r="A727" s="60">
        <v>1024</v>
      </c>
      <c r="B727" s="59">
        <v>44882</v>
      </c>
      <c r="C727" s="59">
        <v>44844</v>
      </c>
      <c r="D727" s="58" t="s">
        <v>1874</v>
      </c>
      <c r="E727" s="60" t="str">
        <f>IF(ISBLANK(LeaveTracker[[#This Row],[Employee Name]]),"-----",VLOOKUP(LeaveTracker[[#This Row],[Employee Name]],Employees[[Employee Name]:[Office]],6))</f>
        <v>TICC</v>
      </c>
      <c r="F727" s="59">
        <v>44833</v>
      </c>
      <c r="G727" s="59">
        <v>44834</v>
      </c>
      <c r="H727" s="58" t="s">
        <v>81</v>
      </c>
      <c r="I727" s="58"/>
      <c r="J727" s="60" t="s">
        <v>859</v>
      </c>
      <c r="K727" s="9">
        <f ca="1">NETWORKDAYS(LeaveTracker[[#This Row],[Start Date]],LeaveTracker[[#This Row],[End Date]],lstHolidays)</f>
        <v>2</v>
      </c>
      <c r="L727" s="9"/>
    </row>
    <row r="728" spans="1:12" ht="30" customHeight="1" x14ac:dyDescent="0.3">
      <c r="A728" s="60">
        <v>1025</v>
      </c>
      <c r="B728" s="59">
        <v>44882</v>
      </c>
      <c r="C728" s="59">
        <v>44844</v>
      </c>
      <c r="D728" s="58" t="s">
        <v>2034</v>
      </c>
      <c r="E728" s="60" t="str">
        <f>IF(ISBLANK(LeaveTracker[[#This Row],[Employee Name]]),"-----",VLOOKUP(LeaveTracker[[#This Row],[Employee Name]],Employees[[Employee Name]:[Office]],6))</f>
        <v>TICC</v>
      </c>
      <c r="F728" s="59">
        <v>44843</v>
      </c>
      <c r="G728" s="59">
        <v>44843</v>
      </c>
      <c r="H728" s="58" t="s">
        <v>1035</v>
      </c>
      <c r="I728" s="58" t="s">
        <v>1964</v>
      </c>
      <c r="J728" s="60" t="s">
        <v>1939</v>
      </c>
      <c r="K728" s="9">
        <f ca="1">NETWORKDAYS(LeaveTracker[[#This Row],[Start Date]],LeaveTracker[[#This Row],[End Date]],lstHolidays)</f>
        <v>0</v>
      </c>
      <c r="L728" s="9"/>
    </row>
    <row r="729" spans="1:12" ht="30" customHeight="1" x14ac:dyDescent="0.3">
      <c r="A729" s="60">
        <v>1026</v>
      </c>
      <c r="B729" s="59">
        <v>44882</v>
      </c>
      <c r="C729" s="59">
        <v>44846</v>
      </c>
      <c r="D729" s="58" t="s">
        <v>1851</v>
      </c>
      <c r="E729" s="60" t="str">
        <f>IF(ISBLANK(LeaveTracker[[#This Row],[Employee Name]]),"-----",VLOOKUP(LeaveTracker[[#This Row],[Employee Name]],Employees[[Employee Name]:[Office]],6))</f>
        <v>GSO</v>
      </c>
      <c r="F729" s="59">
        <v>44853</v>
      </c>
      <c r="G729" s="59">
        <v>44853</v>
      </c>
      <c r="H729" s="58" t="s">
        <v>82</v>
      </c>
      <c r="I729" s="58" t="s">
        <v>1758</v>
      </c>
      <c r="J729" s="60" t="s">
        <v>861</v>
      </c>
      <c r="K729" s="9">
        <f ca="1">NETWORKDAYS(LeaveTracker[[#This Row],[Start Date]],LeaveTracker[[#This Row],[End Date]],lstHolidays)</f>
        <v>1</v>
      </c>
      <c r="L729" s="9"/>
    </row>
    <row r="730" spans="1:12" ht="30" customHeight="1" x14ac:dyDescent="0.3">
      <c r="A730" s="60">
        <v>1026</v>
      </c>
      <c r="B730" s="59">
        <v>44882</v>
      </c>
      <c r="C730" s="59">
        <v>44846</v>
      </c>
      <c r="D730" s="58" t="s">
        <v>1851</v>
      </c>
      <c r="E730" s="60" t="str">
        <f>IF(ISBLANK(LeaveTracker[[#This Row],[Employee Name]]),"-----",VLOOKUP(LeaveTracker[[#This Row],[Employee Name]],Employees[[Employee Name]:[Office]],6))</f>
        <v>GSO</v>
      </c>
      <c r="F730" s="59">
        <v>44855</v>
      </c>
      <c r="G730" s="59">
        <v>44855</v>
      </c>
      <c r="H730" s="58" t="s">
        <v>300</v>
      </c>
      <c r="I730" s="58" t="s">
        <v>1850</v>
      </c>
      <c r="J730" s="60" t="s">
        <v>1762</v>
      </c>
      <c r="K730" s="9">
        <f ca="1">NETWORKDAYS(LeaveTracker[[#This Row],[Start Date]],LeaveTracker[[#This Row],[End Date]],lstHolidays)</f>
        <v>1</v>
      </c>
      <c r="L730" s="9"/>
    </row>
    <row r="731" spans="1:12" ht="30" customHeight="1" x14ac:dyDescent="0.3">
      <c r="A731" s="60">
        <v>1027</v>
      </c>
      <c r="B731" s="59">
        <v>44882</v>
      </c>
      <c r="C731" s="59">
        <v>44861</v>
      </c>
      <c r="D731" s="58" t="s">
        <v>1851</v>
      </c>
      <c r="E731" s="60" t="str">
        <f>IF(ISBLANK(LeaveTracker[[#This Row],[Employee Name]]),"-----",VLOOKUP(LeaveTracker[[#This Row],[Employee Name]],Employees[[Employee Name]:[Office]],6))</f>
        <v>GSO</v>
      </c>
      <c r="F731" s="59">
        <v>44860</v>
      </c>
      <c r="G731" s="59">
        <v>44860</v>
      </c>
      <c r="H731" s="58" t="s">
        <v>300</v>
      </c>
      <c r="I731" s="58" t="s">
        <v>1850</v>
      </c>
      <c r="J731" s="60" t="s">
        <v>1762</v>
      </c>
      <c r="K731" s="9">
        <f ca="1">NETWORKDAYS(LeaveTracker[[#This Row],[Start Date]],LeaveTracker[[#This Row],[End Date]],lstHolidays)</f>
        <v>1</v>
      </c>
      <c r="L731" s="9"/>
    </row>
    <row r="732" spans="1:12" ht="30" customHeight="1" x14ac:dyDescent="0.3">
      <c r="A732" s="60">
        <v>1028</v>
      </c>
      <c r="B732" s="59">
        <v>44882</v>
      </c>
      <c r="C732" s="59">
        <v>44858</v>
      </c>
      <c r="D732" s="58" t="s">
        <v>1992</v>
      </c>
      <c r="E732" s="60" t="str">
        <f>IF(ISBLANK(LeaveTracker[[#This Row],[Employee Name]]),"-----",VLOOKUP(LeaveTracker[[#This Row],[Employee Name]],Employees[[Employee Name]:[Office]],6))</f>
        <v>CENRO</v>
      </c>
      <c r="F732" s="59">
        <v>44847</v>
      </c>
      <c r="G732" s="59">
        <v>44862</v>
      </c>
      <c r="H732" s="58" t="s">
        <v>81</v>
      </c>
      <c r="I732" s="58"/>
      <c r="J732" s="60" t="s">
        <v>2035</v>
      </c>
      <c r="K732" s="9">
        <f ca="1">NETWORKDAYS(LeaveTracker[[#This Row],[Start Date]],LeaveTracker[[#This Row],[End Date]],lstHolidays)</f>
        <v>12</v>
      </c>
      <c r="L732" s="9"/>
    </row>
    <row r="733" spans="1:12" ht="30" customHeight="1" x14ac:dyDescent="0.3">
      <c r="A733" s="60">
        <v>1029</v>
      </c>
      <c r="B733" s="59">
        <v>44882</v>
      </c>
      <c r="C733" s="59">
        <v>44874</v>
      </c>
      <c r="D733" s="58" t="s">
        <v>1992</v>
      </c>
      <c r="E733" s="60" t="str">
        <f>IF(ISBLANK(LeaveTracker[[#This Row],[Employee Name]]),"-----",VLOOKUP(LeaveTracker[[#This Row],[Employee Name]],Employees[[Employee Name]:[Office]],6))</f>
        <v>CENRO</v>
      </c>
      <c r="F733" s="59">
        <v>44867</v>
      </c>
      <c r="G733" s="59">
        <v>44894</v>
      </c>
      <c r="H733" s="58" t="s">
        <v>81</v>
      </c>
      <c r="I733" s="58"/>
      <c r="J733" s="60" t="s">
        <v>1892</v>
      </c>
      <c r="K733" s="9">
        <f ca="1">NETWORKDAYS(LeaveTracker[[#This Row],[Start Date]],LeaveTracker[[#This Row],[End Date]],lstHolidays)</f>
        <v>20</v>
      </c>
      <c r="L733" s="9"/>
    </row>
    <row r="734" spans="1:12" ht="30" customHeight="1" x14ac:dyDescent="0.3">
      <c r="A734" s="60">
        <v>1030</v>
      </c>
      <c r="B734" s="59">
        <v>44882</v>
      </c>
      <c r="C734" s="59">
        <v>44859</v>
      </c>
      <c r="D734" s="58" t="s">
        <v>1945</v>
      </c>
      <c r="E734" s="60" t="str">
        <f>IF(ISBLANK(LeaveTracker[[#This Row],[Employee Name]]),"-----",VLOOKUP(LeaveTracker[[#This Row],[Employee Name]],Employees[[Employee Name]:[Office]],6))</f>
        <v>TICC</v>
      </c>
      <c r="F734" s="59">
        <v>44872</v>
      </c>
      <c r="G734" s="59">
        <v>44872</v>
      </c>
      <c r="H734" s="58" t="s">
        <v>82</v>
      </c>
      <c r="I734" s="58"/>
      <c r="J734" s="60" t="s">
        <v>861</v>
      </c>
      <c r="K734" s="9">
        <f ca="1">NETWORKDAYS(LeaveTracker[[#This Row],[Start Date]],LeaveTracker[[#This Row],[End Date]],lstHolidays)</f>
        <v>1</v>
      </c>
      <c r="L734" s="9"/>
    </row>
    <row r="735" spans="1:12" ht="30" customHeight="1" x14ac:dyDescent="0.3">
      <c r="A735" s="60">
        <v>1030</v>
      </c>
      <c r="B735" s="59">
        <v>44882</v>
      </c>
      <c r="C735" s="59">
        <v>44859</v>
      </c>
      <c r="D735" s="58" t="s">
        <v>1945</v>
      </c>
      <c r="E735" s="60" t="str">
        <f>IF(ISBLANK(LeaveTracker[[#This Row],[Employee Name]]),"-----",VLOOKUP(LeaveTracker[[#This Row],[Employee Name]],Employees[[Employee Name]:[Office]],6))</f>
        <v>TICC</v>
      </c>
      <c r="F735" s="59">
        <v>44893</v>
      </c>
      <c r="G735" s="59">
        <v>44893</v>
      </c>
      <c r="H735" s="58" t="s">
        <v>82</v>
      </c>
      <c r="I735" s="58"/>
      <c r="J735" s="60" t="s">
        <v>861</v>
      </c>
      <c r="K735" s="9">
        <f ca="1">NETWORKDAYS(LeaveTracker[[#This Row],[Start Date]],LeaveTracker[[#This Row],[End Date]],lstHolidays)</f>
        <v>1</v>
      </c>
      <c r="L735" s="9"/>
    </row>
    <row r="736" spans="1:12" ht="30" customHeight="1" x14ac:dyDescent="0.3">
      <c r="A736" s="60">
        <v>1031</v>
      </c>
      <c r="B736" s="59">
        <v>44882</v>
      </c>
      <c r="C736" s="59">
        <v>44869</v>
      </c>
      <c r="D736" s="58" t="s">
        <v>1945</v>
      </c>
      <c r="E736" s="60" t="str">
        <f>IF(ISBLANK(LeaveTracker[[#This Row],[Employee Name]]),"-----",VLOOKUP(LeaveTracker[[#This Row],[Employee Name]],Employees[[Employee Name]:[Office]],6))</f>
        <v>TICC</v>
      </c>
      <c r="F736" s="59">
        <v>44867</v>
      </c>
      <c r="G736" s="59">
        <v>44868</v>
      </c>
      <c r="H736" s="58" t="s">
        <v>81</v>
      </c>
      <c r="I736" s="58"/>
      <c r="J736" s="60" t="s">
        <v>859</v>
      </c>
      <c r="K736" s="9">
        <f ca="1">NETWORKDAYS(LeaveTracker[[#This Row],[Start Date]],LeaveTracker[[#This Row],[End Date]],lstHolidays)</f>
        <v>2</v>
      </c>
      <c r="L736" s="9"/>
    </row>
    <row r="737" spans="1:12" ht="30" customHeight="1" x14ac:dyDescent="0.3">
      <c r="A737" s="60">
        <v>1032</v>
      </c>
      <c r="B737" s="59">
        <v>44882</v>
      </c>
      <c r="C737" s="59">
        <v>44859</v>
      </c>
      <c r="D737" s="58" t="s">
        <v>1945</v>
      </c>
      <c r="E737" s="60" t="str">
        <f>IF(ISBLANK(LeaveTracker[[#This Row],[Employee Name]]),"-----",VLOOKUP(LeaveTracker[[#This Row],[Employee Name]],Employees[[Employee Name]:[Office]],6))</f>
        <v>TICC</v>
      </c>
      <c r="F737" s="59">
        <v>44858</v>
      </c>
      <c r="G737" s="59">
        <v>44858</v>
      </c>
      <c r="H737" s="58" t="s">
        <v>81</v>
      </c>
      <c r="I737" s="58"/>
      <c r="J737" s="60" t="s">
        <v>862</v>
      </c>
      <c r="K737" s="9">
        <f ca="1">NETWORKDAYS(LeaveTracker[[#This Row],[Start Date]],LeaveTracker[[#This Row],[End Date]],lstHolidays)</f>
        <v>1</v>
      </c>
      <c r="L737" s="9"/>
    </row>
    <row r="738" spans="1:12" ht="30" customHeight="1" x14ac:dyDescent="0.3">
      <c r="A738" s="60">
        <v>1033</v>
      </c>
      <c r="B738" s="59">
        <v>44882</v>
      </c>
      <c r="C738" s="59">
        <v>44859</v>
      </c>
      <c r="D738" s="58" t="s">
        <v>1891</v>
      </c>
      <c r="E738" s="60" t="str">
        <f>IF(ISBLANK(LeaveTracker[[#This Row],[Employee Name]]),"-----",VLOOKUP(LeaveTracker[[#This Row],[Employee Name]],Employees[[Employee Name]:[Office]],6))</f>
        <v>GSO</v>
      </c>
      <c r="F738" s="59">
        <v>44858</v>
      </c>
      <c r="G738" s="59">
        <v>44858</v>
      </c>
      <c r="H738" s="58" t="s">
        <v>81</v>
      </c>
      <c r="I738" s="58"/>
      <c r="J738" s="60" t="s">
        <v>862</v>
      </c>
      <c r="K738" s="9">
        <f ca="1">NETWORKDAYS(LeaveTracker[[#This Row],[Start Date]],LeaveTracker[[#This Row],[End Date]],lstHolidays)</f>
        <v>1</v>
      </c>
      <c r="L738" s="9"/>
    </row>
    <row r="739" spans="1:12" ht="30" customHeight="1" x14ac:dyDescent="0.3">
      <c r="A739" s="60">
        <v>1034</v>
      </c>
      <c r="B739" s="59">
        <v>44882</v>
      </c>
      <c r="C739" s="59">
        <v>44838</v>
      </c>
      <c r="D739" s="58" t="s">
        <v>1808</v>
      </c>
      <c r="E739" s="60" t="str">
        <f>IF(ISBLANK(LeaveTracker[[#This Row],[Employee Name]]),"-----",VLOOKUP(LeaveTracker[[#This Row],[Employee Name]],Employees[[Employee Name]:[Office]],6))</f>
        <v>TCIS</v>
      </c>
      <c r="F739" s="59">
        <v>44837</v>
      </c>
      <c r="G739" s="59">
        <v>44837</v>
      </c>
      <c r="H739" s="58" t="s">
        <v>81</v>
      </c>
      <c r="I739" s="58"/>
      <c r="J739" s="60" t="s">
        <v>862</v>
      </c>
      <c r="K739" s="9">
        <f ca="1">NETWORKDAYS(LeaveTracker[[#This Row],[Start Date]],LeaveTracker[[#This Row],[End Date]],lstHolidays)</f>
        <v>1</v>
      </c>
      <c r="L739" s="9"/>
    </row>
    <row r="740" spans="1:12" ht="30" customHeight="1" x14ac:dyDescent="0.3">
      <c r="A740" s="60">
        <v>1035</v>
      </c>
      <c r="B740" s="59">
        <v>44882</v>
      </c>
      <c r="C740" s="59">
        <v>44876</v>
      </c>
      <c r="D740" s="58" t="s">
        <v>1950</v>
      </c>
      <c r="E740" s="60" t="str">
        <f>IF(ISBLANK(LeaveTracker[[#This Row],[Employee Name]]),"-----",VLOOKUP(LeaveTracker[[#This Row],[Employee Name]],Employees[[Employee Name]:[Office]],6))</f>
        <v>CSWDO</v>
      </c>
      <c r="F740" s="59">
        <v>44922</v>
      </c>
      <c r="G740" s="59">
        <v>44924</v>
      </c>
      <c r="H740" s="58" t="s">
        <v>300</v>
      </c>
      <c r="I740" s="58" t="s">
        <v>1850</v>
      </c>
      <c r="J740" s="60" t="s">
        <v>1847</v>
      </c>
      <c r="K740" s="9">
        <f ca="1">NETWORKDAYS(LeaveTracker[[#This Row],[Start Date]],LeaveTracker[[#This Row],[End Date]],lstHolidays)</f>
        <v>3</v>
      </c>
      <c r="L740" s="9"/>
    </row>
    <row r="741" spans="1:12" ht="30" customHeight="1" x14ac:dyDescent="0.3">
      <c r="A741" s="60">
        <v>1036</v>
      </c>
      <c r="B741" s="59">
        <v>44882</v>
      </c>
      <c r="C741" s="59">
        <v>44876</v>
      </c>
      <c r="D741" s="58" t="s">
        <v>1950</v>
      </c>
      <c r="E741" s="60" t="str">
        <f>IF(ISBLANK(LeaveTracker[[#This Row],[Employee Name]]),"-----",VLOOKUP(LeaveTracker[[#This Row],[Employee Name]],Employees[[Employee Name]:[Office]],6))</f>
        <v>CSWDO</v>
      </c>
      <c r="F741" s="59">
        <v>44921</v>
      </c>
      <c r="G741" s="59">
        <v>44921</v>
      </c>
      <c r="H741" s="58" t="s">
        <v>82</v>
      </c>
      <c r="I741" s="58" t="s">
        <v>1758</v>
      </c>
      <c r="J741" s="60" t="s">
        <v>861</v>
      </c>
      <c r="K741" s="9">
        <f ca="1">NETWORKDAYS(LeaveTracker[[#This Row],[Start Date]],LeaveTracker[[#This Row],[End Date]],lstHolidays)</f>
        <v>0</v>
      </c>
      <c r="L741" s="9"/>
    </row>
    <row r="742" spans="1:12" ht="30" customHeight="1" x14ac:dyDescent="0.3">
      <c r="A742" s="60">
        <v>1037</v>
      </c>
      <c r="B742" s="59">
        <v>44882</v>
      </c>
      <c r="C742" s="59">
        <v>44853</v>
      </c>
      <c r="D742" s="58" t="s">
        <v>1810</v>
      </c>
      <c r="E742" s="60" t="str">
        <f>IF(ISBLANK(LeaveTracker[[#This Row],[Employee Name]]),"-----",VLOOKUP(LeaveTracker[[#This Row],[Employee Name]],Employees[[Employee Name]:[Office]],6))</f>
        <v>CEO</v>
      </c>
      <c r="F742" s="59">
        <v>44852</v>
      </c>
      <c r="G742" s="59">
        <v>44852</v>
      </c>
      <c r="H742" s="58" t="s">
        <v>81</v>
      </c>
      <c r="I742" s="58"/>
      <c r="J742" s="60" t="s">
        <v>862</v>
      </c>
      <c r="K742" s="9">
        <f ca="1">NETWORKDAYS(LeaveTracker[[#This Row],[Start Date]],LeaveTracker[[#This Row],[End Date]],lstHolidays)</f>
        <v>1</v>
      </c>
      <c r="L742" s="9"/>
    </row>
    <row r="743" spans="1:12" ht="30" customHeight="1" x14ac:dyDescent="0.3">
      <c r="A743" s="60">
        <v>1038</v>
      </c>
      <c r="B743" s="59">
        <v>44882</v>
      </c>
      <c r="C743" s="59">
        <v>44840</v>
      </c>
      <c r="D743" s="58" t="s">
        <v>1819</v>
      </c>
      <c r="E743" s="60" t="str">
        <f>IF(ISBLANK(LeaveTracker[[#This Row],[Employee Name]]),"-----",VLOOKUP(LeaveTracker[[#This Row],[Employee Name]],Employees[[Employee Name]:[Office]],6))</f>
        <v>CENRO</v>
      </c>
      <c r="F743" s="59">
        <v>44839</v>
      </c>
      <c r="G743" s="59">
        <v>44839</v>
      </c>
      <c r="H743" s="58" t="s">
        <v>81</v>
      </c>
      <c r="I743" s="58"/>
      <c r="J743" s="60" t="s">
        <v>862</v>
      </c>
      <c r="K743" s="9">
        <f ca="1">NETWORKDAYS(LeaveTracker[[#This Row],[Start Date]],LeaveTracker[[#This Row],[End Date]],lstHolidays)</f>
        <v>1</v>
      </c>
      <c r="L743" s="9"/>
    </row>
    <row r="744" spans="1:12" ht="30" customHeight="1" x14ac:dyDescent="0.3">
      <c r="A744" s="60">
        <v>1039</v>
      </c>
      <c r="B744" s="59">
        <v>44882</v>
      </c>
      <c r="C744" s="59">
        <v>44846</v>
      </c>
      <c r="D744" s="58" t="s">
        <v>1817</v>
      </c>
      <c r="E744" s="60" t="str">
        <f>IF(ISBLANK(LeaveTracker[[#This Row],[Employee Name]]),"-----",VLOOKUP(LeaveTracker[[#This Row],[Employee Name]],Employees[[Employee Name]:[Office]],6))</f>
        <v>GSO</v>
      </c>
      <c r="F744" s="59">
        <v>44841</v>
      </c>
      <c r="G744" s="59">
        <v>44845</v>
      </c>
      <c r="H744" s="58" t="s">
        <v>81</v>
      </c>
      <c r="I744" s="58"/>
      <c r="J744" s="60" t="s">
        <v>1776</v>
      </c>
      <c r="K744" s="9">
        <f ca="1">NETWORKDAYS(LeaveTracker[[#This Row],[Start Date]],LeaveTracker[[#This Row],[End Date]],lstHolidays)</f>
        <v>3</v>
      </c>
      <c r="L744" s="9"/>
    </row>
    <row r="745" spans="1:12" ht="30" customHeight="1" x14ac:dyDescent="0.3">
      <c r="A745" s="60">
        <v>1040</v>
      </c>
      <c r="B745" s="59">
        <v>44882</v>
      </c>
      <c r="C745" s="59">
        <v>44848</v>
      </c>
      <c r="D745" s="58" t="s">
        <v>1954</v>
      </c>
      <c r="E745" s="60" t="str">
        <f>IF(ISBLANK(LeaveTracker[[#This Row],[Employee Name]]),"-----",VLOOKUP(LeaveTracker[[#This Row],[Employee Name]],Employees[[Employee Name]:[Office]],6))</f>
        <v>GSO</v>
      </c>
      <c r="F745" s="59">
        <v>44847</v>
      </c>
      <c r="G745" s="59">
        <v>44847</v>
      </c>
      <c r="H745" s="58" t="s">
        <v>81</v>
      </c>
      <c r="I745" s="58"/>
      <c r="J745" s="60" t="s">
        <v>862</v>
      </c>
      <c r="K745" s="9">
        <f ca="1">NETWORKDAYS(LeaveTracker[[#This Row],[Start Date]],LeaveTracker[[#This Row],[End Date]],lstHolidays)</f>
        <v>1</v>
      </c>
      <c r="L745" s="9"/>
    </row>
    <row r="746" spans="1:12" ht="30" customHeight="1" x14ac:dyDescent="0.3">
      <c r="A746" s="60">
        <v>1041</v>
      </c>
      <c r="B746" s="59">
        <v>44882</v>
      </c>
      <c r="C746" s="59">
        <v>44868</v>
      </c>
      <c r="D746" s="58" t="s">
        <v>1817</v>
      </c>
      <c r="E746" s="60" t="str">
        <f>IF(ISBLANK(LeaveTracker[[#This Row],[Employee Name]]),"-----",VLOOKUP(LeaveTracker[[#This Row],[Employee Name]],Employees[[Employee Name]:[Office]],6))</f>
        <v>GSO</v>
      </c>
      <c r="F746" s="59">
        <v>44867</v>
      </c>
      <c r="G746" s="59">
        <v>44867</v>
      </c>
      <c r="H746" s="58" t="s">
        <v>81</v>
      </c>
      <c r="I746" s="58"/>
      <c r="J746" s="60" t="s">
        <v>862</v>
      </c>
      <c r="K746" s="9">
        <f ca="1">NETWORKDAYS(LeaveTracker[[#This Row],[Start Date]],LeaveTracker[[#This Row],[End Date]],lstHolidays)</f>
        <v>1</v>
      </c>
      <c r="L746" s="9"/>
    </row>
    <row r="747" spans="1:12" ht="30" customHeight="1" x14ac:dyDescent="0.3">
      <c r="A747" s="60">
        <v>1042</v>
      </c>
      <c r="B747" s="59">
        <v>44882</v>
      </c>
      <c r="C747" s="59">
        <v>44852</v>
      </c>
      <c r="D747" s="58" t="s">
        <v>1817</v>
      </c>
      <c r="E747" s="60" t="str">
        <f>IF(ISBLANK(LeaveTracker[[#This Row],[Employee Name]]),"-----",VLOOKUP(LeaveTracker[[#This Row],[Employee Name]],Employees[[Employee Name]:[Office]],6))</f>
        <v>GSO</v>
      </c>
      <c r="F747" s="59">
        <v>44851</v>
      </c>
      <c r="G747" s="59">
        <v>44851</v>
      </c>
      <c r="H747" s="58" t="s">
        <v>81</v>
      </c>
      <c r="I747" s="58"/>
      <c r="J747" s="60" t="s">
        <v>862</v>
      </c>
      <c r="K747" s="9">
        <f ca="1">NETWORKDAYS(LeaveTracker[[#This Row],[Start Date]],LeaveTracker[[#This Row],[End Date]],lstHolidays)</f>
        <v>1</v>
      </c>
      <c r="L747" s="9"/>
    </row>
    <row r="748" spans="1:12" ht="30" customHeight="1" x14ac:dyDescent="0.3">
      <c r="A748" s="60">
        <v>1043</v>
      </c>
      <c r="B748" s="59">
        <v>44882</v>
      </c>
      <c r="C748" s="59">
        <v>44872</v>
      </c>
      <c r="D748" s="58" t="s">
        <v>1990</v>
      </c>
      <c r="E748" s="60" t="str">
        <f>IF(ISBLANK(LeaveTracker[[#This Row],[Employee Name]]),"-----",VLOOKUP(LeaveTracker[[#This Row],[Employee Name]],Employees[[Employee Name]:[Office]],6))</f>
        <v>ONT</v>
      </c>
      <c r="F748" s="59">
        <v>44882</v>
      </c>
      <c r="G748" s="59">
        <v>44886</v>
      </c>
      <c r="H748" s="58" t="s">
        <v>82</v>
      </c>
      <c r="I748" s="58" t="s">
        <v>1758</v>
      </c>
      <c r="J748" s="60" t="s">
        <v>898</v>
      </c>
      <c r="K748" s="9">
        <f ca="1">NETWORKDAYS(LeaveTracker[[#This Row],[Start Date]],LeaveTracker[[#This Row],[End Date]],lstHolidays)</f>
        <v>3</v>
      </c>
      <c r="L748" s="9"/>
    </row>
    <row r="749" spans="1:12" ht="30" customHeight="1" x14ac:dyDescent="0.3">
      <c r="A749" s="60">
        <v>1044</v>
      </c>
      <c r="B749" s="59">
        <v>44882</v>
      </c>
      <c r="C749" s="59">
        <v>44860</v>
      </c>
      <c r="D749" s="58" t="s">
        <v>1991</v>
      </c>
      <c r="E749" s="60" t="str">
        <f>IF(ISBLANK(LeaveTracker[[#This Row],[Employee Name]]),"-----",VLOOKUP(LeaveTracker[[#This Row],[Employee Name]],Employees[[Employee Name]:[Office]],6))</f>
        <v>CENRO</v>
      </c>
      <c r="F749" s="59">
        <v>44874</v>
      </c>
      <c r="G749" s="59">
        <v>44879</v>
      </c>
      <c r="H749" s="58" t="s">
        <v>82</v>
      </c>
      <c r="I749" s="58" t="s">
        <v>1758</v>
      </c>
      <c r="J749" s="60" t="s">
        <v>1787</v>
      </c>
      <c r="K749" s="9">
        <f ca="1">NETWORKDAYS(LeaveTracker[[#This Row],[Start Date]],LeaveTracker[[#This Row],[End Date]],lstHolidays)</f>
        <v>4</v>
      </c>
      <c r="L749" s="9"/>
    </row>
    <row r="750" spans="1:12" ht="30" customHeight="1" x14ac:dyDescent="0.3">
      <c r="A750" s="60">
        <v>1045</v>
      </c>
      <c r="B750" s="59">
        <v>44882</v>
      </c>
      <c r="C750" s="59">
        <v>44859</v>
      </c>
      <c r="D750" s="58" t="s">
        <v>1991</v>
      </c>
      <c r="E750" s="60" t="str">
        <f>IF(ISBLANK(LeaveTracker[[#This Row],[Employee Name]]),"-----",VLOOKUP(LeaveTracker[[#This Row],[Employee Name]],Employees[[Employee Name]:[Office]],6))</f>
        <v>CENRO</v>
      </c>
      <c r="F750" s="59">
        <v>44858</v>
      </c>
      <c r="G750" s="59">
        <v>44858</v>
      </c>
      <c r="H750" s="58" t="s">
        <v>81</v>
      </c>
      <c r="I750" s="58"/>
      <c r="J750" s="60" t="s">
        <v>862</v>
      </c>
      <c r="K750" s="9">
        <f ca="1">NETWORKDAYS(LeaveTracker[[#This Row],[Start Date]],LeaveTracker[[#This Row],[End Date]],lstHolidays)</f>
        <v>1</v>
      </c>
      <c r="L750" s="9"/>
    </row>
    <row r="751" spans="1:12" ht="30" customHeight="1" x14ac:dyDescent="0.3">
      <c r="A751" s="60">
        <v>1046</v>
      </c>
      <c r="B751" s="59">
        <v>44882</v>
      </c>
      <c r="C751" s="59">
        <v>44876</v>
      </c>
      <c r="D751" s="58" t="s">
        <v>1800</v>
      </c>
      <c r="E751" s="60" t="str">
        <f>IF(ISBLANK(LeaveTracker[[#This Row],[Employee Name]]),"-----",VLOOKUP(LeaveTracker[[#This Row],[Employee Name]],Employees[[Employee Name]:[Office]],6))</f>
        <v>ONT</v>
      </c>
      <c r="F751" s="59">
        <v>44910</v>
      </c>
      <c r="G751" s="59">
        <v>44911</v>
      </c>
      <c r="H751" s="58" t="s">
        <v>82</v>
      </c>
      <c r="I751" s="58"/>
      <c r="J751" s="60" t="s">
        <v>1806</v>
      </c>
      <c r="K751" s="9">
        <f ca="1">NETWORKDAYS(LeaveTracker[[#This Row],[Start Date]],LeaveTracker[[#This Row],[End Date]],lstHolidays)</f>
        <v>2</v>
      </c>
      <c r="L751" s="9"/>
    </row>
    <row r="752" spans="1:12" ht="30" customHeight="1" x14ac:dyDescent="0.3">
      <c r="A752" s="60">
        <v>1047</v>
      </c>
      <c r="B752" s="59">
        <v>44882</v>
      </c>
      <c r="C752" s="59">
        <v>44861</v>
      </c>
      <c r="D752" s="58" t="s">
        <v>1907</v>
      </c>
      <c r="E752" s="60" t="str">
        <f>IF(ISBLANK(LeaveTracker[[#This Row],[Employee Name]]),"-----",VLOOKUP(LeaveTracker[[#This Row],[Employee Name]],Employees[[Employee Name]:[Office]],6))</f>
        <v>CENRO</v>
      </c>
      <c r="F752" s="59">
        <v>44872</v>
      </c>
      <c r="G752" s="59">
        <v>44876</v>
      </c>
      <c r="H752" s="58" t="s">
        <v>82</v>
      </c>
      <c r="I752" s="58" t="s">
        <v>1758</v>
      </c>
      <c r="J752" s="60" t="s">
        <v>898</v>
      </c>
      <c r="K752" s="9">
        <f ca="1">NETWORKDAYS(LeaveTracker[[#This Row],[Start Date]],LeaveTracker[[#This Row],[End Date]],lstHolidays)</f>
        <v>5</v>
      </c>
      <c r="L752" s="9"/>
    </row>
    <row r="753" spans="1:12" ht="30" customHeight="1" x14ac:dyDescent="0.3">
      <c r="A753" s="60">
        <v>1048</v>
      </c>
      <c r="B753" s="59">
        <v>44882</v>
      </c>
      <c r="C753" s="59">
        <v>44855</v>
      </c>
      <c r="D753" s="58" t="s">
        <v>1907</v>
      </c>
      <c r="E753" s="60" t="str">
        <f>IF(ISBLANK(LeaveTracker[[#This Row],[Employee Name]]),"-----",VLOOKUP(LeaveTracker[[#This Row],[Employee Name]],Employees[[Employee Name]:[Office]],6))</f>
        <v>CENRO</v>
      </c>
      <c r="F753" s="59">
        <v>44854</v>
      </c>
      <c r="G753" s="59">
        <v>44854</v>
      </c>
      <c r="H753" s="58" t="s">
        <v>300</v>
      </c>
      <c r="I753" s="58" t="s">
        <v>1850</v>
      </c>
      <c r="J753" s="60" t="s">
        <v>1762</v>
      </c>
      <c r="K753" s="9">
        <f ca="1">NETWORKDAYS(LeaveTracker[[#This Row],[Start Date]],LeaveTracker[[#This Row],[End Date]],lstHolidays)</f>
        <v>1</v>
      </c>
      <c r="L753" s="9"/>
    </row>
    <row r="754" spans="1:12" ht="30" customHeight="1" x14ac:dyDescent="0.3">
      <c r="A754" s="60">
        <v>1049</v>
      </c>
      <c r="B754" s="59">
        <v>44882</v>
      </c>
      <c r="C754" s="59">
        <v>44878</v>
      </c>
      <c r="D754" s="58" t="s">
        <v>1956</v>
      </c>
      <c r="E754" s="60" t="str">
        <f>IF(ISBLANK(LeaveTracker[[#This Row],[Employee Name]]),"-----",VLOOKUP(LeaveTracker[[#This Row],[Employee Name]],Employees[[Employee Name]:[Office]],6))</f>
        <v>CENRO</v>
      </c>
      <c r="F754" s="59">
        <v>44838</v>
      </c>
      <c r="G754" s="59">
        <v>44838</v>
      </c>
      <c r="H754" s="58" t="s">
        <v>81</v>
      </c>
      <c r="I754" s="58"/>
      <c r="J754" s="60" t="s">
        <v>862</v>
      </c>
      <c r="K754" s="9">
        <f ca="1">NETWORKDAYS(LeaveTracker[[#This Row],[Start Date]],LeaveTracker[[#This Row],[End Date]],lstHolidays)</f>
        <v>1</v>
      </c>
      <c r="L754" s="9"/>
    </row>
    <row r="755" spans="1:12" ht="30" customHeight="1" x14ac:dyDescent="0.3">
      <c r="A755" s="60">
        <v>1049</v>
      </c>
      <c r="B755" s="59">
        <v>44882</v>
      </c>
      <c r="C755" s="59">
        <v>44878</v>
      </c>
      <c r="D755" s="58" t="s">
        <v>1956</v>
      </c>
      <c r="E755" s="60" t="str">
        <f>IF(ISBLANK(LeaveTracker[[#This Row],[Employee Name]]),"-----",VLOOKUP(LeaveTracker[[#This Row],[Employee Name]],Employees[[Employee Name]:[Office]],6))</f>
        <v>CENRO</v>
      </c>
      <c r="F755" s="59">
        <v>44841</v>
      </c>
      <c r="G755" s="59">
        <v>44841</v>
      </c>
      <c r="H755" s="58" t="s">
        <v>81</v>
      </c>
      <c r="I755" s="58"/>
      <c r="J755" s="60" t="s">
        <v>862</v>
      </c>
      <c r="K755" s="9">
        <f ca="1">NETWORKDAYS(LeaveTracker[[#This Row],[Start Date]],LeaveTracker[[#This Row],[End Date]],lstHolidays)</f>
        <v>1</v>
      </c>
      <c r="L755" s="9"/>
    </row>
    <row r="756" spans="1:12" ht="30" customHeight="1" x14ac:dyDescent="0.3">
      <c r="A756" s="60">
        <v>1049</v>
      </c>
      <c r="B756" s="59">
        <v>44882</v>
      </c>
      <c r="C756" s="59">
        <v>44878</v>
      </c>
      <c r="D756" s="58" t="s">
        <v>1956</v>
      </c>
      <c r="E756" s="60" t="str">
        <f>IF(ISBLANK(LeaveTracker[[#This Row],[Employee Name]]),"-----",VLOOKUP(LeaveTracker[[#This Row],[Employee Name]],Employees[[Employee Name]:[Office]],6))</f>
        <v>CENRO</v>
      </c>
      <c r="F756" s="59">
        <v>44846</v>
      </c>
      <c r="G756" s="59">
        <v>44846</v>
      </c>
      <c r="H756" s="58" t="s">
        <v>81</v>
      </c>
      <c r="I756" s="58"/>
      <c r="J756" s="60" t="s">
        <v>862</v>
      </c>
      <c r="K756" s="9">
        <f ca="1">NETWORKDAYS(LeaveTracker[[#This Row],[Start Date]],LeaveTracker[[#This Row],[End Date]],lstHolidays)</f>
        <v>1</v>
      </c>
      <c r="L756" s="9"/>
    </row>
    <row r="757" spans="1:12" ht="30" customHeight="1" x14ac:dyDescent="0.3">
      <c r="A757" s="60">
        <v>1050</v>
      </c>
      <c r="B757" s="59">
        <v>44882</v>
      </c>
      <c r="C757" s="59">
        <v>44839</v>
      </c>
      <c r="D757" s="58" t="s">
        <v>1987</v>
      </c>
      <c r="E757" s="60" t="str">
        <f>IF(ISBLANK(LeaveTracker[[#This Row],[Employee Name]]),"-----",VLOOKUP(LeaveTracker[[#This Row],[Employee Name]],Employees[[Employee Name]:[Office]],6))</f>
        <v>TICC</v>
      </c>
      <c r="F757" s="59">
        <v>44836</v>
      </c>
      <c r="G757" s="59">
        <v>44836</v>
      </c>
      <c r="H757" s="58" t="s">
        <v>81</v>
      </c>
      <c r="I757" s="58"/>
      <c r="J757" s="60" t="s">
        <v>1944</v>
      </c>
      <c r="K757" s="9">
        <f ca="1">NETWORKDAYS(LeaveTracker[[#This Row],[Start Date]],LeaveTracker[[#This Row],[End Date]],lstHolidays)</f>
        <v>0</v>
      </c>
      <c r="L757" s="9"/>
    </row>
    <row r="758" spans="1:12" ht="30" customHeight="1" x14ac:dyDescent="0.3">
      <c r="A758" s="60">
        <v>1051</v>
      </c>
      <c r="B758" s="59">
        <v>44882</v>
      </c>
      <c r="C758" s="59">
        <v>44868</v>
      </c>
      <c r="D758" s="58" t="s">
        <v>1756</v>
      </c>
      <c r="E758" s="60" t="str">
        <f>IF(ISBLANK(LeaveTracker[[#This Row],[Employee Name]]),"-----",VLOOKUP(LeaveTracker[[#This Row],[Employee Name]],Employees[[Employee Name]:[Office]],6))</f>
        <v>LEGAL</v>
      </c>
      <c r="F758" s="59">
        <v>44876</v>
      </c>
      <c r="G758" s="59">
        <v>44879</v>
      </c>
      <c r="H758" s="58" t="s">
        <v>82</v>
      </c>
      <c r="I758" s="58"/>
      <c r="J758" s="60" t="s">
        <v>1806</v>
      </c>
      <c r="K758" s="9">
        <f ca="1">NETWORKDAYS(LeaveTracker[[#This Row],[Start Date]],LeaveTracker[[#This Row],[End Date]],lstHolidays)</f>
        <v>2</v>
      </c>
      <c r="L758" s="9"/>
    </row>
    <row r="759" spans="1:12" ht="30" customHeight="1" x14ac:dyDescent="0.3">
      <c r="A759" s="60">
        <v>1052</v>
      </c>
      <c r="B759" s="59">
        <v>44882</v>
      </c>
      <c r="C759" s="59">
        <v>44872</v>
      </c>
      <c r="D759" s="58" t="s">
        <v>1794</v>
      </c>
      <c r="E759" s="60" t="str">
        <f>IF(ISBLANK(LeaveTracker[[#This Row],[Employee Name]]),"-----",VLOOKUP(LeaveTracker[[#This Row],[Employee Name]],Employees[[Employee Name]:[Office]],6))</f>
        <v>MAHOGANY MARKET</v>
      </c>
      <c r="F759" s="59">
        <v>44868</v>
      </c>
      <c r="G759" s="59">
        <v>44868</v>
      </c>
      <c r="H759" s="58" t="s">
        <v>81</v>
      </c>
      <c r="I759" s="58"/>
      <c r="J759" s="60" t="s">
        <v>862</v>
      </c>
      <c r="K759" s="9">
        <f ca="1">NETWORKDAYS(LeaveTracker[[#This Row],[Start Date]],LeaveTracker[[#This Row],[End Date]],lstHolidays)</f>
        <v>1</v>
      </c>
      <c r="L759" s="9"/>
    </row>
    <row r="760" spans="1:12" ht="30" customHeight="1" x14ac:dyDescent="0.3">
      <c r="A760" s="60">
        <v>1053</v>
      </c>
      <c r="B760" s="59">
        <v>44882</v>
      </c>
      <c r="C760" s="59">
        <v>44838</v>
      </c>
      <c r="D760" s="58" t="s">
        <v>1943</v>
      </c>
      <c r="E760" s="60" t="str">
        <f>IF(ISBLANK(LeaveTracker[[#This Row],[Employee Name]]),"-----",VLOOKUP(LeaveTracker[[#This Row],[Employee Name]],Employees[[Employee Name]:[Office]],6))</f>
        <v>TICC</v>
      </c>
      <c r="F760" s="59">
        <v>44829</v>
      </c>
      <c r="G760" s="59">
        <v>44829</v>
      </c>
      <c r="H760" s="58" t="s">
        <v>81</v>
      </c>
      <c r="I760" s="58"/>
      <c r="J760" s="60" t="s">
        <v>1944</v>
      </c>
      <c r="K760" s="9">
        <f ca="1">NETWORKDAYS(LeaveTracker[[#This Row],[Start Date]],LeaveTracker[[#This Row],[End Date]],lstHolidays)</f>
        <v>0</v>
      </c>
      <c r="L760" s="9"/>
    </row>
    <row r="761" spans="1:12" ht="30" customHeight="1" x14ac:dyDescent="0.3">
      <c r="A761" s="60">
        <v>1054</v>
      </c>
      <c r="B761" s="59">
        <v>44882</v>
      </c>
      <c r="C761" s="59">
        <v>44839</v>
      </c>
      <c r="D761" s="58" t="s">
        <v>1805</v>
      </c>
      <c r="E761" s="60" t="str">
        <f>IF(ISBLANK(LeaveTracker[[#This Row],[Employee Name]]),"-----",VLOOKUP(LeaveTracker[[#This Row],[Employee Name]],Employees[[Employee Name]:[Office]],6))</f>
        <v>EEO/CITY MARKET</v>
      </c>
      <c r="F761" s="59">
        <v>44853</v>
      </c>
      <c r="G761" s="59">
        <v>44853</v>
      </c>
      <c r="H761" s="58" t="s">
        <v>300</v>
      </c>
      <c r="I761" s="58" t="s">
        <v>1850</v>
      </c>
      <c r="J761" s="60" t="s">
        <v>1762</v>
      </c>
      <c r="K761" s="9">
        <f ca="1">NETWORKDAYS(LeaveTracker[[#This Row],[Start Date]],LeaveTracker[[#This Row],[End Date]],lstHolidays)</f>
        <v>1</v>
      </c>
      <c r="L761" s="9"/>
    </row>
    <row r="762" spans="1:12" ht="30" customHeight="1" x14ac:dyDescent="0.3">
      <c r="A762" s="60">
        <v>1055</v>
      </c>
      <c r="B762" s="59">
        <v>44882</v>
      </c>
      <c r="C762" s="59">
        <v>44854</v>
      </c>
      <c r="D762" s="58" t="s">
        <v>1805</v>
      </c>
      <c r="E762" s="60" t="str">
        <f>IF(ISBLANK(LeaveTracker[[#This Row],[Employee Name]]),"-----",VLOOKUP(LeaveTracker[[#This Row],[Employee Name]],Employees[[Employee Name]:[Office]],6))</f>
        <v>EEO/CITY MARKET</v>
      </c>
      <c r="F762" s="59">
        <v>44860</v>
      </c>
      <c r="G762" s="59">
        <v>44861</v>
      </c>
      <c r="H762" s="58" t="s">
        <v>300</v>
      </c>
      <c r="I762" s="58" t="s">
        <v>1850</v>
      </c>
      <c r="J762" s="60" t="s">
        <v>1759</v>
      </c>
      <c r="K762" s="9">
        <f ca="1">NETWORKDAYS(LeaveTracker[[#This Row],[Start Date]],LeaveTracker[[#This Row],[End Date]],lstHolidays)</f>
        <v>2</v>
      </c>
      <c r="L762" s="9"/>
    </row>
    <row r="763" spans="1:12" ht="30" customHeight="1" x14ac:dyDescent="0.3">
      <c r="A763" s="60">
        <v>1056</v>
      </c>
      <c r="B763" s="59">
        <v>44882</v>
      </c>
      <c r="C763" s="59">
        <v>44853</v>
      </c>
      <c r="D763" s="58" t="s">
        <v>1923</v>
      </c>
      <c r="E763" s="60" t="str">
        <f>IF(ISBLANK(LeaveTracker[[#This Row],[Employee Name]]),"-----",VLOOKUP(LeaveTracker[[#This Row],[Employee Name]],Employees[[Employee Name]:[Office]],6))</f>
        <v>TICC</v>
      </c>
      <c r="F763" s="59">
        <v>44858</v>
      </c>
      <c r="G763" s="59">
        <v>44858</v>
      </c>
      <c r="H763" s="58" t="s">
        <v>82</v>
      </c>
      <c r="I763" s="58"/>
      <c r="J763" s="60" t="s">
        <v>861</v>
      </c>
      <c r="K763" s="9">
        <f ca="1">NETWORKDAYS(LeaveTracker[[#This Row],[Start Date]],LeaveTracker[[#This Row],[End Date]],lstHolidays)</f>
        <v>1</v>
      </c>
      <c r="L763" s="9"/>
    </row>
    <row r="764" spans="1:12" ht="30" customHeight="1" x14ac:dyDescent="0.3">
      <c r="A764" s="60">
        <v>1057</v>
      </c>
      <c r="B764" s="59">
        <v>44882</v>
      </c>
      <c r="C764" s="59">
        <v>44854</v>
      </c>
      <c r="D764" s="58" t="s">
        <v>2011</v>
      </c>
      <c r="E764" s="60" t="str">
        <f>IF(ISBLANK(LeaveTracker[[#This Row],[Employee Name]]),"-----",VLOOKUP(LeaveTracker[[#This Row],[Employee Name]],Employees[[Employee Name]:[Office]],6))</f>
        <v>ONT</v>
      </c>
      <c r="F764" s="59">
        <v>44868</v>
      </c>
      <c r="G764" s="59">
        <v>44872</v>
      </c>
      <c r="H764" s="58" t="s">
        <v>82</v>
      </c>
      <c r="I764" s="58" t="s">
        <v>1758</v>
      </c>
      <c r="J764" s="60" t="s">
        <v>1781</v>
      </c>
      <c r="K764" s="9">
        <f ca="1">NETWORKDAYS(LeaveTracker[[#This Row],[Start Date]],LeaveTracker[[#This Row],[End Date]],lstHolidays)</f>
        <v>3</v>
      </c>
      <c r="L764" s="9"/>
    </row>
    <row r="765" spans="1:12" ht="30" customHeight="1" x14ac:dyDescent="0.3">
      <c r="A765" s="60">
        <v>1058</v>
      </c>
      <c r="B765" s="59">
        <v>44882</v>
      </c>
      <c r="C765" s="59">
        <v>44854</v>
      </c>
      <c r="D765" s="58" t="s">
        <v>2011</v>
      </c>
      <c r="E765" s="60" t="str">
        <f>IF(ISBLANK(LeaveTracker[[#This Row],[Employee Name]]),"-----",VLOOKUP(LeaveTracker[[#This Row],[Employee Name]],Employees[[Employee Name]:[Office]],6))</f>
        <v>ONT</v>
      </c>
      <c r="F765" s="59">
        <v>44860</v>
      </c>
      <c r="G765" s="59">
        <v>44860</v>
      </c>
      <c r="H765" s="58" t="s">
        <v>81</v>
      </c>
      <c r="I765" s="58"/>
      <c r="J765" s="60" t="s">
        <v>862</v>
      </c>
      <c r="K765" s="9">
        <f ca="1">NETWORKDAYS(LeaveTracker[[#This Row],[Start Date]],LeaveTracker[[#This Row],[End Date]],lstHolidays)</f>
        <v>1</v>
      </c>
      <c r="L765" s="9"/>
    </row>
    <row r="766" spans="1:12" ht="30" customHeight="1" x14ac:dyDescent="0.3">
      <c r="A766" s="60">
        <v>1059</v>
      </c>
      <c r="B766" s="59">
        <v>44882</v>
      </c>
      <c r="C766" s="59">
        <v>44844</v>
      </c>
      <c r="D766" s="58" t="s">
        <v>1765</v>
      </c>
      <c r="E766" s="60" t="str">
        <f>IF(ISBLANK(LeaveTracker[[#This Row],[Employee Name]]),"-----",VLOOKUP(LeaveTracker[[#This Row],[Employee Name]],Employees[[Employee Name]:[Office]],6))</f>
        <v>TCIS</v>
      </c>
      <c r="F766" s="59">
        <v>44868</v>
      </c>
      <c r="G766" s="59">
        <v>44876</v>
      </c>
      <c r="H766" s="58" t="s">
        <v>82</v>
      </c>
      <c r="I766" s="58"/>
      <c r="J766" s="60" t="s">
        <v>2036</v>
      </c>
      <c r="K766" s="9">
        <f ca="1">NETWORKDAYS(LeaveTracker[[#This Row],[Start Date]],LeaveTracker[[#This Row],[End Date]],lstHolidays)</f>
        <v>7</v>
      </c>
      <c r="L766" s="9"/>
    </row>
    <row r="767" spans="1:12" ht="30" customHeight="1" x14ac:dyDescent="0.3">
      <c r="A767" s="60">
        <v>1060</v>
      </c>
      <c r="B767" s="59">
        <v>44882</v>
      </c>
      <c r="C767" s="59">
        <v>44844</v>
      </c>
      <c r="D767" s="58" t="s">
        <v>1765</v>
      </c>
      <c r="E767" s="60" t="str">
        <f>IF(ISBLANK(LeaveTracker[[#This Row],[Employee Name]]),"-----",VLOOKUP(LeaveTracker[[#This Row],[Employee Name]],Employees[[Employee Name]:[Office]],6))</f>
        <v>TCIS</v>
      </c>
      <c r="F767" s="59">
        <v>44851</v>
      </c>
      <c r="G767" s="59">
        <v>44865</v>
      </c>
      <c r="H767" s="58" t="s">
        <v>82</v>
      </c>
      <c r="I767" s="58"/>
      <c r="J767" s="60" t="s">
        <v>2037</v>
      </c>
      <c r="K767" s="9">
        <f ca="1">NETWORKDAYS(LeaveTracker[[#This Row],[Start Date]],LeaveTracker[[#This Row],[End Date]],lstHolidays)</f>
        <v>11</v>
      </c>
      <c r="L767" s="9"/>
    </row>
    <row r="768" spans="1:12" ht="30" customHeight="1" x14ac:dyDescent="0.3">
      <c r="A768" s="60">
        <v>1061</v>
      </c>
      <c r="B768" s="59">
        <v>44882</v>
      </c>
      <c r="C768" s="59">
        <v>44859</v>
      </c>
      <c r="D768" s="58" t="s">
        <v>2010</v>
      </c>
      <c r="E768" s="60" t="str">
        <f>IF(ISBLANK(LeaveTracker[[#This Row],[Employee Name]]),"-----",VLOOKUP(LeaveTracker[[#This Row],[Employee Name]],Employees[[Employee Name]:[Office]],6))</f>
        <v>ONT</v>
      </c>
      <c r="F768" s="59">
        <v>44882</v>
      </c>
      <c r="G768" s="59">
        <v>44882</v>
      </c>
      <c r="H768" s="58" t="s">
        <v>82</v>
      </c>
      <c r="I768" s="58"/>
      <c r="J768" s="60" t="s">
        <v>861</v>
      </c>
      <c r="K768" s="9">
        <f ca="1">NETWORKDAYS(LeaveTracker[[#This Row],[Start Date]],LeaveTracker[[#This Row],[End Date]],lstHolidays)</f>
        <v>1</v>
      </c>
      <c r="L768" s="9"/>
    </row>
    <row r="769" spans="1:12" ht="30" customHeight="1" x14ac:dyDescent="0.3">
      <c r="A769" s="60">
        <v>1061</v>
      </c>
      <c r="B769" s="59">
        <v>44882</v>
      </c>
      <c r="C769" s="59">
        <v>44859</v>
      </c>
      <c r="D769" s="58" t="s">
        <v>2010</v>
      </c>
      <c r="E769" s="60" t="str">
        <f>IF(ISBLANK(LeaveTracker[[#This Row],[Employee Name]]),"-----",VLOOKUP(LeaveTracker[[#This Row],[Employee Name]],Employees[[Employee Name]:[Office]],6))</f>
        <v>ONT</v>
      </c>
      <c r="F769" s="59">
        <v>44889</v>
      </c>
      <c r="G769" s="59">
        <v>44889</v>
      </c>
      <c r="H769" s="58" t="s">
        <v>82</v>
      </c>
      <c r="I769" s="58"/>
      <c r="J769" s="60" t="s">
        <v>861</v>
      </c>
      <c r="K769" s="9">
        <f ca="1">NETWORKDAYS(LeaveTracker[[#This Row],[Start Date]],LeaveTracker[[#This Row],[End Date]],lstHolidays)</f>
        <v>1</v>
      </c>
      <c r="L769" s="9"/>
    </row>
    <row r="770" spans="1:12" ht="30" customHeight="1" x14ac:dyDescent="0.3">
      <c r="A770" s="60">
        <v>1062</v>
      </c>
      <c r="B770" s="59">
        <v>44882</v>
      </c>
      <c r="C770" s="59">
        <v>44860</v>
      </c>
      <c r="D770" s="58" t="s">
        <v>2038</v>
      </c>
      <c r="E770" s="60" t="str">
        <f>IF(ISBLANK(LeaveTracker[[#This Row],[Employee Name]]),"-----",VLOOKUP(LeaveTracker[[#This Row],[Employee Name]],Employees[[Employee Name]:[Office]],6))</f>
        <v>BPLO</v>
      </c>
      <c r="F770" s="59">
        <v>44858</v>
      </c>
      <c r="G770" s="59">
        <v>44859</v>
      </c>
      <c r="H770" s="58" t="s">
        <v>1035</v>
      </c>
      <c r="I770" s="58" t="s">
        <v>1980</v>
      </c>
      <c r="J770" s="60" t="s">
        <v>1917</v>
      </c>
      <c r="K770" s="9">
        <f ca="1">NETWORKDAYS(LeaveTracker[[#This Row],[Start Date]],LeaveTracker[[#This Row],[End Date]],lstHolidays)</f>
        <v>2</v>
      </c>
      <c r="L770" s="9"/>
    </row>
    <row r="771" spans="1:12" ht="30" customHeight="1" x14ac:dyDescent="0.3">
      <c r="A771" s="60">
        <v>1062</v>
      </c>
      <c r="B771" s="59">
        <v>44882</v>
      </c>
      <c r="C771" s="59">
        <v>44860</v>
      </c>
      <c r="D771" s="58" t="s">
        <v>2038</v>
      </c>
      <c r="E771" s="60" t="str">
        <f>IF(ISBLANK(LeaveTracker[[#This Row],[Employee Name]]),"-----",VLOOKUP(LeaveTracker[[#This Row],[Employee Name]],Employees[[Employee Name]:[Office]],6))</f>
        <v>BPLO</v>
      </c>
      <c r="F771" s="59">
        <v>44861</v>
      </c>
      <c r="G771" s="59">
        <v>44861</v>
      </c>
      <c r="H771" s="58" t="s">
        <v>1035</v>
      </c>
      <c r="I771" s="58" t="s">
        <v>1980</v>
      </c>
      <c r="J771" s="60" t="s">
        <v>1866</v>
      </c>
      <c r="K771" s="9">
        <f ca="1">NETWORKDAYS(LeaveTracker[[#This Row],[Start Date]],LeaveTracker[[#This Row],[End Date]],lstHolidays)</f>
        <v>1</v>
      </c>
      <c r="L771" s="9"/>
    </row>
    <row r="772" spans="1:12" ht="30" customHeight="1" x14ac:dyDescent="0.3">
      <c r="A772" s="60">
        <v>1063</v>
      </c>
      <c r="B772" s="59">
        <v>44882</v>
      </c>
      <c r="C772" s="59">
        <v>44853</v>
      </c>
      <c r="D772" s="58" t="s">
        <v>1884</v>
      </c>
      <c r="E772" s="60" t="str">
        <f>IF(ISBLANK(LeaveTracker[[#This Row],[Employee Name]]),"-----",VLOOKUP(LeaveTracker[[#This Row],[Employee Name]],Employees[[Employee Name]:[Office]],6))</f>
        <v>CSWDO</v>
      </c>
      <c r="F772" s="59">
        <v>44852</v>
      </c>
      <c r="G772" s="59">
        <v>44852</v>
      </c>
      <c r="H772" s="58" t="s">
        <v>81</v>
      </c>
      <c r="I772" s="58"/>
      <c r="J772" s="60" t="s">
        <v>862</v>
      </c>
      <c r="K772" s="9">
        <f ca="1">NETWORKDAYS(LeaveTracker[[#This Row],[Start Date]],LeaveTracker[[#This Row],[End Date]],lstHolidays)</f>
        <v>1</v>
      </c>
      <c r="L772" s="9"/>
    </row>
    <row r="773" spans="1:12" ht="30" customHeight="1" x14ac:dyDescent="0.3">
      <c r="A773" s="60">
        <v>1064</v>
      </c>
      <c r="B773" s="59">
        <v>44882</v>
      </c>
      <c r="C773" s="59">
        <v>44837</v>
      </c>
      <c r="D773" s="58" t="s">
        <v>1941</v>
      </c>
      <c r="E773" s="60" t="str">
        <f>IF(ISBLANK(LeaveTracker[[#This Row],[Employee Name]]),"-----",VLOOKUP(LeaveTracker[[#This Row],[Employee Name]],Employees[[Employee Name]:[Office]],6))</f>
        <v>TICC</v>
      </c>
      <c r="F773" s="59">
        <v>44834</v>
      </c>
      <c r="G773" s="59">
        <v>44834</v>
      </c>
      <c r="H773" s="58" t="s">
        <v>81</v>
      </c>
      <c r="I773" s="58"/>
      <c r="J773" s="60" t="s">
        <v>862</v>
      </c>
      <c r="K773" s="9">
        <f ca="1">NETWORKDAYS(LeaveTracker[[#This Row],[Start Date]],LeaveTracker[[#This Row],[End Date]],lstHolidays)</f>
        <v>1</v>
      </c>
      <c r="L773" s="9"/>
    </row>
    <row r="774" spans="1:12" ht="30" customHeight="1" x14ac:dyDescent="0.3">
      <c r="A774" s="60">
        <v>1065</v>
      </c>
      <c r="B774" s="59">
        <v>44882</v>
      </c>
      <c r="C774" s="59">
        <v>44859</v>
      </c>
      <c r="D774" s="58" t="s">
        <v>1941</v>
      </c>
      <c r="E774" s="60" t="str">
        <f>IF(ISBLANK(LeaveTracker[[#This Row],[Employee Name]]),"-----",VLOOKUP(LeaveTracker[[#This Row],[Employee Name]],Employees[[Employee Name]:[Office]],6))</f>
        <v>TICC</v>
      </c>
      <c r="F774" s="59">
        <v>44858</v>
      </c>
      <c r="G774" s="59">
        <v>44858</v>
      </c>
      <c r="H774" s="58" t="s">
        <v>81</v>
      </c>
      <c r="I774" s="58"/>
      <c r="J774" s="60" t="s">
        <v>862</v>
      </c>
      <c r="K774" s="9">
        <f ca="1">NETWORKDAYS(LeaveTracker[[#This Row],[Start Date]],LeaveTracker[[#This Row],[End Date]],lstHolidays)</f>
        <v>1</v>
      </c>
      <c r="L774" s="9"/>
    </row>
    <row r="775" spans="1:12" ht="30" customHeight="1" x14ac:dyDescent="0.3">
      <c r="A775" s="60">
        <v>1066</v>
      </c>
      <c r="B775" s="59">
        <v>44882</v>
      </c>
      <c r="C775" s="59">
        <v>44874</v>
      </c>
      <c r="D775" s="58" t="s">
        <v>1941</v>
      </c>
      <c r="E775" s="60" t="str">
        <f>IF(ISBLANK(LeaveTracker[[#This Row],[Employee Name]]),"-----",VLOOKUP(LeaveTracker[[#This Row],[Employee Name]],Employees[[Employee Name]:[Office]],6))</f>
        <v>TICC</v>
      </c>
      <c r="F775" s="59">
        <v>44880</v>
      </c>
      <c r="G775" s="59">
        <v>44880</v>
      </c>
      <c r="H775" s="58" t="s">
        <v>82</v>
      </c>
      <c r="I775" s="58"/>
      <c r="J775" s="60" t="s">
        <v>861</v>
      </c>
      <c r="K775" s="9">
        <f ca="1">NETWORKDAYS(LeaveTracker[[#This Row],[Start Date]],LeaveTracker[[#This Row],[End Date]],lstHolidays)</f>
        <v>1</v>
      </c>
      <c r="L775" s="9"/>
    </row>
    <row r="776" spans="1:12" ht="30" customHeight="1" x14ac:dyDescent="0.3">
      <c r="A776" s="60">
        <v>1067</v>
      </c>
      <c r="B776" s="59">
        <v>44882</v>
      </c>
      <c r="C776" s="59">
        <v>44847</v>
      </c>
      <c r="D776" s="58" t="s">
        <v>1941</v>
      </c>
      <c r="E776" s="60" t="str">
        <f>IF(ISBLANK(LeaveTracker[[#This Row],[Employee Name]]),"-----",VLOOKUP(LeaveTracker[[#This Row],[Employee Name]],Employees[[Employee Name]:[Office]],6))</f>
        <v>TICC</v>
      </c>
      <c r="F776" s="59">
        <v>44846</v>
      </c>
      <c r="G776" s="59">
        <v>44846</v>
      </c>
      <c r="H776" s="58" t="s">
        <v>81</v>
      </c>
      <c r="I776" s="58"/>
      <c r="J776" s="60" t="s">
        <v>862</v>
      </c>
      <c r="K776" s="9">
        <f ca="1">NETWORKDAYS(LeaveTracker[[#This Row],[Start Date]],LeaveTracker[[#This Row],[End Date]],lstHolidays)</f>
        <v>1</v>
      </c>
      <c r="L776" s="9"/>
    </row>
    <row r="777" spans="1:12" ht="30" customHeight="1" x14ac:dyDescent="0.3">
      <c r="A777" s="60">
        <v>1068</v>
      </c>
      <c r="B777" s="59">
        <v>44882</v>
      </c>
      <c r="C777" s="59">
        <v>44853</v>
      </c>
      <c r="D777" s="58" t="s">
        <v>1951</v>
      </c>
      <c r="E777" s="60" t="str">
        <f>IF(ISBLANK(LeaveTracker[[#This Row],[Employee Name]]),"-----",VLOOKUP(LeaveTracker[[#This Row],[Employee Name]],Employees[[Employee Name]:[Office]],6))</f>
        <v>CEO</v>
      </c>
      <c r="F777" s="59">
        <v>44852</v>
      </c>
      <c r="G777" s="59">
        <v>44852</v>
      </c>
      <c r="H777" s="58" t="s">
        <v>81</v>
      </c>
      <c r="I777" s="58"/>
      <c r="J777" s="60" t="s">
        <v>862</v>
      </c>
      <c r="K777" s="9">
        <f ca="1">NETWORKDAYS(LeaveTracker[[#This Row],[Start Date]],LeaveTracker[[#This Row],[End Date]],lstHolidays)</f>
        <v>1</v>
      </c>
      <c r="L777" s="9"/>
    </row>
    <row r="778" spans="1:12" ht="30" customHeight="1" x14ac:dyDescent="0.3">
      <c r="A778" s="60">
        <v>1069</v>
      </c>
      <c r="B778" s="59">
        <v>44882</v>
      </c>
      <c r="C778" s="59">
        <v>44851</v>
      </c>
      <c r="D778" s="58" t="s">
        <v>1932</v>
      </c>
      <c r="E778" s="60" t="str">
        <f>IF(ISBLANK(LeaveTracker[[#This Row],[Employee Name]]),"-----",VLOOKUP(LeaveTracker[[#This Row],[Employee Name]],Employees[[Employee Name]:[Office]],6))</f>
        <v>CHO</v>
      </c>
      <c r="F778" s="59">
        <v>44844</v>
      </c>
      <c r="G778" s="59">
        <v>44848</v>
      </c>
      <c r="H778" s="58" t="s">
        <v>300</v>
      </c>
      <c r="I778" s="58" t="s">
        <v>2039</v>
      </c>
      <c r="J778" s="60" t="s">
        <v>2040</v>
      </c>
      <c r="K778" s="9">
        <f ca="1">NETWORKDAYS(LeaveTracker[[#This Row],[Start Date]],LeaveTracker[[#This Row],[End Date]],lstHolidays)</f>
        <v>5</v>
      </c>
      <c r="L778" s="9"/>
    </row>
    <row r="779" spans="1:12" ht="30" customHeight="1" x14ac:dyDescent="0.3">
      <c r="A779" s="60">
        <v>1070</v>
      </c>
      <c r="B779" s="59">
        <v>44882</v>
      </c>
      <c r="C779" s="59">
        <v>44855</v>
      </c>
      <c r="D779" s="58" t="s">
        <v>2003</v>
      </c>
      <c r="E779" s="60" t="str">
        <f>IF(ISBLANK(LeaveTracker[[#This Row],[Employee Name]]),"-----",VLOOKUP(LeaveTracker[[#This Row],[Employee Name]],Employees[[Employee Name]:[Office]],6))</f>
        <v>CENRO</v>
      </c>
      <c r="F779" s="59">
        <v>44862</v>
      </c>
      <c r="G779" s="59">
        <v>44867</v>
      </c>
      <c r="H779" s="58" t="s">
        <v>82</v>
      </c>
      <c r="I779" s="58"/>
      <c r="J779" s="60" t="s">
        <v>1781</v>
      </c>
      <c r="K779" s="9">
        <f ca="1">NETWORKDAYS(LeaveTracker[[#This Row],[Start Date]],LeaveTracker[[#This Row],[End Date]],lstHolidays)</f>
        <v>4</v>
      </c>
      <c r="L779" s="9"/>
    </row>
    <row r="780" spans="1:12" ht="30" customHeight="1" x14ac:dyDescent="0.3">
      <c r="A780" s="60">
        <v>1071</v>
      </c>
      <c r="B780" s="59">
        <v>44882</v>
      </c>
      <c r="C780" s="59">
        <v>44862</v>
      </c>
      <c r="D780" s="58" t="s">
        <v>1065</v>
      </c>
      <c r="E780" s="60" t="str">
        <f>IF(ISBLANK(LeaveTracker[[#This Row],[Employee Name]]),"-----",VLOOKUP(LeaveTracker[[#This Row],[Employee Name]],Employees[[Employee Name]:[Office]],6))</f>
        <v>CHO</v>
      </c>
      <c r="F780" s="59">
        <v>44852</v>
      </c>
      <c r="G780" s="59">
        <v>44861</v>
      </c>
      <c r="H780" s="58" t="s">
        <v>81</v>
      </c>
      <c r="I780" s="58"/>
      <c r="J780" s="60" t="s">
        <v>2041</v>
      </c>
      <c r="K780" s="9">
        <f ca="1">NETWORKDAYS(LeaveTracker[[#This Row],[Start Date]],LeaveTracker[[#This Row],[End Date]],lstHolidays)</f>
        <v>8</v>
      </c>
      <c r="L780" s="9"/>
    </row>
    <row r="781" spans="1:12" ht="30" customHeight="1" x14ac:dyDescent="0.3">
      <c r="A781" s="60">
        <v>1072</v>
      </c>
      <c r="B781" s="59">
        <v>44882</v>
      </c>
      <c r="C781" s="59">
        <v>44875</v>
      </c>
      <c r="D781" s="58" t="s">
        <v>1065</v>
      </c>
      <c r="E781" s="60" t="str">
        <f>IF(ISBLANK(LeaveTracker[[#This Row],[Employee Name]]),"-----",VLOOKUP(LeaveTracker[[#This Row],[Employee Name]],Employees[[Employee Name]:[Office]],6))</f>
        <v>CHO</v>
      </c>
      <c r="F781" s="59">
        <v>44872</v>
      </c>
      <c r="G781" s="59">
        <v>44873</v>
      </c>
      <c r="H781" s="58" t="s">
        <v>82</v>
      </c>
      <c r="I781" s="58"/>
      <c r="J781" s="60" t="s">
        <v>1806</v>
      </c>
      <c r="K781" s="9">
        <f ca="1">NETWORKDAYS(LeaveTracker[[#This Row],[Start Date]],LeaveTracker[[#This Row],[End Date]],lstHolidays)</f>
        <v>2</v>
      </c>
      <c r="L781" s="9"/>
    </row>
    <row r="782" spans="1:12" ht="30" customHeight="1" x14ac:dyDescent="0.3">
      <c r="A782" s="60">
        <v>1073</v>
      </c>
      <c r="B782" s="59">
        <v>44882</v>
      </c>
      <c r="C782" s="59">
        <v>44848</v>
      </c>
      <c r="D782" s="58" t="s">
        <v>1908</v>
      </c>
      <c r="E782" s="60" t="str">
        <f>IF(ISBLANK(LeaveTracker[[#This Row],[Employee Name]]),"-----",VLOOKUP(LeaveTracker[[#This Row],[Employee Name]],Employees[[Employee Name]:[Office]],6))</f>
        <v>BIR</v>
      </c>
      <c r="F782" s="59">
        <v>44838</v>
      </c>
      <c r="G782" s="59">
        <v>44838</v>
      </c>
      <c r="H782" s="58" t="s">
        <v>81</v>
      </c>
      <c r="I782" s="58"/>
      <c r="J782" s="60" t="s">
        <v>862</v>
      </c>
      <c r="K782" s="9">
        <f ca="1">NETWORKDAYS(LeaveTracker[[#This Row],[Start Date]],LeaveTracker[[#This Row],[End Date]],lstHolidays)</f>
        <v>1</v>
      </c>
      <c r="L782" s="9"/>
    </row>
    <row r="783" spans="1:12" ht="30" customHeight="1" x14ac:dyDescent="0.3">
      <c r="A783" s="60">
        <v>1073</v>
      </c>
      <c r="B783" s="59">
        <v>44882</v>
      </c>
      <c r="C783" s="59">
        <v>44848</v>
      </c>
      <c r="D783" s="58" t="s">
        <v>1908</v>
      </c>
      <c r="E783" s="60" t="str">
        <f>IF(ISBLANK(LeaveTracker[[#This Row],[Employee Name]]),"-----",VLOOKUP(LeaveTracker[[#This Row],[Employee Name]],Employees[[Employee Name]:[Office]],6))</f>
        <v>BIR</v>
      </c>
      <c r="F783" s="59">
        <v>44845</v>
      </c>
      <c r="G783" s="59">
        <v>44845</v>
      </c>
      <c r="H783" s="58" t="s">
        <v>81</v>
      </c>
      <c r="I783" s="58"/>
      <c r="J783" s="60" t="s">
        <v>862</v>
      </c>
      <c r="K783" s="9">
        <f ca="1">NETWORKDAYS(LeaveTracker[[#This Row],[Start Date]],LeaveTracker[[#This Row],[End Date]],lstHolidays)</f>
        <v>1</v>
      </c>
      <c r="L783" s="9"/>
    </row>
    <row r="784" spans="1:12" ht="30" customHeight="1" x14ac:dyDescent="0.3">
      <c r="A784" s="60">
        <v>1074</v>
      </c>
      <c r="B784" s="59">
        <v>44882</v>
      </c>
      <c r="C784" s="59">
        <v>44861</v>
      </c>
      <c r="D784" s="58" t="s">
        <v>1908</v>
      </c>
      <c r="E784" s="60" t="str">
        <f>IF(ISBLANK(LeaveTracker[[#This Row],[Employee Name]]),"-----",VLOOKUP(LeaveTracker[[#This Row],[Employee Name]],Employees[[Employee Name]:[Office]],6))</f>
        <v>BIR</v>
      </c>
      <c r="F784" s="59">
        <v>44851</v>
      </c>
      <c r="G784" s="59">
        <v>44851</v>
      </c>
      <c r="H784" s="58" t="s">
        <v>81</v>
      </c>
      <c r="I784" s="58"/>
      <c r="J784" s="60" t="s">
        <v>862</v>
      </c>
      <c r="K784" s="9">
        <f ca="1">NETWORKDAYS(LeaveTracker[[#This Row],[Start Date]],LeaveTracker[[#This Row],[End Date]],lstHolidays)</f>
        <v>1</v>
      </c>
      <c r="L784" s="9"/>
    </row>
    <row r="785" spans="1:12" ht="30" customHeight="1" x14ac:dyDescent="0.3">
      <c r="A785" s="60">
        <v>1074</v>
      </c>
      <c r="B785" s="59">
        <v>44882</v>
      </c>
      <c r="C785" s="59">
        <v>44861</v>
      </c>
      <c r="D785" s="58" t="s">
        <v>1908</v>
      </c>
      <c r="E785" s="60" t="str">
        <f>IF(ISBLANK(LeaveTracker[[#This Row],[Employee Name]]),"-----",VLOOKUP(LeaveTracker[[#This Row],[Employee Name]],Employees[[Employee Name]:[Office]],6))</f>
        <v>BIR</v>
      </c>
      <c r="F785" s="59">
        <v>44855</v>
      </c>
      <c r="G785" s="59">
        <v>44855</v>
      </c>
      <c r="H785" s="58" t="s">
        <v>81</v>
      </c>
      <c r="I785" s="58"/>
      <c r="J785" s="60" t="s">
        <v>862</v>
      </c>
      <c r="K785" s="9">
        <f ca="1">NETWORKDAYS(LeaveTracker[[#This Row],[Start Date]],LeaveTracker[[#This Row],[End Date]],lstHolidays)</f>
        <v>1</v>
      </c>
      <c r="L785" s="9"/>
    </row>
    <row r="786" spans="1:12" ht="30" customHeight="1" x14ac:dyDescent="0.3">
      <c r="A786" s="60">
        <v>1075</v>
      </c>
      <c r="B786" s="59">
        <v>44882</v>
      </c>
      <c r="C786" s="59">
        <v>44853</v>
      </c>
      <c r="D786" s="58" t="s">
        <v>1908</v>
      </c>
      <c r="E786" s="60" t="str">
        <f>IF(ISBLANK(LeaveTracker[[#This Row],[Employee Name]]),"-----",VLOOKUP(LeaveTracker[[#This Row],[Employee Name]],Employees[[Employee Name]:[Office]],6))</f>
        <v>BIR</v>
      </c>
      <c r="F786" s="59">
        <v>44851</v>
      </c>
      <c r="G786" s="59">
        <v>44851</v>
      </c>
      <c r="H786" s="58" t="s">
        <v>81</v>
      </c>
      <c r="I786" s="58"/>
      <c r="J786" s="60" t="s">
        <v>862</v>
      </c>
      <c r="K786" s="9">
        <f ca="1">NETWORKDAYS(LeaveTracker[[#This Row],[Start Date]],LeaveTracker[[#This Row],[End Date]],lstHolidays)</f>
        <v>1</v>
      </c>
      <c r="L786" s="9"/>
    </row>
    <row r="787" spans="1:12" ht="30" customHeight="1" x14ac:dyDescent="0.3">
      <c r="A787" s="60">
        <v>1076</v>
      </c>
      <c r="B787" s="59">
        <v>44882</v>
      </c>
      <c r="C787" s="59">
        <v>44874</v>
      </c>
      <c r="D787" s="58" t="s">
        <v>1860</v>
      </c>
      <c r="E787" s="60" t="str">
        <f>IF(ISBLANK(LeaveTracker[[#This Row],[Employee Name]]),"-----",VLOOKUP(LeaveTracker[[#This Row],[Employee Name]],Employees[[Employee Name]:[Office]],6))</f>
        <v>CENRO</v>
      </c>
      <c r="F787" s="59">
        <v>44878</v>
      </c>
      <c r="G787" s="59">
        <v>44878</v>
      </c>
      <c r="H787" s="58" t="s">
        <v>300</v>
      </c>
      <c r="I787" s="58" t="s">
        <v>1850</v>
      </c>
      <c r="J787" s="60" t="s">
        <v>1762</v>
      </c>
      <c r="K787" s="9">
        <f ca="1">NETWORKDAYS(LeaveTracker[[#This Row],[Start Date]],LeaveTracker[[#This Row],[End Date]],lstHolidays)</f>
        <v>0</v>
      </c>
      <c r="L787" s="9"/>
    </row>
    <row r="788" spans="1:12" ht="30" customHeight="1" x14ac:dyDescent="0.3">
      <c r="A788" s="60">
        <v>1077</v>
      </c>
      <c r="B788" s="59">
        <v>44882</v>
      </c>
      <c r="C788" s="59">
        <v>44849</v>
      </c>
      <c r="D788" s="58" t="s">
        <v>1897</v>
      </c>
      <c r="E788" s="60" t="str">
        <f>IF(ISBLANK(LeaveTracker[[#This Row],[Employee Name]]),"-----",VLOOKUP(LeaveTracker[[#This Row],[Employee Name]],Employees[[Employee Name]:[Office]],6))</f>
        <v>ONT</v>
      </c>
      <c r="F788" s="59">
        <v>44862</v>
      </c>
      <c r="G788" s="59">
        <v>44862</v>
      </c>
      <c r="H788" s="58" t="s">
        <v>82</v>
      </c>
      <c r="I788" s="58"/>
      <c r="J788" s="60" t="s">
        <v>861</v>
      </c>
      <c r="K788" s="9">
        <f ca="1">NETWORKDAYS(LeaveTracker[[#This Row],[Start Date]],LeaveTracker[[#This Row],[End Date]],lstHolidays)</f>
        <v>1</v>
      </c>
      <c r="L788" s="9"/>
    </row>
    <row r="789" spans="1:12" ht="30" customHeight="1" x14ac:dyDescent="0.3">
      <c r="A789" s="60">
        <v>1078</v>
      </c>
      <c r="B789" s="59">
        <v>44882</v>
      </c>
      <c r="C789" s="59">
        <v>44852</v>
      </c>
      <c r="D789" s="58" t="s">
        <v>1997</v>
      </c>
      <c r="E789" s="60" t="str">
        <f>IF(ISBLANK(LeaveTracker[[#This Row],[Employee Name]]),"-----",VLOOKUP(LeaveTracker[[#This Row],[Employee Name]],Employees[[Employee Name]:[Office]],6))</f>
        <v>INTERNAL</v>
      </c>
      <c r="F789" s="59">
        <v>44858</v>
      </c>
      <c r="G789" s="59">
        <v>44858</v>
      </c>
      <c r="H789" s="58" t="s">
        <v>82</v>
      </c>
      <c r="I789" s="58"/>
      <c r="J789" s="60" t="s">
        <v>861</v>
      </c>
      <c r="K789" s="9">
        <f ca="1">NETWORKDAYS(LeaveTracker[[#This Row],[Start Date]],LeaveTracker[[#This Row],[End Date]],lstHolidays)</f>
        <v>1</v>
      </c>
      <c r="L789" s="9"/>
    </row>
    <row r="790" spans="1:12" ht="30" customHeight="1" x14ac:dyDescent="0.3">
      <c r="A790" s="60">
        <v>1079</v>
      </c>
      <c r="B790" s="59">
        <v>44882</v>
      </c>
      <c r="C790" s="59">
        <v>44833</v>
      </c>
      <c r="D790" s="58" t="s">
        <v>2042</v>
      </c>
      <c r="E790" s="60" t="str">
        <f>IF(ISBLANK(LeaveTracker[[#This Row],[Employee Name]]),"-----",VLOOKUP(LeaveTracker[[#This Row],[Employee Name]],Employees[[Employee Name]:[Office]],6))</f>
        <v>ONT</v>
      </c>
      <c r="F790" s="59">
        <v>44846</v>
      </c>
      <c r="G790" s="59">
        <v>44856</v>
      </c>
      <c r="H790" s="58" t="s">
        <v>1035</v>
      </c>
      <c r="I790" s="58" t="s">
        <v>1980</v>
      </c>
      <c r="J790" s="60" t="s">
        <v>2017</v>
      </c>
      <c r="K790" s="9">
        <f ca="1">NETWORKDAYS(LeaveTracker[[#This Row],[Start Date]],LeaveTracker[[#This Row],[End Date]],lstHolidays)</f>
        <v>8</v>
      </c>
      <c r="L790" s="9"/>
    </row>
    <row r="791" spans="1:12" ht="30" customHeight="1" x14ac:dyDescent="0.3">
      <c r="A791" s="60">
        <v>1080</v>
      </c>
      <c r="B791" s="59">
        <v>44882</v>
      </c>
      <c r="C791" s="59">
        <v>44861</v>
      </c>
      <c r="D791" s="58" t="s">
        <v>1859</v>
      </c>
      <c r="E791" s="60" t="str">
        <f>IF(ISBLANK(LeaveTracker[[#This Row],[Employee Name]]),"-----",VLOOKUP(LeaveTracker[[#This Row],[Employee Name]],Employees[[Employee Name]:[Office]],6))</f>
        <v>CENRO</v>
      </c>
      <c r="F791" s="59">
        <v>44868</v>
      </c>
      <c r="G791" s="59">
        <v>44868</v>
      </c>
      <c r="H791" s="58" t="s">
        <v>82</v>
      </c>
      <c r="I791" s="58" t="s">
        <v>1758</v>
      </c>
      <c r="J791" s="60" t="s">
        <v>861</v>
      </c>
      <c r="K791" s="9">
        <f ca="1">NETWORKDAYS(LeaveTracker[[#This Row],[Start Date]],LeaveTracker[[#This Row],[End Date]],lstHolidays)</f>
        <v>1</v>
      </c>
      <c r="L791" s="9"/>
    </row>
    <row r="792" spans="1:12" ht="30" customHeight="1" x14ac:dyDescent="0.3">
      <c r="A792" s="60">
        <v>1081</v>
      </c>
      <c r="B792" s="59">
        <v>44882</v>
      </c>
      <c r="C792" s="59">
        <v>44867</v>
      </c>
      <c r="D792" s="58" t="s">
        <v>1902</v>
      </c>
      <c r="E792" s="60" t="str">
        <f>IF(ISBLANK(LeaveTracker[[#This Row],[Employee Name]]),"-----",VLOOKUP(LeaveTracker[[#This Row],[Employee Name]],Employees[[Employee Name]:[Office]],6))</f>
        <v>ACCOUNTING</v>
      </c>
      <c r="F792" s="59">
        <v>44872</v>
      </c>
      <c r="G792" s="59">
        <v>44872</v>
      </c>
      <c r="H792" s="58" t="s">
        <v>82</v>
      </c>
      <c r="I792" s="58"/>
      <c r="J792" s="60" t="s">
        <v>861</v>
      </c>
      <c r="K792" s="9">
        <f ca="1">NETWORKDAYS(LeaveTracker[[#This Row],[Start Date]],LeaveTracker[[#This Row],[End Date]],lstHolidays)</f>
        <v>1</v>
      </c>
      <c r="L792" s="9"/>
    </row>
    <row r="793" spans="1:12" ht="30" customHeight="1" x14ac:dyDescent="0.3">
      <c r="A793" s="60">
        <v>1082</v>
      </c>
      <c r="B793" s="59">
        <v>44882</v>
      </c>
      <c r="C793" s="59">
        <v>44854</v>
      </c>
      <c r="D793" s="58" t="s">
        <v>1902</v>
      </c>
      <c r="E793" s="60" t="str">
        <f>IF(ISBLANK(LeaveTracker[[#This Row],[Employee Name]]),"-----",VLOOKUP(LeaveTracker[[#This Row],[Employee Name]],Employees[[Employee Name]:[Office]],6))</f>
        <v>ACCOUNTING</v>
      </c>
      <c r="F793" s="59">
        <v>44861</v>
      </c>
      <c r="G793" s="59">
        <v>44861</v>
      </c>
      <c r="H793" s="58" t="s">
        <v>82</v>
      </c>
      <c r="I793" s="58"/>
      <c r="J793" s="60" t="s">
        <v>861</v>
      </c>
      <c r="K793" s="9">
        <f ca="1">NETWORKDAYS(LeaveTracker[[#This Row],[Start Date]],LeaveTracker[[#This Row],[End Date]],lstHolidays)</f>
        <v>1</v>
      </c>
      <c r="L793" s="9"/>
    </row>
    <row r="794" spans="1:12" ht="30" customHeight="1" x14ac:dyDescent="0.3">
      <c r="A794" s="60">
        <v>1083</v>
      </c>
      <c r="B794" s="59">
        <v>44882</v>
      </c>
      <c r="C794" s="59">
        <v>44851</v>
      </c>
      <c r="D794" s="58" t="s">
        <v>1902</v>
      </c>
      <c r="E794" s="60" t="str">
        <f>IF(ISBLANK(LeaveTracker[[#This Row],[Employee Name]]),"-----",VLOOKUP(LeaveTracker[[#This Row],[Employee Name]],Employees[[Employee Name]:[Office]],6))</f>
        <v>ACCOUNTING</v>
      </c>
      <c r="F794" s="59">
        <v>44844</v>
      </c>
      <c r="G794" s="59">
        <v>44844</v>
      </c>
      <c r="H794" s="58" t="s">
        <v>81</v>
      </c>
      <c r="I794" s="58"/>
      <c r="J794" s="60" t="s">
        <v>862</v>
      </c>
      <c r="K794" s="9">
        <f ca="1">NETWORKDAYS(LeaveTracker[[#This Row],[Start Date]],LeaveTracker[[#This Row],[End Date]],lstHolidays)</f>
        <v>1</v>
      </c>
      <c r="L794" s="9"/>
    </row>
    <row r="795" spans="1:12" ht="30" customHeight="1" x14ac:dyDescent="0.3">
      <c r="A795" s="60">
        <v>1083</v>
      </c>
      <c r="B795" s="59">
        <v>44882</v>
      </c>
      <c r="C795" s="59">
        <v>44851</v>
      </c>
      <c r="D795" s="58" t="s">
        <v>1902</v>
      </c>
      <c r="E795" s="60" t="str">
        <f>IF(ISBLANK(LeaveTracker[[#This Row],[Employee Name]]),"-----",VLOOKUP(LeaveTracker[[#This Row],[Employee Name]],Employees[[Employee Name]:[Office]],6))</f>
        <v>ACCOUNTING</v>
      </c>
      <c r="F795" s="59">
        <v>44847</v>
      </c>
      <c r="G795" s="59">
        <v>44848</v>
      </c>
      <c r="H795" s="58" t="s">
        <v>81</v>
      </c>
      <c r="I795" s="58"/>
      <c r="J795" s="60" t="s">
        <v>859</v>
      </c>
      <c r="K795" s="9">
        <f ca="1">NETWORKDAYS(LeaveTracker[[#This Row],[Start Date]],LeaveTracker[[#This Row],[End Date]],lstHolidays)</f>
        <v>2</v>
      </c>
      <c r="L795" s="9"/>
    </row>
    <row r="796" spans="1:12" ht="30" customHeight="1" x14ac:dyDescent="0.3">
      <c r="A796" s="60">
        <v>1084</v>
      </c>
      <c r="B796" s="59">
        <v>44882</v>
      </c>
      <c r="C796" s="59">
        <v>44851</v>
      </c>
      <c r="D796" s="58" t="s">
        <v>1862</v>
      </c>
      <c r="E796" s="60" t="str">
        <f>IF(ISBLANK(LeaveTracker[[#This Row],[Employee Name]]),"-----",VLOOKUP(LeaveTracker[[#This Row],[Employee Name]],Employees[[Employee Name]:[Office]],6))</f>
        <v>CENRO</v>
      </c>
      <c r="F796" s="59">
        <v>44861</v>
      </c>
      <c r="G796" s="59">
        <v>44862</v>
      </c>
      <c r="H796" s="58" t="s">
        <v>82</v>
      </c>
      <c r="I796" s="58" t="s">
        <v>1758</v>
      </c>
      <c r="J796" s="60" t="s">
        <v>1806</v>
      </c>
      <c r="K796" s="9">
        <f ca="1">NETWORKDAYS(LeaveTracker[[#This Row],[Start Date]],LeaveTracker[[#This Row],[End Date]],lstHolidays)</f>
        <v>2</v>
      </c>
      <c r="L796" s="9"/>
    </row>
    <row r="797" spans="1:12" ht="30" customHeight="1" x14ac:dyDescent="0.3">
      <c r="A797" s="60">
        <v>1085</v>
      </c>
      <c r="B797" s="59">
        <v>44882</v>
      </c>
      <c r="C797" s="59">
        <v>44854</v>
      </c>
      <c r="D797" s="58" t="s">
        <v>1901</v>
      </c>
      <c r="E797" s="60" t="str">
        <f>IF(ISBLANK(LeaveTracker[[#This Row],[Employee Name]]),"-----",VLOOKUP(LeaveTracker[[#This Row],[Employee Name]],Employees[[Employee Name]:[Office]],6))</f>
        <v>EEO/CITY MARKET</v>
      </c>
      <c r="F797" s="59">
        <v>44863</v>
      </c>
      <c r="G797" s="59">
        <v>44863</v>
      </c>
      <c r="H797" s="58" t="s">
        <v>300</v>
      </c>
      <c r="I797" s="58" t="s">
        <v>1850</v>
      </c>
      <c r="J797" s="60" t="s">
        <v>1826</v>
      </c>
      <c r="K797" s="9">
        <f ca="1">NETWORKDAYS(LeaveTracker[[#This Row],[Start Date]],LeaveTracker[[#This Row],[End Date]],lstHolidays)</f>
        <v>0</v>
      </c>
      <c r="L797" s="9"/>
    </row>
    <row r="798" spans="1:12" ht="30" customHeight="1" x14ac:dyDescent="0.3">
      <c r="A798" s="60">
        <v>1086</v>
      </c>
      <c r="B798" s="59">
        <v>44882</v>
      </c>
      <c r="C798" s="59">
        <v>44855</v>
      </c>
      <c r="D798" s="58" t="s">
        <v>1901</v>
      </c>
      <c r="E798" s="60" t="str">
        <f>IF(ISBLANK(LeaveTracker[[#This Row],[Employee Name]]),"-----",VLOOKUP(LeaveTracker[[#This Row],[Employee Name]],Employees[[Employee Name]:[Office]],6))</f>
        <v>EEO/CITY MARKET</v>
      </c>
      <c r="F798" s="59">
        <v>44854</v>
      </c>
      <c r="G798" s="59">
        <v>44854</v>
      </c>
      <c r="H798" s="58" t="s">
        <v>81</v>
      </c>
      <c r="I798" s="58"/>
      <c r="J798" s="60" t="s">
        <v>862</v>
      </c>
      <c r="K798" s="9">
        <f ca="1">NETWORKDAYS(LeaveTracker[[#This Row],[Start Date]],LeaveTracker[[#This Row],[End Date]],lstHolidays)</f>
        <v>1</v>
      </c>
      <c r="L798" s="9"/>
    </row>
    <row r="799" spans="1:12" ht="30" customHeight="1" x14ac:dyDescent="0.3">
      <c r="A799" s="60">
        <v>1087</v>
      </c>
      <c r="B799" s="59">
        <v>44882</v>
      </c>
      <c r="C799" s="59">
        <v>44872</v>
      </c>
      <c r="D799" s="58" t="s">
        <v>1995</v>
      </c>
      <c r="E799" s="60" t="str">
        <f>IF(ISBLANK(LeaveTracker[[#This Row],[Employee Name]]),"-----",VLOOKUP(LeaveTracker[[#This Row],[Employee Name]],Employees[[Employee Name]:[Office]],6))</f>
        <v>CENRO</v>
      </c>
      <c r="F799" s="59">
        <v>44879</v>
      </c>
      <c r="G799" s="59">
        <v>44881</v>
      </c>
      <c r="H799" s="58" t="s">
        <v>82</v>
      </c>
      <c r="I799" s="58" t="s">
        <v>1758</v>
      </c>
      <c r="J799" s="60" t="s">
        <v>1781</v>
      </c>
      <c r="K799" s="9">
        <f ca="1">NETWORKDAYS(LeaveTracker[[#This Row],[Start Date]],LeaveTracker[[#This Row],[End Date]],lstHolidays)</f>
        <v>3</v>
      </c>
      <c r="L799" s="9"/>
    </row>
    <row r="800" spans="1:12" ht="30" customHeight="1" x14ac:dyDescent="0.3">
      <c r="A800" s="60">
        <v>1088</v>
      </c>
      <c r="B800" s="59">
        <v>44882</v>
      </c>
      <c r="C800" s="59">
        <v>44838</v>
      </c>
      <c r="D800" s="58" t="s">
        <v>1877</v>
      </c>
      <c r="E800" s="60" t="str">
        <f>IF(ISBLANK(LeaveTracker[[#This Row],[Employee Name]]),"-----",VLOOKUP(LeaveTracker[[#This Row],[Employee Name]],Employees[[Employee Name]:[Office]],6))</f>
        <v>TICC</v>
      </c>
      <c r="F800" s="59">
        <v>44832</v>
      </c>
      <c r="G800" s="59">
        <v>44833</v>
      </c>
      <c r="H800" s="58" t="s">
        <v>81</v>
      </c>
      <c r="I800" s="58"/>
      <c r="J800" s="60" t="s">
        <v>859</v>
      </c>
      <c r="K800" s="9">
        <f ca="1">NETWORKDAYS(LeaveTracker[[#This Row],[Start Date]],LeaveTracker[[#This Row],[End Date]],lstHolidays)</f>
        <v>2</v>
      </c>
      <c r="L800" s="9"/>
    </row>
    <row r="801" spans="1:12" ht="30" customHeight="1" x14ac:dyDescent="0.3">
      <c r="A801" s="60">
        <v>1089</v>
      </c>
      <c r="B801" s="59">
        <v>44882</v>
      </c>
      <c r="C801" s="59">
        <v>44855</v>
      </c>
      <c r="D801" s="58" t="s">
        <v>1887</v>
      </c>
      <c r="E801" s="60" t="str">
        <f>IF(ISBLANK(LeaveTracker[[#This Row],[Employee Name]]),"-----",VLOOKUP(LeaveTracker[[#This Row],[Employee Name]],Employees[[Employee Name]:[Office]],6))</f>
        <v>CCT</v>
      </c>
      <c r="F801" s="59">
        <v>44853</v>
      </c>
      <c r="G801" s="59">
        <v>44854</v>
      </c>
      <c r="H801" s="58" t="s">
        <v>81</v>
      </c>
      <c r="I801" s="58"/>
      <c r="J801" s="60" t="s">
        <v>859</v>
      </c>
      <c r="K801" s="9">
        <f ca="1">NETWORKDAYS(LeaveTracker[[#This Row],[Start Date]],LeaveTracker[[#This Row],[End Date]],lstHolidays)</f>
        <v>2</v>
      </c>
      <c r="L801" s="9"/>
    </row>
    <row r="802" spans="1:12" ht="30" customHeight="1" x14ac:dyDescent="0.3">
      <c r="A802" s="60">
        <v>1090</v>
      </c>
      <c r="B802" s="59">
        <v>44882</v>
      </c>
      <c r="C802" s="59">
        <v>44873</v>
      </c>
      <c r="D802" s="58" t="s">
        <v>1887</v>
      </c>
      <c r="E802" s="60" t="str">
        <f>IF(ISBLANK(LeaveTracker[[#This Row],[Employee Name]]),"-----",VLOOKUP(LeaveTracker[[#This Row],[Employee Name]],Employees[[Employee Name]:[Office]],6))</f>
        <v>CCT</v>
      </c>
      <c r="F802" s="59">
        <v>44872</v>
      </c>
      <c r="G802" s="59">
        <v>44872</v>
      </c>
      <c r="H802" s="58" t="s">
        <v>81</v>
      </c>
      <c r="I802" s="58"/>
      <c r="J802" s="60" t="s">
        <v>862</v>
      </c>
      <c r="K802" s="9">
        <f ca="1">NETWORKDAYS(LeaveTracker[[#This Row],[Start Date]],LeaveTracker[[#This Row],[End Date]],lstHolidays)</f>
        <v>1</v>
      </c>
      <c r="L802" s="9"/>
    </row>
    <row r="803" spans="1:12" ht="30" customHeight="1" x14ac:dyDescent="0.3">
      <c r="A803" s="60">
        <v>1091</v>
      </c>
      <c r="B803" s="59">
        <v>44882</v>
      </c>
      <c r="C803" s="59">
        <v>44867</v>
      </c>
      <c r="D803" s="58" t="s">
        <v>1887</v>
      </c>
      <c r="E803" s="60" t="str">
        <f>IF(ISBLANK(LeaveTracker[[#This Row],[Employee Name]]),"-----",VLOOKUP(LeaveTracker[[#This Row],[Employee Name]],Employees[[Employee Name]:[Office]],6))</f>
        <v>CCT</v>
      </c>
      <c r="F803" s="59">
        <v>44862</v>
      </c>
      <c r="G803" s="59">
        <v>44862</v>
      </c>
      <c r="H803" s="58" t="s">
        <v>81</v>
      </c>
      <c r="I803" s="58"/>
      <c r="J803" s="60" t="s">
        <v>862</v>
      </c>
      <c r="K803" s="9">
        <f ca="1">NETWORKDAYS(LeaveTracker[[#This Row],[Start Date]],LeaveTracker[[#This Row],[End Date]],lstHolidays)</f>
        <v>1</v>
      </c>
      <c r="L803" s="9"/>
    </row>
    <row r="804" spans="1:12" ht="30" customHeight="1" x14ac:dyDescent="0.3">
      <c r="A804" s="60">
        <v>1092</v>
      </c>
      <c r="B804" s="59">
        <v>44882</v>
      </c>
      <c r="C804" s="59">
        <v>44851</v>
      </c>
      <c r="D804" s="58" t="s">
        <v>1886</v>
      </c>
      <c r="E804" s="60" t="str">
        <f>IF(ISBLANK(LeaveTracker[[#This Row],[Employee Name]]),"-----",VLOOKUP(LeaveTracker[[#This Row],[Employee Name]],Employees[[Employee Name]:[Office]],6))</f>
        <v>CENRO</v>
      </c>
      <c r="F804" s="59">
        <v>44858</v>
      </c>
      <c r="G804" s="59">
        <v>44861</v>
      </c>
      <c r="H804" s="58" t="s">
        <v>82</v>
      </c>
      <c r="I804" s="58" t="s">
        <v>1758</v>
      </c>
      <c r="J804" s="60" t="s">
        <v>898</v>
      </c>
      <c r="K804" s="9">
        <f ca="1">NETWORKDAYS(LeaveTracker[[#This Row],[Start Date]],LeaveTracker[[#This Row],[End Date]],lstHolidays)</f>
        <v>4</v>
      </c>
      <c r="L804" s="9"/>
    </row>
    <row r="805" spans="1:12" ht="30" customHeight="1" x14ac:dyDescent="0.3">
      <c r="A805" s="60">
        <v>1093</v>
      </c>
      <c r="B805" s="59">
        <v>44882</v>
      </c>
      <c r="C805" s="59">
        <v>44859</v>
      </c>
      <c r="D805" s="58" t="s">
        <v>1948</v>
      </c>
      <c r="E805" s="60" t="str">
        <f>IF(ISBLANK(LeaveTracker[[#This Row],[Employee Name]]),"-----",VLOOKUP(LeaveTracker[[#This Row],[Employee Name]],Employees[[Employee Name]:[Office]],6))</f>
        <v>CENRO</v>
      </c>
      <c r="F805" s="59">
        <v>44858</v>
      </c>
      <c r="G805" s="59">
        <v>44858</v>
      </c>
      <c r="H805" s="58" t="s">
        <v>81</v>
      </c>
      <c r="I805" s="58"/>
      <c r="J805" s="60" t="s">
        <v>862</v>
      </c>
      <c r="K805" s="9">
        <f ca="1">NETWORKDAYS(LeaveTracker[[#This Row],[Start Date]],LeaveTracker[[#This Row],[End Date]],lstHolidays)</f>
        <v>1</v>
      </c>
      <c r="L805" s="9"/>
    </row>
    <row r="806" spans="1:12" ht="30" customHeight="1" x14ac:dyDescent="0.3">
      <c r="A806" s="60">
        <v>1094</v>
      </c>
      <c r="B806" s="59">
        <v>44882</v>
      </c>
      <c r="C806" s="59">
        <v>44847</v>
      </c>
      <c r="D806" s="58" t="s">
        <v>1948</v>
      </c>
      <c r="E806" s="60" t="str">
        <f>IF(ISBLANK(LeaveTracker[[#This Row],[Employee Name]]),"-----",VLOOKUP(LeaveTracker[[#This Row],[Employee Name]],Employees[[Employee Name]:[Office]],6))</f>
        <v>CENRO</v>
      </c>
      <c r="F806" s="59">
        <v>44846</v>
      </c>
      <c r="G806" s="59">
        <v>44846</v>
      </c>
      <c r="H806" s="58" t="s">
        <v>81</v>
      </c>
      <c r="I806" s="58"/>
      <c r="J806" s="60" t="s">
        <v>862</v>
      </c>
      <c r="K806" s="9">
        <f ca="1">NETWORKDAYS(LeaveTracker[[#This Row],[Start Date]],LeaveTracker[[#This Row],[End Date]],lstHolidays)</f>
        <v>1</v>
      </c>
      <c r="L806" s="9"/>
    </row>
    <row r="807" spans="1:12" ht="30" customHeight="1" x14ac:dyDescent="0.3">
      <c r="A807" s="60">
        <v>1095</v>
      </c>
      <c r="B807" s="59">
        <v>44882</v>
      </c>
      <c r="C807" s="59">
        <v>44840</v>
      </c>
      <c r="D807" s="58" t="s">
        <v>1948</v>
      </c>
      <c r="E807" s="60" t="str">
        <f>IF(ISBLANK(LeaveTracker[[#This Row],[Employee Name]]),"-----",VLOOKUP(LeaveTracker[[#This Row],[Employee Name]],Employees[[Employee Name]:[Office]],6))</f>
        <v>CENRO</v>
      </c>
      <c r="F807" s="59">
        <v>44838</v>
      </c>
      <c r="G807" s="59">
        <v>44839</v>
      </c>
      <c r="H807" s="58" t="s">
        <v>81</v>
      </c>
      <c r="I807" s="58"/>
      <c r="J807" s="60" t="s">
        <v>859</v>
      </c>
      <c r="K807" s="9">
        <f ca="1">NETWORKDAYS(LeaveTracker[[#This Row],[Start Date]],LeaveTracker[[#This Row],[End Date]],lstHolidays)</f>
        <v>2</v>
      </c>
      <c r="L807" s="9"/>
    </row>
    <row r="808" spans="1:12" ht="30" customHeight="1" x14ac:dyDescent="0.3">
      <c r="A808" s="60">
        <v>1096</v>
      </c>
      <c r="B808" s="59">
        <v>44882</v>
      </c>
      <c r="C808" s="59">
        <v>44874</v>
      </c>
      <c r="D808" s="58" t="s">
        <v>1948</v>
      </c>
      <c r="E808" s="60" t="str">
        <f>IF(ISBLANK(LeaveTracker[[#This Row],[Employee Name]]),"-----",VLOOKUP(LeaveTracker[[#This Row],[Employee Name]],Employees[[Employee Name]:[Office]],6))</f>
        <v>CENRO</v>
      </c>
      <c r="F808" s="59">
        <v>44872</v>
      </c>
      <c r="G808" s="59">
        <v>44873</v>
      </c>
      <c r="H808" s="58" t="s">
        <v>81</v>
      </c>
      <c r="I808" s="58"/>
      <c r="J808" s="60" t="s">
        <v>859</v>
      </c>
      <c r="K808" s="9">
        <f ca="1">NETWORKDAYS(LeaveTracker[[#This Row],[Start Date]],LeaveTracker[[#This Row],[End Date]],lstHolidays)</f>
        <v>2</v>
      </c>
      <c r="L808" s="9"/>
    </row>
    <row r="809" spans="1:12" ht="30" customHeight="1" x14ac:dyDescent="0.3">
      <c r="A809" s="60">
        <v>1097</v>
      </c>
      <c r="B809" s="59">
        <v>44882</v>
      </c>
      <c r="C809" s="59">
        <v>44851</v>
      </c>
      <c r="D809" s="58" t="s">
        <v>1868</v>
      </c>
      <c r="E809" s="60" t="str">
        <f>IF(ISBLANK(LeaveTracker[[#This Row],[Employee Name]]),"-----",VLOOKUP(LeaveTracker[[#This Row],[Employee Name]],Employees[[Employee Name]:[Office]],6))</f>
        <v>HOUSING</v>
      </c>
      <c r="F809" s="59">
        <v>44855</v>
      </c>
      <c r="G809" s="59">
        <v>44855</v>
      </c>
      <c r="H809" s="58" t="s">
        <v>82</v>
      </c>
      <c r="I809" s="58"/>
      <c r="J809" s="60" t="s">
        <v>861</v>
      </c>
      <c r="K809" s="9">
        <f ca="1">NETWORKDAYS(LeaveTracker[[#This Row],[Start Date]],LeaveTracker[[#This Row],[End Date]],lstHolidays)</f>
        <v>1</v>
      </c>
      <c r="L809" s="9"/>
    </row>
    <row r="810" spans="1:12" ht="30" customHeight="1" x14ac:dyDescent="0.3">
      <c r="A810" s="60">
        <v>1098</v>
      </c>
      <c r="B810" s="59">
        <v>44882</v>
      </c>
      <c r="C810" s="59">
        <v>44851</v>
      </c>
      <c r="D810" s="58" t="s">
        <v>1868</v>
      </c>
      <c r="E810" s="60" t="str">
        <f>IF(ISBLANK(LeaveTracker[[#This Row],[Employee Name]]),"-----",VLOOKUP(LeaveTracker[[#This Row],[Employee Name]],Employees[[Employee Name]:[Office]],6))</f>
        <v>HOUSING</v>
      </c>
      <c r="F810" s="59">
        <v>44858</v>
      </c>
      <c r="G810" s="59">
        <v>44858</v>
      </c>
      <c r="H810" s="58" t="s">
        <v>300</v>
      </c>
      <c r="I810" s="58" t="s">
        <v>1850</v>
      </c>
      <c r="J810" s="60" t="s">
        <v>1762</v>
      </c>
      <c r="K810" s="9">
        <f ca="1">NETWORKDAYS(LeaveTracker[[#This Row],[Start Date]],LeaveTracker[[#This Row],[End Date]],lstHolidays)</f>
        <v>1</v>
      </c>
      <c r="L810" s="9"/>
    </row>
    <row r="811" spans="1:12" ht="30" customHeight="1" x14ac:dyDescent="0.3">
      <c r="A811" s="60">
        <v>1099</v>
      </c>
      <c r="B811" s="59">
        <v>44882</v>
      </c>
      <c r="C811" s="59">
        <v>44869</v>
      </c>
      <c r="D811" s="58" t="s">
        <v>1869</v>
      </c>
      <c r="E811" s="60" t="str">
        <f>IF(ISBLANK(LeaveTracker[[#This Row],[Employee Name]]),"-----",VLOOKUP(LeaveTracker[[#This Row],[Employee Name]],Employees[[Employee Name]:[Office]],6))</f>
        <v>CSWDO</v>
      </c>
      <c r="F811" s="59">
        <v>44868</v>
      </c>
      <c r="G811" s="59">
        <v>44868</v>
      </c>
      <c r="H811" s="58" t="s">
        <v>81</v>
      </c>
      <c r="I811" s="58"/>
      <c r="J811" s="60" t="s">
        <v>862</v>
      </c>
      <c r="K811" s="9">
        <f ca="1">NETWORKDAYS(LeaveTracker[[#This Row],[Start Date]],LeaveTracker[[#This Row],[End Date]],lstHolidays)</f>
        <v>1</v>
      </c>
      <c r="L811" s="9"/>
    </row>
    <row r="812" spans="1:12" ht="30" customHeight="1" x14ac:dyDescent="0.3">
      <c r="A812" s="60">
        <v>1100</v>
      </c>
      <c r="B812" s="59">
        <v>44882</v>
      </c>
      <c r="C812" s="59">
        <v>44851</v>
      </c>
      <c r="D812" s="58" t="s">
        <v>1869</v>
      </c>
      <c r="E812" s="60" t="str">
        <f>IF(ISBLANK(LeaveTracker[[#This Row],[Employee Name]]),"-----",VLOOKUP(LeaveTracker[[#This Row],[Employee Name]],Employees[[Employee Name]:[Office]],6))</f>
        <v>CSWDO</v>
      </c>
      <c r="F812" s="59">
        <v>44848</v>
      </c>
      <c r="G812" s="59">
        <v>44848</v>
      </c>
      <c r="H812" s="58" t="s">
        <v>81</v>
      </c>
      <c r="I812" s="58"/>
      <c r="J812" s="60" t="s">
        <v>862</v>
      </c>
      <c r="K812" s="9">
        <f ca="1">NETWORKDAYS(LeaveTracker[[#This Row],[Start Date]],LeaveTracker[[#This Row],[End Date]],lstHolidays)</f>
        <v>1</v>
      </c>
      <c r="L812" s="9"/>
    </row>
    <row r="813" spans="1:12" ht="30" customHeight="1" x14ac:dyDescent="0.3">
      <c r="A813" s="60">
        <v>1101</v>
      </c>
      <c r="B813" s="59">
        <v>44882</v>
      </c>
      <c r="C813" s="59">
        <v>44879</v>
      </c>
      <c r="D813" s="58" t="s">
        <v>1869</v>
      </c>
      <c r="E813" s="60" t="str">
        <f>IF(ISBLANK(LeaveTracker[[#This Row],[Employee Name]]),"-----",VLOOKUP(LeaveTracker[[#This Row],[Employee Name]],Employees[[Employee Name]:[Office]],6))</f>
        <v>CSWDO</v>
      </c>
      <c r="F813" s="59">
        <v>44888</v>
      </c>
      <c r="G813" s="59">
        <v>44888</v>
      </c>
      <c r="H813" s="58" t="s">
        <v>300</v>
      </c>
      <c r="I813" s="58" t="s">
        <v>1850</v>
      </c>
      <c r="J813" s="60" t="s">
        <v>1762</v>
      </c>
      <c r="K813" s="9">
        <f ca="1">NETWORKDAYS(LeaveTracker[[#This Row],[Start Date]],LeaveTracker[[#This Row],[End Date]],lstHolidays)</f>
        <v>1</v>
      </c>
      <c r="L813" s="9"/>
    </row>
    <row r="814" spans="1:12" ht="30" customHeight="1" x14ac:dyDescent="0.3">
      <c r="A814" s="60">
        <v>1102</v>
      </c>
      <c r="B814" s="59">
        <v>44882</v>
      </c>
      <c r="C814" s="59">
        <v>44876</v>
      </c>
      <c r="D814" s="58" t="s">
        <v>1899</v>
      </c>
      <c r="E814" s="60" t="str">
        <f>IF(ISBLANK(LeaveTracker[[#This Row],[Employee Name]]),"-----",VLOOKUP(LeaveTracker[[#This Row],[Employee Name]],Employees[[Employee Name]:[Office]],6))</f>
        <v>CSWDO</v>
      </c>
      <c r="F814" s="59">
        <v>44921</v>
      </c>
      <c r="G814" s="59">
        <v>44924</v>
      </c>
      <c r="H814" s="58" t="s">
        <v>82</v>
      </c>
      <c r="I814" s="58" t="s">
        <v>1758</v>
      </c>
      <c r="J814" s="60" t="s">
        <v>1787</v>
      </c>
      <c r="K814" s="9">
        <f ca="1">NETWORKDAYS(LeaveTracker[[#This Row],[Start Date]],LeaveTracker[[#This Row],[End Date]],lstHolidays)</f>
        <v>3</v>
      </c>
      <c r="L814" s="9"/>
    </row>
    <row r="815" spans="1:12" ht="30" customHeight="1" x14ac:dyDescent="0.3">
      <c r="A815" s="60">
        <v>1103</v>
      </c>
      <c r="B815" s="59">
        <v>44882</v>
      </c>
      <c r="C815" s="59">
        <v>44875</v>
      </c>
      <c r="D815" s="58" t="s">
        <v>1873</v>
      </c>
      <c r="E815" s="60" t="str">
        <f>IF(ISBLANK(LeaveTracker[[#This Row],[Employee Name]]),"-----",VLOOKUP(LeaveTracker[[#This Row],[Employee Name]],Employees[[Employee Name]:[Office]],6))</f>
        <v>TICC</v>
      </c>
      <c r="F815" s="59">
        <v>44872</v>
      </c>
      <c r="G815" s="59">
        <v>44874</v>
      </c>
      <c r="H815" s="58" t="s">
        <v>81</v>
      </c>
      <c r="I815" s="58"/>
      <c r="J815" s="60" t="s">
        <v>1776</v>
      </c>
      <c r="K815" s="9">
        <f ca="1">NETWORKDAYS(LeaveTracker[[#This Row],[Start Date]],LeaveTracker[[#This Row],[End Date]],lstHolidays)</f>
        <v>3</v>
      </c>
      <c r="L815" s="9"/>
    </row>
    <row r="816" spans="1:12" ht="30" customHeight="1" x14ac:dyDescent="0.3">
      <c r="A816" s="60">
        <v>1104</v>
      </c>
      <c r="B816" s="59">
        <v>44882</v>
      </c>
      <c r="C816" s="59">
        <v>44844</v>
      </c>
      <c r="D816" s="58" t="s">
        <v>1873</v>
      </c>
      <c r="E816" s="60" t="str">
        <f>IF(ISBLANK(LeaveTracker[[#This Row],[Employee Name]]),"-----",VLOOKUP(LeaveTracker[[#This Row],[Employee Name]],Employees[[Employee Name]:[Office]],6))</f>
        <v>TICC</v>
      </c>
      <c r="F816" s="59">
        <v>44852</v>
      </c>
      <c r="G816" s="59">
        <v>44854</v>
      </c>
      <c r="H816" s="58" t="s">
        <v>82</v>
      </c>
      <c r="I816" s="58"/>
      <c r="J816" s="60" t="s">
        <v>1781</v>
      </c>
      <c r="K816" s="9">
        <f ca="1">NETWORKDAYS(LeaveTracker[[#This Row],[Start Date]],LeaveTracker[[#This Row],[End Date]],lstHolidays)</f>
        <v>3</v>
      </c>
      <c r="L816" s="9"/>
    </row>
    <row r="817" spans="1:12" ht="30" customHeight="1" x14ac:dyDescent="0.3">
      <c r="A817" s="60">
        <v>1105</v>
      </c>
      <c r="B817" s="59">
        <v>44882</v>
      </c>
      <c r="C817" s="59">
        <v>44860</v>
      </c>
      <c r="D817" s="58" t="s">
        <v>1955</v>
      </c>
      <c r="E817" s="60" t="str">
        <f>IF(ISBLANK(LeaveTracker[[#This Row],[Employee Name]]),"-----",VLOOKUP(LeaveTracker[[#This Row],[Employee Name]],Employees[[Employee Name]:[Office]],6))</f>
        <v>CHO</v>
      </c>
      <c r="F817" s="59">
        <v>44858</v>
      </c>
      <c r="G817" s="59">
        <v>44859</v>
      </c>
      <c r="H817" s="58" t="s">
        <v>81</v>
      </c>
      <c r="I817" s="58"/>
      <c r="J817" s="60" t="s">
        <v>859</v>
      </c>
      <c r="K817" s="9">
        <f ca="1">NETWORKDAYS(LeaveTracker[[#This Row],[Start Date]],LeaveTracker[[#This Row],[End Date]],lstHolidays)</f>
        <v>2</v>
      </c>
      <c r="L817" s="9"/>
    </row>
    <row r="818" spans="1:12" ht="30" customHeight="1" x14ac:dyDescent="0.3">
      <c r="A818" s="60">
        <v>1106</v>
      </c>
      <c r="B818" s="59">
        <v>44882</v>
      </c>
      <c r="C818" s="59">
        <v>44867</v>
      </c>
      <c r="D818" s="58" t="s">
        <v>1924</v>
      </c>
      <c r="E818" s="60" t="str">
        <f>IF(ISBLANK(LeaveTracker[[#This Row],[Employee Name]]),"-----",VLOOKUP(LeaveTracker[[#This Row],[Employee Name]],Employees[[Employee Name]:[Office]],6))</f>
        <v>TICC</v>
      </c>
      <c r="F818" s="59">
        <v>44874</v>
      </c>
      <c r="G818" s="59">
        <v>44880</v>
      </c>
      <c r="H818" s="58" t="s">
        <v>82</v>
      </c>
      <c r="I818" s="58"/>
      <c r="J818" s="60" t="s">
        <v>898</v>
      </c>
      <c r="K818" s="9">
        <f ca="1">NETWORKDAYS(LeaveTracker[[#This Row],[Start Date]],LeaveTracker[[#This Row],[End Date]],lstHolidays)</f>
        <v>5</v>
      </c>
      <c r="L818" s="9"/>
    </row>
    <row r="819" spans="1:12" ht="30" customHeight="1" x14ac:dyDescent="0.3">
      <c r="A819" s="60">
        <v>1107</v>
      </c>
      <c r="B819" s="59">
        <v>44882</v>
      </c>
      <c r="C819" s="59">
        <v>44840</v>
      </c>
      <c r="D819" s="58" t="s">
        <v>1789</v>
      </c>
      <c r="E819" s="60" t="str">
        <f>IF(ISBLANK(LeaveTracker[[#This Row],[Employee Name]]),"-----",VLOOKUP(LeaveTracker[[#This Row],[Employee Name]],Employees[[Employee Name]:[Office]],6))</f>
        <v>ACCOUNTING</v>
      </c>
      <c r="F819" s="59">
        <v>44838</v>
      </c>
      <c r="G819" s="59">
        <v>44839</v>
      </c>
      <c r="H819" s="58" t="s">
        <v>81</v>
      </c>
      <c r="I819" s="58"/>
      <c r="J819" s="60" t="s">
        <v>859</v>
      </c>
      <c r="K819" s="9">
        <f ca="1">NETWORKDAYS(LeaveTracker[[#This Row],[Start Date]],LeaveTracker[[#This Row],[End Date]],lstHolidays)</f>
        <v>2</v>
      </c>
      <c r="L819" s="9"/>
    </row>
    <row r="820" spans="1:12" ht="30" customHeight="1" x14ac:dyDescent="0.3">
      <c r="A820" s="60">
        <v>1108</v>
      </c>
      <c r="B820" s="59">
        <v>44882</v>
      </c>
      <c r="C820" s="59">
        <v>44838</v>
      </c>
      <c r="D820" s="58" t="s">
        <v>1808</v>
      </c>
      <c r="E820" s="60" t="str">
        <f>IF(ISBLANK(LeaveTracker[[#This Row],[Employee Name]]),"-----",VLOOKUP(LeaveTracker[[#This Row],[Employee Name]],Employees[[Employee Name]:[Office]],6))</f>
        <v>TCIS</v>
      </c>
      <c r="F820" s="59">
        <v>44817</v>
      </c>
      <c r="G820" s="59">
        <v>44817</v>
      </c>
      <c r="H820" s="58" t="s">
        <v>81</v>
      </c>
      <c r="I820" s="58"/>
      <c r="J820" s="60" t="s">
        <v>862</v>
      </c>
      <c r="K820" s="9">
        <f ca="1">NETWORKDAYS(LeaveTracker[[#This Row],[Start Date]],LeaveTracker[[#This Row],[End Date]],lstHolidays)</f>
        <v>1</v>
      </c>
      <c r="L820" s="9"/>
    </row>
    <row r="821" spans="1:12" ht="30" customHeight="1" x14ac:dyDescent="0.3">
      <c r="A821" s="60">
        <v>1109</v>
      </c>
      <c r="B821" s="59">
        <v>44882</v>
      </c>
      <c r="C821" s="59">
        <v>44862</v>
      </c>
      <c r="D821" s="58" t="s">
        <v>2010</v>
      </c>
      <c r="E821" s="60" t="str">
        <f>IF(ISBLANK(LeaveTracker[[#This Row],[Employee Name]]),"-----",VLOOKUP(LeaveTracker[[#This Row],[Employee Name]],Employees[[Employee Name]:[Office]],6))</f>
        <v>ONT</v>
      </c>
      <c r="F821" s="59">
        <v>44868</v>
      </c>
      <c r="G821" s="59">
        <v>44868</v>
      </c>
      <c r="H821" s="58" t="s">
        <v>82</v>
      </c>
      <c r="I821" s="58"/>
      <c r="J821" s="60" t="s">
        <v>861</v>
      </c>
      <c r="K821" s="9">
        <f ca="1">NETWORKDAYS(LeaveTracker[[#This Row],[Start Date]],LeaveTracker[[#This Row],[End Date]],lstHolidays)</f>
        <v>1</v>
      </c>
      <c r="L821" s="9"/>
    </row>
    <row r="822" spans="1:12" ht="30" customHeight="1" x14ac:dyDescent="0.3">
      <c r="A822" s="60">
        <v>1109</v>
      </c>
      <c r="B822" s="59">
        <v>44882</v>
      </c>
      <c r="C822" s="59">
        <v>44862</v>
      </c>
      <c r="D822" s="58" t="s">
        <v>2010</v>
      </c>
      <c r="E822" s="60" t="str">
        <f>IF(ISBLANK(LeaveTracker[[#This Row],[Employee Name]]),"-----",VLOOKUP(LeaveTracker[[#This Row],[Employee Name]],Employees[[Employee Name]:[Office]],6))</f>
        <v>ONT</v>
      </c>
      <c r="F822" s="59">
        <v>44872</v>
      </c>
      <c r="G822" s="59">
        <v>44872</v>
      </c>
      <c r="H822" s="58" t="s">
        <v>82</v>
      </c>
      <c r="I822" s="58"/>
      <c r="J822" s="60" t="s">
        <v>861</v>
      </c>
      <c r="K822" s="9">
        <f ca="1">NETWORKDAYS(LeaveTracker[[#This Row],[Start Date]],LeaveTracker[[#This Row],[End Date]],lstHolidays)</f>
        <v>1</v>
      </c>
      <c r="L822" s="9"/>
    </row>
    <row r="823" spans="1:12" ht="30" customHeight="1" x14ac:dyDescent="0.3">
      <c r="A823" s="60">
        <v>1109</v>
      </c>
      <c r="B823" s="59">
        <v>44882</v>
      </c>
      <c r="C823" s="59">
        <v>44862</v>
      </c>
      <c r="D823" s="58" t="s">
        <v>2010</v>
      </c>
      <c r="E823" s="60" t="str">
        <f>IF(ISBLANK(LeaveTracker[[#This Row],[Employee Name]]),"-----",VLOOKUP(LeaveTracker[[#This Row],[Employee Name]],Employees[[Employee Name]:[Office]],6))</f>
        <v>ONT</v>
      </c>
      <c r="F823" s="59">
        <v>44875</v>
      </c>
      <c r="G823" s="59">
        <v>44875</v>
      </c>
      <c r="H823" s="58" t="s">
        <v>82</v>
      </c>
      <c r="I823" s="58"/>
      <c r="J823" s="60" t="s">
        <v>861</v>
      </c>
      <c r="K823" s="9">
        <f ca="1">NETWORKDAYS(LeaveTracker[[#This Row],[Start Date]],LeaveTracker[[#This Row],[End Date]],lstHolidays)</f>
        <v>1</v>
      </c>
      <c r="L823" s="9"/>
    </row>
    <row r="824" spans="1:12" ht="30" customHeight="1" x14ac:dyDescent="0.3">
      <c r="A824" s="60">
        <v>1110</v>
      </c>
      <c r="B824" s="59">
        <v>44893</v>
      </c>
      <c r="C824" s="59">
        <v>44872</v>
      </c>
      <c r="D824" s="58" t="s">
        <v>2043</v>
      </c>
      <c r="E824" s="60" t="str">
        <f>IF(ISBLANK(LeaveTracker[[#This Row],[Employee Name]]),"-----",VLOOKUP(LeaveTracker[[#This Row],[Employee Name]],Employees[[Employee Name]:[Office]],6))</f>
        <v>CHO</v>
      </c>
      <c r="F824" s="59">
        <v>44810</v>
      </c>
      <c r="G824" s="59">
        <v>44914</v>
      </c>
      <c r="H824" s="58" t="s">
        <v>76</v>
      </c>
      <c r="I824" s="58"/>
      <c r="J824" s="60" t="s">
        <v>2044</v>
      </c>
      <c r="K824" s="9">
        <f ca="1">NETWORKDAYS(LeaveTracker[[#This Row],[Start Date]],LeaveTracker[[#This Row],[End Date]],lstHolidays)</f>
        <v>74</v>
      </c>
      <c r="L824" s="9"/>
    </row>
    <row r="825" spans="1:12" ht="30" customHeight="1" x14ac:dyDescent="0.3">
      <c r="A825" s="60">
        <v>1111</v>
      </c>
      <c r="B825" s="59">
        <v>44893</v>
      </c>
      <c r="C825" s="59">
        <v>44886</v>
      </c>
      <c r="D825" s="58" t="s">
        <v>1908</v>
      </c>
      <c r="E825" s="60" t="str">
        <f>IF(ISBLANK(LeaveTracker[[#This Row],[Employee Name]]),"-----",VLOOKUP(LeaveTracker[[#This Row],[Employee Name]],Employees[[Employee Name]:[Office]],6))</f>
        <v>BIR</v>
      </c>
      <c r="F825" s="59">
        <v>44876</v>
      </c>
      <c r="G825" s="59">
        <v>44876</v>
      </c>
      <c r="H825" s="58" t="s">
        <v>82</v>
      </c>
      <c r="I825" s="58"/>
      <c r="J825" s="60" t="s">
        <v>861</v>
      </c>
      <c r="K825" s="9">
        <f ca="1">NETWORKDAYS(LeaveTracker[[#This Row],[Start Date]],LeaveTracker[[#This Row],[End Date]],lstHolidays)</f>
        <v>1</v>
      </c>
      <c r="L825" s="9"/>
    </row>
    <row r="826" spans="1:12" ht="30" customHeight="1" x14ac:dyDescent="0.3">
      <c r="A826" s="60">
        <v>1111</v>
      </c>
      <c r="B826" s="59">
        <v>44893</v>
      </c>
      <c r="C826" s="59">
        <v>44886</v>
      </c>
      <c r="D826" s="58" t="s">
        <v>1908</v>
      </c>
      <c r="E826" s="60" t="str">
        <f>IF(ISBLANK(LeaveTracker[[#This Row],[Employee Name]]),"-----",VLOOKUP(LeaveTracker[[#This Row],[Employee Name]],Employees[[Employee Name]:[Office]],6))</f>
        <v>BIR</v>
      </c>
      <c r="F826" s="59">
        <v>44882</v>
      </c>
      <c r="G826" s="59">
        <v>44882</v>
      </c>
      <c r="H826" s="58" t="s">
        <v>82</v>
      </c>
      <c r="I826" s="58"/>
      <c r="J826" s="60" t="s">
        <v>861</v>
      </c>
      <c r="K826" s="9">
        <f ca="1">NETWORKDAYS(LeaveTracker[[#This Row],[Start Date]],LeaveTracker[[#This Row],[End Date]],lstHolidays)</f>
        <v>1</v>
      </c>
      <c r="L826" s="9"/>
    </row>
    <row r="827" spans="1:12" ht="30" customHeight="1" x14ac:dyDescent="0.3">
      <c r="A827" s="60">
        <v>1112</v>
      </c>
      <c r="B827" s="59">
        <v>44893</v>
      </c>
      <c r="C827" s="59">
        <v>44882</v>
      </c>
      <c r="D827" s="58" t="s">
        <v>2045</v>
      </c>
      <c r="E827" s="60" t="str">
        <f>IF(ISBLANK(LeaveTracker[[#This Row],[Employee Name]]),"-----",VLOOKUP(LeaveTracker[[#This Row],[Employee Name]],Employees[[Employee Name]:[Office]],6))</f>
        <v>PICNIC GROVE</v>
      </c>
      <c r="F827" s="59">
        <v>44872</v>
      </c>
      <c r="G827" s="59">
        <v>44874</v>
      </c>
      <c r="H827" s="58" t="s">
        <v>81</v>
      </c>
      <c r="I827" s="58"/>
      <c r="J827" s="60" t="s">
        <v>1776</v>
      </c>
      <c r="K827" s="9">
        <f ca="1">NETWORKDAYS(LeaveTracker[[#This Row],[Start Date]],LeaveTracker[[#This Row],[End Date]],lstHolidays)</f>
        <v>3</v>
      </c>
      <c r="L827" s="9"/>
    </row>
    <row r="828" spans="1:12" ht="30" customHeight="1" x14ac:dyDescent="0.3">
      <c r="A828" s="60">
        <v>1113</v>
      </c>
      <c r="B828" s="59">
        <v>44893</v>
      </c>
      <c r="C828" s="59">
        <v>44882</v>
      </c>
      <c r="D828" s="58" t="s">
        <v>2001</v>
      </c>
      <c r="E828" s="60" t="str">
        <f>IF(ISBLANK(LeaveTracker[[#This Row],[Employee Name]]),"-----",VLOOKUP(LeaveTracker[[#This Row],[Employee Name]],Employees[[Employee Name]:[Office]],6))</f>
        <v>PICNIC GROVE</v>
      </c>
      <c r="F828" s="59">
        <v>44896</v>
      </c>
      <c r="G828" s="59">
        <v>44926</v>
      </c>
      <c r="H828" s="58" t="s">
        <v>81</v>
      </c>
      <c r="I828" s="58"/>
      <c r="J828" s="60" t="s">
        <v>1892</v>
      </c>
      <c r="K828" s="9">
        <f ca="1">NETWORKDAYS(LeaveTracker[[#This Row],[Start Date]],LeaveTracker[[#This Row],[End Date]],lstHolidays)</f>
        <v>19</v>
      </c>
      <c r="L828" s="9"/>
    </row>
    <row r="829" spans="1:12" ht="30" customHeight="1" x14ac:dyDescent="0.3">
      <c r="A829" s="60">
        <v>1114</v>
      </c>
      <c r="B829" s="59">
        <v>44893</v>
      </c>
      <c r="C829" s="59">
        <v>44875</v>
      </c>
      <c r="D829" s="58" t="s">
        <v>2046</v>
      </c>
      <c r="E829" s="60" t="str">
        <f>IF(ISBLANK(LeaveTracker[[#This Row],[Employee Name]]),"-----",VLOOKUP(LeaveTracker[[#This Row],[Employee Name]],Employees[[Employee Name]:[Office]],6))</f>
        <v>SP/VMO</v>
      </c>
      <c r="F829" s="59">
        <v>44881</v>
      </c>
      <c r="G829" s="59">
        <v>44883</v>
      </c>
      <c r="H829" s="58" t="s">
        <v>82</v>
      </c>
      <c r="I829" s="58" t="s">
        <v>1758</v>
      </c>
      <c r="J829" s="60" t="s">
        <v>1781</v>
      </c>
      <c r="K829" s="9">
        <f ca="1">NETWORKDAYS(LeaveTracker[[#This Row],[Start Date]],LeaveTracker[[#This Row],[End Date]],lstHolidays)</f>
        <v>3</v>
      </c>
      <c r="L829" s="9"/>
    </row>
    <row r="830" spans="1:12" ht="30" customHeight="1" x14ac:dyDescent="0.3">
      <c r="A830" s="60">
        <v>1115</v>
      </c>
      <c r="B830" s="59">
        <v>44893</v>
      </c>
      <c r="C830" s="59">
        <v>44848</v>
      </c>
      <c r="D830" s="58" t="s">
        <v>2047</v>
      </c>
      <c r="E830" s="60" t="str">
        <f>IF(ISBLANK(LeaveTracker[[#This Row],[Employee Name]]),"-----",VLOOKUP(LeaveTracker[[#This Row],[Employee Name]],Employees[[Employee Name]:[Office]],6))</f>
        <v>CHO</v>
      </c>
      <c r="F830" s="59">
        <v>44845</v>
      </c>
      <c r="G830" s="59">
        <v>44847</v>
      </c>
      <c r="H830" s="58" t="s">
        <v>300</v>
      </c>
      <c r="I830" s="58" t="s">
        <v>2039</v>
      </c>
      <c r="J830" s="60" t="s">
        <v>1847</v>
      </c>
      <c r="K830" s="9">
        <f ca="1">NETWORKDAYS(LeaveTracker[[#This Row],[Start Date]],LeaveTracker[[#This Row],[End Date]],lstHolidays)</f>
        <v>3</v>
      </c>
      <c r="L830" s="9"/>
    </row>
    <row r="831" spans="1:12" ht="30" customHeight="1" x14ac:dyDescent="0.3">
      <c r="A831" s="60">
        <v>1116</v>
      </c>
      <c r="B831" s="59">
        <v>44893</v>
      </c>
      <c r="C831" s="59">
        <v>44867</v>
      </c>
      <c r="D831" s="58" t="s">
        <v>1879</v>
      </c>
      <c r="E831" s="60" t="str">
        <f>IF(ISBLANK(LeaveTracker[[#This Row],[Employee Name]]),"-----",VLOOKUP(LeaveTracker[[#This Row],[Employee Name]],Employees[[Employee Name]:[Office]],6))</f>
        <v>TICC</v>
      </c>
      <c r="F831" s="59">
        <v>44862</v>
      </c>
      <c r="G831" s="59">
        <v>44862</v>
      </c>
      <c r="H831" s="58" t="s">
        <v>1035</v>
      </c>
      <c r="I831" s="58" t="s">
        <v>1964</v>
      </c>
      <c r="J831" s="60" t="s">
        <v>1866</v>
      </c>
      <c r="K831" s="9">
        <f ca="1">NETWORKDAYS(LeaveTracker[[#This Row],[Start Date]],LeaveTracker[[#This Row],[End Date]],lstHolidays)</f>
        <v>1</v>
      </c>
      <c r="L831" s="9"/>
    </row>
    <row r="832" spans="1:12" ht="30" customHeight="1" x14ac:dyDescent="0.3">
      <c r="A832" s="60">
        <v>1117</v>
      </c>
      <c r="B832" s="59">
        <v>44893</v>
      </c>
      <c r="C832" s="59">
        <v>44867</v>
      </c>
      <c r="D832" s="58" t="s">
        <v>2048</v>
      </c>
      <c r="E832" s="60" t="str">
        <f>IF(ISBLANK(LeaveTracker[[#This Row],[Employee Name]]),"-----",VLOOKUP(LeaveTracker[[#This Row],[Employee Name]],Employees[[Employee Name]:[Office]],6))</f>
        <v>TICC</v>
      </c>
      <c r="F832" s="59">
        <v>44865</v>
      </c>
      <c r="G832" s="59">
        <v>44865</v>
      </c>
      <c r="H832" s="58" t="s">
        <v>1035</v>
      </c>
      <c r="I832" s="58" t="s">
        <v>1964</v>
      </c>
      <c r="J832" s="60" t="s">
        <v>1866</v>
      </c>
      <c r="K832" s="9">
        <f ca="1">NETWORKDAYS(LeaveTracker[[#This Row],[Start Date]],LeaveTracker[[#This Row],[End Date]],lstHolidays)</f>
        <v>1</v>
      </c>
      <c r="L832" s="9"/>
    </row>
    <row r="833" spans="1:12" ht="30" customHeight="1" x14ac:dyDescent="0.3">
      <c r="A833" s="60">
        <v>1118</v>
      </c>
      <c r="B833" s="59">
        <v>44893</v>
      </c>
      <c r="C833" s="59">
        <v>44845</v>
      </c>
      <c r="D833" s="58" t="s">
        <v>2049</v>
      </c>
      <c r="E833" s="60" t="str">
        <f>IF(ISBLANK(LeaveTracker[[#This Row],[Employee Name]]),"-----",VLOOKUP(LeaveTracker[[#This Row],[Employee Name]],Employees[[Employee Name]:[Office]],6))</f>
        <v>TCNHS-ISHS</v>
      </c>
      <c r="F833" s="59">
        <v>44838</v>
      </c>
      <c r="G833" s="59">
        <v>44838</v>
      </c>
      <c r="H833" s="58" t="s">
        <v>1035</v>
      </c>
      <c r="I833" s="58" t="s">
        <v>1964</v>
      </c>
      <c r="J833" s="60" t="s">
        <v>1866</v>
      </c>
      <c r="K833" s="9">
        <f ca="1">NETWORKDAYS(LeaveTracker[[#This Row],[Start Date]],LeaveTracker[[#This Row],[End Date]],lstHolidays)</f>
        <v>1</v>
      </c>
      <c r="L833" s="9"/>
    </row>
    <row r="834" spans="1:12" ht="30" customHeight="1" x14ac:dyDescent="0.3">
      <c r="A834" s="60">
        <v>1119</v>
      </c>
      <c r="B834" s="59">
        <v>44893</v>
      </c>
      <c r="C834" s="59">
        <v>44872</v>
      </c>
      <c r="D834" s="58" t="s">
        <v>1896</v>
      </c>
      <c r="E834" s="60" t="str">
        <f>IF(ISBLANK(LeaveTracker[[#This Row],[Employee Name]]),"-----",VLOOKUP(LeaveTracker[[#This Row],[Employee Name]],Employees[[Employee Name]:[Office]],6))</f>
        <v>ONT</v>
      </c>
      <c r="F834" s="59">
        <v>44884</v>
      </c>
      <c r="G834" s="59">
        <v>44894</v>
      </c>
      <c r="H834" s="58" t="s">
        <v>82</v>
      </c>
      <c r="I834" s="58"/>
      <c r="J834" s="60" t="s">
        <v>1882</v>
      </c>
      <c r="K834" s="9">
        <f ca="1">NETWORKDAYS(LeaveTracker[[#This Row],[Start Date]],LeaveTracker[[#This Row],[End Date]],lstHolidays)</f>
        <v>7</v>
      </c>
      <c r="L834" s="9"/>
    </row>
    <row r="835" spans="1:12" ht="30" customHeight="1" x14ac:dyDescent="0.3">
      <c r="A835" s="60">
        <v>1120</v>
      </c>
      <c r="B835" s="59">
        <v>44893</v>
      </c>
      <c r="C835" s="59">
        <v>44859</v>
      </c>
      <c r="D835" s="58" t="s">
        <v>1896</v>
      </c>
      <c r="E835" s="60" t="str">
        <f>IF(ISBLANK(LeaveTracker[[#This Row],[Employee Name]]),"-----",VLOOKUP(LeaveTracker[[#This Row],[Employee Name]],Employees[[Employee Name]:[Office]],6))</f>
        <v>ONT</v>
      </c>
      <c r="F835" s="59">
        <v>44849</v>
      </c>
      <c r="G835" s="59">
        <v>44851</v>
      </c>
      <c r="H835" s="58" t="s">
        <v>81</v>
      </c>
      <c r="I835" s="58"/>
      <c r="J835" s="60" t="s">
        <v>1776</v>
      </c>
      <c r="K835" s="9">
        <f ca="1">NETWORKDAYS(LeaveTracker[[#This Row],[Start Date]],LeaveTracker[[#This Row],[End Date]],lstHolidays)</f>
        <v>1</v>
      </c>
      <c r="L835" s="9"/>
    </row>
    <row r="836" spans="1:12" ht="30" customHeight="1" x14ac:dyDescent="0.3">
      <c r="A836" s="60">
        <v>1121</v>
      </c>
      <c r="B836" s="59">
        <v>44893</v>
      </c>
      <c r="C836" s="59">
        <v>44851</v>
      </c>
      <c r="D836" s="58" t="s">
        <v>1896</v>
      </c>
      <c r="E836" s="60" t="str">
        <f>IF(ISBLANK(LeaveTracker[[#This Row],[Employee Name]]),"-----",VLOOKUP(LeaveTracker[[#This Row],[Employee Name]],Employees[[Employee Name]:[Office]],6))</f>
        <v>ONT</v>
      </c>
      <c r="F836" s="59">
        <v>44839</v>
      </c>
      <c r="G836" s="59">
        <v>44842</v>
      </c>
      <c r="H836" s="58" t="s">
        <v>81</v>
      </c>
      <c r="I836" s="58"/>
      <c r="J836" s="60" t="s">
        <v>1816</v>
      </c>
      <c r="K836" s="9">
        <f ca="1">NETWORKDAYS(LeaveTracker[[#This Row],[Start Date]],LeaveTracker[[#This Row],[End Date]],lstHolidays)</f>
        <v>3</v>
      </c>
      <c r="L836" s="9"/>
    </row>
    <row r="837" spans="1:12" ht="30" customHeight="1" x14ac:dyDescent="0.3">
      <c r="A837" s="60">
        <v>1122</v>
      </c>
      <c r="B837" s="59">
        <v>44893</v>
      </c>
      <c r="C837" s="59">
        <v>44844</v>
      </c>
      <c r="D837" s="58" t="s">
        <v>2045</v>
      </c>
      <c r="E837" s="60" t="str">
        <f>IF(ISBLANK(LeaveTracker[[#This Row],[Employee Name]]),"-----",VLOOKUP(LeaveTracker[[#This Row],[Employee Name]],Employees[[Employee Name]:[Office]],6))</f>
        <v>PICNIC GROVE</v>
      </c>
      <c r="F837" s="59">
        <v>44830</v>
      </c>
      <c r="G837" s="59">
        <v>44841</v>
      </c>
      <c r="H837" s="58" t="s">
        <v>81</v>
      </c>
      <c r="I837" s="58"/>
      <c r="J837" s="60" t="s">
        <v>2050</v>
      </c>
      <c r="K837" s="9">
        <f ca="1">NETWORKDAYS(LeaveTracker[[#This Row],[Start Date]],LeaveTracker[[#This Row],[End Date]],lstHolidays)</f>
        <v>10</v>
      </c>
      <c r="L837" s="9"/>
    </row>
    <row r="838" spans="1:12" ht="30" customHeight="1" x14ac:dyDescent="0.3">
      <c r="A838" s="60">
        <v>1123</v>
      </c>
      <c r="B838" s="59">
        <v>44893</v>
      </c>
      <c r="C838" s="59">
        <v>44870</v>
      </c>
      <c r="D838" s="58" t="s">
        <v>2045</v>
      </c>
      <c r="E838" s="60" t="str">
        <f>IF(ISBLANK(LeaveTracker[[#This Row],[Employee Name]]),"-----",VLOOKUP(LeaveTracker[[#This Row],[Employee Name]],Employees[[Employee Name]:[Office]],6))</f>
        <v>PICNIC GROVE</v>
      </c>
      <c r="F838" s="59">
        <v>44875</v>
      </c>
      <c r="G838" s="59">
        <v>44875</v>
      </c>
      <c r="H838" s="58" t="s">
        <v>82</v>
      </c>
      <c r="I838" s="58"/>
      <c r="J838" s="60" t="s">
        <v>861</v>
      </c>
      <c r="K838" s="9">
        <f ca="1">NETWORKDAYS(LeaveTracker[[#This Row],[Start Date]],LeaveTracker[[#This Row],[End Date]],lstHolidays)</f>
        <v>1</v>
      </c>
      <c r="L838" s="9"/>
    </row>
    <row r="839" spans="1:12" ht="30" customHeight="1" x14ac:dyDescent="0.3">
      <c r="A839" s="60">
        <v>1123</v>
      </c>
      <c r="B839" s="59">
        <v>44893</v>
      </c>
      <c r="C839" s="59">
        <v>44870</v>
      </c>
      <c r="D839" s="58" t="s">
        <v>2045</v>
      </c>
      <c r="E839" s="60" t="str">
        <f>IF(ISBLANK(LeaveTracker[[#This Row],[Employee Name]]),"-----",VLOOKUP(LeaveTracker[[#This Row],[Employee Name]],Employees[[Employee Name]:[Office]],6))</f>
        <v>PICNIC GROVE</v>
      </c>
      <c r="F839" s="59">
        <v>44877</v>
      </c>
      <c r="G839" s="59">
        <v>44880</v>
      </c>
      <c r="H839" s="58" t="s">
        <v>82</v>
      </c>
      <c r="I839" s="58"/>
      <c r="J839" s="60" t="s">
        <v>1787</v>
      </c>
      <c r="K839" s="9">
        <f ca="1">NETWORKDAYS(LeaveTracker[[#This Row],[Start Date]],LeaveTracker[[#This Row],[End Date]],lstHolidays)</f>
        <v>2</v>
      </c>
      <c r="L839" s="9"/>
    </row>
    <row r="840" spans="1:12" ht="30" customHeight="1" x14ac:dyDescent="0.3">
      <c r="A840" s="60">
        <v>1124</v>
      </c>
      <c r="B840" s="59">
        <v>44893</v>
      </c>
      <c r="C840" s="59">
        <v>44837</v>
      </c>
      <c r="D840" s="58" t="s">
        <v>2051</v>
      </c>
      <c r="E840" s="60" t="str">
        <f>IF(ISBLANK(LeaveTracker[[#This Row],[Employee Name]]),"-----",VLOOKUP(LeaveTracker[[#This Row],[Employee Name]],Employees[[Employee Name]:[Office]],6))</f>
        <v>ONT</v>
      </c>
      <c r="F840" s="59">
        <v>44848</v>
      </c>
      <c r="G840" s="59">
        <v>44848</v>
      </c>
      <c r="H840" s="58" t="s">
        <v>300</v>
      </c>
      <c r="I840" s="58" t="s">
        <v>158</v>
      </c>
      <c r="J840" s="60" t="s">
        <v>1762</v>
      </c>
      <c r="K840" s="9">
        <f ca="1">NETWORKDAYS(LeaveTracker[[#This Row],[Start Date]],LeaveTracker[[#This Row],[End Date]],lstHolidays)</f>
        <v>1</v>
      </c>
      <c r="L840" s="9"/>
    </row>
    <row r="841" spans="1:12" ht="30" customHeight="1" x14ac:dyDescent="0.3">
      <c r="A841" s="60">
        <v>1125</v>
      </c>
      <c r="B841" s="59">
        <v>44893</v>
      </c>
      <c r="C841" s="59">
        <v>44861</v>
      </c>
      <c r="D841" s="58" t="s">
        <v>2051</v>
      </c>
      <c r="E841" s="60" t="str">
        <f>IF(ISBLANK(LeaveTracker[[#This Row],[Employee Name]]),"-----",VLOOKUP(LeaveTracker[[#This Row],[Employee Name]],Employees[[Employee Name]:[Office]],6))</f>
        <v>ONT</v>
      </c>
      <c r="F841" s="59">
        <v>44881</v>
      </c>
      <c r="G841" s="59">
        <v>44895</v>
      </c>
      <c r="H841" s="58" t="s">
        <v>82</v>
      </c>
      <c r="I841" s="58"/>
      <c r="J841" s="60" t="s">
        <v>2037</v>
      </c>
      <c r="K841" s="9">
        <f ca="1">NETWORKDAYS(LeaveTracker[[#This Row],[Start Date]],LeaveTracker[[#This Row],[End Date]],lstHolidays)</f>
        <v>11</v>
      </c>
      <c r="L841" s="9"/>
    </row>
    <row r="842" spans="1:12" ht="30" customHeight="1" x14ac:dyDescent="0.3">
      <c r="A842" s="60">
        <v>1126</v>
      </c>
      <c r="B842" s="59">
        <v>44893</v>
      </c>
      <c r="C842" s="59">
        <v>44838</v>
      </c>
      <c r="D842" s="58" t="s">
        <v>2052</v>
      </c>
      <c r="E842" s="60" t="str">
        <f>IF(ISBLANK(LeaveTracker[[#This Row],[Employee Name]]),"-----",VLOOKUP(LeaveTracker[[#This Row],[Employee Name]],Employees[[Employee Name]:[Office]],6))</f>
        <v>ONT</v>
      </c>
      <c r="F842" s="59">
        <v>44851</v>
      </c>
      <c r="G842" s="59">
        <v>44852</v>
      </c>
      <c r="H842" s="58" t="s">
        <v>300</v>
      </c>
      <c r="I842" s="58" t="s">
        <v>1850</v>
      </c>
      <c r="J842" s="60" t="s">
        <v>1759</v>
      </c>
      <c r="K842" s="9">
        <f ca="1">NETWORKDAYS(LeaveTracker[[#This Row],[Start Date]],LeaveTracker[[#This Row],[End Date]],lstHolidays)</f>
        <v>2</v>
      </c>
      <c r="L842" s="9"/>
    </row>
    <row r="843" spans="1:12" ht="30" customHeight="1" x14ac:dyDescent="0.3">
      <c r="A843" s="60">
        <v>1127</v>
      </c>
      <c r="B843" s="59">
        <v>44893</v>
      </c>
      <c r="C843" s="59">
        <v>44839</v>
      </c>
      <c r="D843" s="58" t="s">
        <v>2053</v>
      </c>
      <c r="E843" s="60" t="str">
        <f>IF(ISBLANK(LeaveTracker[[#This Row],[Employee Name]]),"-----",VLOOKUP(LeaveTracker[[#This Row],[Employee Name]],Employees[[Employee Name]:[Office]],6))</f>
        <v>PICNIC GROVE</v>
      </c>
      <c r="F843" s="59">
        <v>44832</v>
      </c>
      <c r="G843" s="59">
        <v>44836</v>
      </c>
      <c r="H843" s="58" t="s">
        <v>81</v>
      </c>
      <c r="I843" s="58"/>
      <c r="J843" s="60" t="s">
        <v>1845</v>
      </c>
      <c r="K843" s="9">
        <f ca="1">NETWORKDAYS(LeaveTracker[[#This Row],[Start Date]],LeaveTracker[[#This Row],[End Date]],lstHolidays)</f>
        <v>3</v>
      </c>
      <c r="L843" s="9"/>
    </row>
    <row r="844" spans="1:12" ht="30" customHeight="1" x14ac:dyDescent="0.3">
      <c r="A844" s="60">
        <v>1128</v>
      </c>
      <c r="B844" s="59">
        <v>44893</v>
      </c>
      <c r="C844" s="59">
        <v>44867</v>
      </c>
      <c r="D844" s="58" t="s">
        <v>2054</v>
      </c>
      <c r="E844" s="60" t="str">
        <f>IF(ISBLANK(LeaveTracker[[#This Row],[Employee Name]]),"-----",VLOOKUP(LeaveTracker[[#This Row],[Employee Name]],Employees[[Employee Name]:[Office]],6))</f>
        <v>TICC</v>
      </c>
      <c r="F844" s="59">
        <v>44850</v>
      </c>
      <c r="G844" s="59">
        <v>44852</v>
      </c>
      <c r="H844" s="58" t="s">
        <v>1035</v>
      </c>
      <c r="I844" s="58" t="s">
        <v>1964</v>
      </c>
      <c r="J844" s="60" t="s">
        <v>1917</v>
      </c>
      <c r="K844" s="9">
        <f ca="1">NETWORKDAYS(LeaveTracker[[#This Row],[Start Date]],LeaveTracker[[#This Row],[End Date]],lstHolidays)</f>
        <v>2</v>
      </c>
      <c r="L844" s="9"/>
    </row>
    <row r="845" spans="1:12" ht="30" customHeight="1" x14ac:dyDescent="0.3">
      <c r="A845" s="60">
        <v>1129</v>
      </c>
      <c r="B845" s="59">
        <v>44893</v>
      </c>
      <c r="C845" s="59">
        <v>44881</v>
      </c>
      <c r="D845" s="58" t="s">
        <v>693</v>
      </c>
      <c r="E845" s="60" t="str">
        <f>IF(ISBLANK(LeaveTracker[[#This Row],[Employee Name]]),"-----",VLOOKUP(LeaveTracker[[#This Row],[Employee Name]],Employees[[Employee Name]:[Office]],6))</f>
        <v>CHO</v>
      </c>
      <c r="F845" s="59">
        <v>44874</v>
      </c>
      <c r="G845" s="59">
        <v>44880</v>
      </c>
      <c r="H845" s="58" t="s">
        <v>300</v>
      </c>
      <c r="I845" s="58" t="s">
        <v>2039</v>
      </c>
      <c r="J845" s="60" t="s">
        <v>2040</v>
      </c>
      <c r="K845" s="9">
        <f ca="1">NETWORKDAYS(LeaveTracker[[#This Row],[Start Date]],LeaveTracker[[#This Row],[End Date]],lstHolidays)</f>
        <v>5</v>
      </c>
      <c r="L845" s="9"/>
    </row>
    <row r="846" spans="1:12" ht="30" customHeight="1" x14ac:dyDescent="0.3">
      <c r="A846" s="60">
        <v>1130</v>
      </c>
      <c r="B846" s="59">
        <v>44893</v>
      </c>
      <c r="C846" s="59">
        <v>44862</v>
      </c>
      <c r="D846" s="58" t="s">
        <v>1340</v>
      </c>
      <c r="E846" s="60" t="str">
        <f>IF(ISBLANK(LeaveTracker[[#This Row],[Employee Name]]),"-----",VLOOKUP(LeaveTracker[[#This Row],[Employee Name]],Employees[[Employee Name]:[Office]],6))</f>
        <v>CHO</v>
      </c>
      <c r="F846" s="59">
        <v>44867</v>
      </c>
      <c r="G846" s="59">
        <v>44868</v>
      </c>
      <c r="H846" s="58" t="s">
        <v>82</v>
      </c>
      <c r="I846" s="58"/>
      <c r="J846" s="60" t="s">
        <v>1806</v>
      </c>
      <c r="K846" s="9">
        <f ca="1">NETWORKDAYS(LeaveTracker[[#This Row],[Start Date]],LeaveTracker[[#This Row],[End Date]],lstHolidays)</f>
        <v>2</v>
      </c>
      <c r="L846" s="9"/>
    </row>
    <row r="847" spans="1:12" ht="30" customHeight="1" x14ac:dyDescent="0.3">
      <c r="A847" s="60">
        <v>1131</v>
      </c>
      <c r="B847" s="59">
        <v>44893</v>
      </c>
      <c r="C847" s="59">
        <v>44886</v>
      </c>
      <c r="D847" s="58" t="s">
        <v>1340</v>
      </c>
      <c r="E847" s="60" t="str">
        <f>IF(ISBLANK(LeaveTracker[[#This Row],[Employee Name]]),"-----",VLOOKUP(LeaveTracker[[#This Row],[Employee Name]],Employees[[Employee Name]:[Office]],6))</f>
        <v>CHO</v>
      </c>
      <c r="F847" s="59">
        <v>44851</v>
      </c>
      <c r="G847" s="59">
        <v>44853</v>
      </c>
      <c r="H847" s="58" t="s">
        <v>81</v>
      </c>
      <c r="I847" s="58"/>
      <c r="J847" s="60" t="s">
        <v>1776</v>
      </c>
      <c r="K847" s="9">
        <f ca="1">NETWORKDAYS(LeaveTracker[[#This Row],[Start Date]],LeaveTracker[[#This Row],[End Date]],lstHolidays)</f>
        <v>3</v>
      </c>
      <c r="L847" s="9"/>
    </row>
    <row r="848" spans="1:12" ht="30" customHeight="1" x14ac:dyDescent="0.3">
      <c r="A848" s="60">
        <v>1132</v>
      </c>
      <c r="B848" s="59">
        <v>44893</v>
      </c>
      <c r="C848" s="59">
        <v>44851</v>
      </c>
      <c r="D848" s="58" t="s">
        <v>2055</v>
      </c>
      <c r="E848" s="60" t="str">
        <f>IF(ISBLANK(LeaveTracker[[#This Row],[Employee Name]]),"-----",VLOOKUP(LeaveTracker[[#This Row],[Employee Name]],Employees[[Employee Name]:[Office]],6))</f>
        <v>CENRO</v>
      </c>
      <c r="F848" s="59">
        <v>44858</v>
      </c>
      <c r="G848" s="59">
        <v>44859</v>
      </c>
      <c r="H848" s="58" t="s">
        <v>82</v>
      </c>
      <c r="I848" s="58" t="s">
        <v>1758</v>
      </c>
      <c r="J848" s="60" t="s">
        <v>1806</v>
      </c>
      <c r="K848" s="9">
        <f ca="1">NETWORKDAYS(LeaveTracker[[#This Row],[Start Date]],LeaveTracker[[#This Row],[End Date]],lstHolidays)</f>
        <v>2</v>
      </c>
      <c r="L848" s="9"/>
    </row>
    <row r="849" spans="1:12" ht="30" customHeight="1" x14ac:dyDescent="0.3">
      <c r="A849" s="60">
        <v>1133</v>
      </c>
      <c r="B849" s="59">
        <v>44893</v>
      </c>
      <c r="C849" s="59">
        <v>44839</v>
      </c>
      <c r="D849" s="58" t="s">
        <v>2056</v>
      </c>
      <c r="E849" s="60" t="str">
        <f>IF(ISBLANK(LeaveTracker[[#This Row],[Employee Name]]),"-----",VLOOKUP(LeaveTracker[[#This Row],[Employee Name]],Employees[[Employee Name]:[Office]],6))</f>
        <v>CCT</v>
      </c>
      <c r="F849" s="59">
        <v>44837</v>
      </c>
      <c r="G849" s="59">
        <v>44838</v>
      </c>
      <c r="H849" s="58" t="s">
        <v>81</v>
      </c>
      <c r="I849" s="58"/>
      <c r="J849" s="60" t="s">
        <v>859</v>
      </c>
      <c r="K849" s="9">
        <f ca="1">NETWORKDAYS(LeaveTracker[[#This Row],[Start Date]],LeaveTracker[[#This Row],[End Date]],lstHolidays)</f>
        <v>2</v>
      </c>
      <c r="L849" s="9"/>
    </row>
    <row r="850" spans="1:12" ht="30" customHeight="1" x14ac:dyDescent="0.3">
      <c r="A850" s="60">
        <v>1134</v>
      </c>
      <c r="B850" s="59">
        <v>44893</v>
      </c>
      <c r="C850" s="59">
        <v>44721</v>
      </c>
      <c r="D850" s="58" t="s">
        <v>2057</v>
      </c>
      <c r="E850" s="60" t="str">
        <f>IF(ISBLANK(LeaveTracker[[#This Row],[Employee Name]]),"-----",VLOOKUP(LeaveTracker[[#This Row],[Employee Name]],Employees[[Employee Name]:[Office]],6))</f>
        <v>TICC</v>
      </c>
      <c r="F850" s="59">
        <v>44719</v>
      </c>
      <c r="G850" s="59">
        <v>44719</v>
      </c>
      <c r="H850" s="58" t="s">
        <v>81</v>
      </c>
      <c r="I850" s="58"/>
      <c r="J850" s="60" t="s">
        <v>862</v>
      </c>
      <c r="K850" s="9">
        <f ca="1">NETWORKDAYS(LeaveTracker[[#This Row],[Start Date]],LeaveTracker[[#This Row],[End Date]],lstHolidays)</f>
        <v>1</v>
      </c>
      <c r="L850" s="9"/>
    </row>
    <row r="851" spans="1:12" ht="30" customHeight="1" x14ac:dyDescent="0.3">
      <c r="A851" s="60">
        <v>1135</v>
      </c>
      <c r="B851" s="59">
        <v>44893</v>
      </c>
      <c r="C851" s="59">
        <v>44853</v>
      </c>
      <c r="D851" s="58" t="s">
        <v>2058</v>
      </c>
      <c r="E851" s="60" t="str">
        <f>IF(ISBLANK(LeaveTracker[[#This Row],[Employee Name]]),"-----",VLOOKUP(LeaveTracker[[#This Row],[Employee Name]],Employees[[Employee Name]:[Office]],6))</f>
        <v>EEO/CITY MARKET</v>
      </c>
      <c r="F851" s="59">
        <v>44852</v>
      </c>
      <c r="G851" s="59">
        <v>44852</v>
      </c>
      <c r="H851" s="58" t="s">
        <v>300</v>
      </c>
      <c r="I851" s="58" t="s">
        <v>1850</v>
      </c>
      <c r="J851" s="60" t="s">
        <v>1762</v>
      </c>
      <c r="K851" s="9">
        <f ca="1">NETWORKDAYS(LeaveTracker[[#This Row],[Start Date]],LeaveTracker[[#This Row],[End Date]],lstHolidays)</f>
        <v>1</v>
      </c>
      <c r="L851" s="9"/>
    </row>
    <row r="852" spans="1:12" ht="30" customHeight="1" x14ac:dyDescent="0.3">
      <c r="A852" s="60">
        <v>1136</v>
      </c>
      <c r="B852" s="59">
        <v>44893</v>
      </c>
      <c r="C852" s="59">
        <v>44844</v>
      </c>
      <c r="D852" s="58" t="s">
        <v>2058</v>
      </c>
      <c r="E852" s="60" t="str">
        <f>IF(ISBLANK(LeaveTracker[[#This Row],[Employee Name]]),"-----",VLOOKUP(LeaveTracker[[#This Row],[Employee Name]],Employees[[Employee Name]:[Office]],6))</f>
        <v>EEO/CITY MARKET</v>
      </c>
      <c r="F852" s="59">
        <v>44840</v>
      </c>
      <c r="G852" s="59">
        <v>44840</v>
      </c>
      <c r="H852" s="58" t="s">
        <v>81</v>
      </c>
      <c r="I852" s="58"/>
      <c r="J852" s="60" t="s">
        <v>862</v>
      </c>
      <c r="K852" s="9">
        <f ca="1">NETWORKDAYS(LeaveTracker[[#This Row],[Start Date]],LeaveTracker[[#This Row],[End Date]],lstHolidays)</f>
        <v>1</v>
      </c>
      <c r="L852" s="9"/>
    </row>
    <row r="853" spans="1:12" ht="30" customHeight="1" x14ac:dyDescent="0.3">
      <c r="A853" s="60">
        <v>1137</v>
      </c>
      <c r="B853" s="59">
        <v>44893</v>
      </c>
      <c r="C853" s="59">
        <v>44621</v>
      </c>
      <c r="D853" s="58" t="s">
        <v>2059</v>
      </c>
      <c r="E853" s="60" t="str">
        <f>IF(ISBLANK(LeaveTracker[[#This Row],[Employee Name]]),"-----",VLOOKUP(LeaveTracker[[#This Row],[Employee Name]],Employees[[Employee Name]:[Office]],6))</f>
        <v>TCIS</v>
      </c>
      <c r="F853" s="59">
        <v>44652</v>
      </c>
      <c r="G853" s="59">
        <v>44680</v>
      </c>
      <c r="H853" s="58" t="s">
        <v>82</v>
      </c>
      <c r="I853" s="58"/>
      <c r="J853" s="60" t="s">
        <v>2060</v>
      </c>
      <c r="K853" s="9">
        <f ca="1">NETWORKDAYS(LeaveTracker[[#This Row],[Start Date]],LeaveTracker[[#This Row],[End Date]],lstHolidays)</f>
        <v>21</v>
      </c>
      <c r="L853" s="9"/>
    </row>
    <row r="854" spans="1:12" ht="30" customHeight="1" x14ac:dyDescent="0.3">
      <c r="A854" s="60">
        <v>1138</v>
      </c>
      <c r="B854" s="59">
        <v>44893</v>
      </c>
      <c r="C854" s="59">
        <v>44752</v>
      </c>
      <c r="D854" s="58" t="s">
        <v>2061</v>
      </c>
      <c r="E854" s="60" t="str">
        <f>IF(ISBLANK(LeaveTracker[[#This Row],[Employee Name]]),"-----",VLOOKUP(LeaveTracker[[#This Row],[Employee Name]],Employees[[Employee Name]:[Office]],6))</f>
        <v>ONT</v>
      </c>
      <c r="F854" s="59">
        <v>44845</v>
      </c>
      <c r="G854" s="59">
        <v>44845</v>
      </c>
      <c r="H854" s="58" t="s">
        <v>300</v>
      </c>
      <c r="I854" s="58" t="s">
        <v>1850</v>
      </c>
      <c r="J854" s="60" t="s">
        <v>1762</v>
      </c>
      <c r="K854" s="9">
        <f ca="1">NETWORKDAYS(LeaveTracker[[#This Row],[Start Date]],LeaveTracker[[#This Row],[End Date]],lstHolidays)</f>
        <v>1</v>
      </c>
      <c r="L854" s="9"/>
    </row>
    <row r="855" spans="1:12" ht="30" customHeight="1" x14ac:dyDescent="0.3">
      <c r="A855" s="60">
        <v>1139</v>
      </c>
      <c r="B855" s="59">
        <v>44893</v>
      </c>
      <c r="C855" s="59">
        <v>44845</v>
      </c>
      <c r="D855" s="58" t="s">
        <v>1993</v>
      </c>
      <c r="E855" s="60" t="str">
        <f>IF(ISBLANK(LeaveTracker[[#This Row],[Employee Name]]),"-----",VLOOKUP(LeaveTracker[[#This Row],[Employee Name]],Employees[[Employee Name]:[Office]],6))</f>
        <v>TCNHS - ISHS</v>
      </c>
      <c r="F855" s="59">
        <v>44805</v>
      </c>
      <c r="G855" s="59">
        <v>44805</v>
      </c>
      <c r="H855" s="58" t="s">
        <v>81</v>
      </c>
      <c r="I855" s="58"/>
      <c r="J855" s="60" t="s">
        <v>862</v>
      </c>
      <c r="K855" s="9">
        <f ca="1">NETWORKDAYS(LeaveTracker[[#This Row],[Start Date]],LeaveTracker[[#This Row],[End Date]],lstHolidays)</f>
        <v>1</v>
      </c>
      <c r="L855" s="9"/>
    </row>
    <row r="856" spans="1:12" ht="30" customHeight="1" x14ac:dyDescent="0.3">
      <c r="A856" s="60">
        <v>1139</v>
      </c>
      <c r="B856" s="59">
        <v>44893</v>
      </c>
      <c r="C856" s="59">
        <v>44845</v>
      </c>
      <c r="D856" s="58" t="s">
        <v>1993</v>
      </c>
      <c r="E856" s="60" t="str">
        <f>IF(ISBLANK(LeaveTracker[[#This Row],[Employee Name]]),"-----",VLOOKUP(LeaveTracker[[#This Row],[Employee Name]],Employees[[Employee Name]:[Office]],6))</f>
        <v>TCNHS - ISHS</v>
      </c>
      <c r="F856" s="59">
        <v>44834</v>
      </c>
      <c r="G856" s="59">
        <v>44834</v>
      </c>
      <c r="H856" s="58" t="s">
        <v>81</v>
      </c>
      <c r="I856" s="58"/>
      <c r="J856" s="60" t="s">
        <v>862</v>
      </c>
      <c r="K856" s="9">
        <f ca="1">NETWORKDAYS(LeaveTracker[[#This Row],[Start Date]],LeaveTracker[[#This Row],[End Date]],lstHolidays)</f>
        <v>1</v>
      </c>
      <c r="L856" s="9"/>
    </row>
    <row r="857" spans="1:12" ht="30" customHeight="1" x14ac:dyDescent="0.3">
      <c r="A857" s="60">
        <v>1140</v>
      </c>
      <c r="B857" s="59">
        <v>44893</v>
      </c>
      <c r="C857" s="59">
        <v>44868</v>
      </c>
      <c r="D857" s="58" t="s">
        <v>2062</v>
      </c>
      <c r="E857" s="60" t="str">
        <f>IF(ISBLANK(LeaveTracker[[#This Row],[Employee Name]]),"-----",VLOOKUP(LeaveTracker[[#This Row],[Employee Name]],Employees[[Employee Name]:[Office]],6))</f>
        <v>ADMIN</v>
      </c>
      <c r="F857" s="59">
        <v>44866</v>
      </c>
      <c r="G857" s="59">
        <v>44867</v>
      </c>
      <c r="H857" s="58" t="s">
        <v>81</v>
      </c>
      <c r="I857" s="58"/>
      <c r="J857" s="60" t="s">
        <v>859</v>
      </c>
      <c r="K857" s="9">
        <f ca="1">NETWORKDAYS(LeaveTracker[[#This Row],[Start Date]],LeaveTracker[[#This Row],[End Date]],lstHolidays)</f>
        <v>2</v>
      </c>
      <c r="L857" s="9"/>
    </row>
    <row r="858" spans="1:12" ht="30" customHeight="1" x14ac:dyDescent="0.3">
      <c r="A858" s="60">
        <v>1141</v>
      </c>
      <c r="B858" s="59">
        <v>44893</v>
      </c>
      <c r="C858" s="59">
        <v>44860</v>
      </c>
      <c r="D858" s="58" t="s">
        <v>2062</v>
      </c>
      <c r="E858" s="60" t="str">
        <f>IF(ISBLANK(LeaveTracker[[#This Row],[Employee Name]]),"-----",VLOOKUP(LeaveTracker[[#This Row],[Employee Name]],Employees[[Employee Name]:[Office]],6))</f>
        <v>ADMIN</v>
      </c>
      <c r="F858" s="59">
        <v>44844</v>
      </c>
      <c r="G858" s="59">
        <v>44856</v>
      </c>
      <c r="H858" s="58" t="s">
        <v>82</v>
      </c>
      <c r="I858" s="58"/>
      <c r="J858" s="60" t="s">
        <v>2063</v>
      </c>
      <c r="K858" s="9">
        <f ca="1">NETWORKDAYS(LeaveTracker[[#This Row],[Start Date]],LeaveTracker[[#This Row],[End Date]],lstHolidays)</f>
        <v>10</v>
      </c>
      <c r="L858" s="9"/>
    </row>
    <row r="859" spans="1:12" ht="30" customHeight="1" x14ac:dyDescent="0.3">
      <c r="A859" s="60">
        <v>1142</v>
      </c>
      <c r="B859" s="59">
        <v>44893</v>
      </c>
      <c r="C859" s="59">
        <v>44860</v>
      </c>
      <c r="D859" s="58" t="s">
        <v>2062</v>
      </c>
      <c r="E859" s="60" t="str">
        <f>IF(ISBLANK(LeaveTracker[[#This Row],[Employee Name]]),"-----",VLOOKUP(LeaveTracker[[#This Row],[Employee Name]],Employees[[Employee Name]:[Office]],6))</f>
        <v>ADMIN</v>
      </c>
      <c r="F859" s="59">
        <v>44858</v>
      </c>
      <c r="G859" s="59">
        <v>44859</v>
      </c>
      <c r="H859" s="58" t="s">
        <v>81</v>
      </c>
      <c r="I859" s="58"/>
      <c r="J859" s="60" t="s">
        <v>859</v>
      </c>
      <c r="K859" s="9">
        <f ca="1">NETWORKDAYS(LeaveTracker[[#This Row],[Start Date]],LeaveTracker[[#This Row],[End Date]],lstHolidays)</f>
        <v>2</v>
      </c>
      <c r="L859" s="9"/>
    </row>
    <row r="860" spans="1:12" ht="30" customHeight="1" x14ac:dyDescent="0.3">
      <c r="A860" s="60">
        <v>1143</v>
      </c>
      <c r="B860" s="59">
        <v>44893</v>
      </c>
      <c r="C860" s="59">
        <v>44837</v>
      </c>
      <c r="D860" s="58" t="s">
        <v>2062</v>
      </c>
      <c r="E860" s="60" t="str">
        <f>IF(ISBLANK(LeaveTracker[[#This Row],[Employee Name]]),"-----",VLOOKUP(LeaveTracker[[#This Row],[Employee Name]],Employees[[Employee Name]:[Office]],6))</f>
        <v>ADMIN</v>
      </c>
      <c r="F860" s="59">
        <v>44835</v>
      </c>
      <c r="G860" s="59">
        <v>44835</v>
      </c>
      <c r="H860" s="58" t="s">
        <v>81</v>
      </c>
      <c r="I860" s="58"/>
      <c r="J860" s="60" t="s">
        <v>1944</v>
      </c>
      <c r="K860" s="9">
        <f ca="1">NETWORKDAYS(LeaveTracker[[#This Row],[Start Date]],LeaveTracker[[#This Row],[End Date]],lstHolidays)</f>
        <v>0</v>
      </c>
      <c r="L860" s="9"/>
    </row>
    <row r="861" spans="1:12" ht="30" customHeight="1" x14ac:dyDescent="0.3">
      <c r="A861" s="60">
        <v>1144</v>
      </c>
      <c r="B861" s="59">
        <v>44893</v>
      </c>
      <c r="C861" s="59">
        <v>44837</v>
      </c>
      <c r="D861" s="58" t="s">
        <v>2062</v>
      </c>
      <c r="E861" s="60" t="str">
        <f>IF(ISBLANK(LeaveTracker[[#This Row],[Employee Name]]),"-----",VLOOKUP(LeaveTracker[[#This Row],[Employee Name]],Employees[[Employee Name]:[Office]],6))</f>
        <v>ADMIN</v>
      </c>
      <c r="F861" s="59">
        <v>44832</v>
      </c>
      <c r="G861" s="59">
        <v>44832</v>
      </c>
      <c r="H861" s="58" t="s">
        <v>81</v>
      </c>
      <c r="I861" s="58"/>
      <c r="J861" s="60" t="s">
        <v>862</v>
      </c>
      <c r="K861" s="9">
        <f ca="1">NETWORKDAYS(LeaveTracker[[#This Row],[Start Date]],LeaveTracker[[#This Row],[End Date]],lstHolidays)</f>
        <v>1</v>
      </c>
      <c r="L861" s="9"/>
    </row>
    <row r="862" spans="1:12" ht="30" customHeight="1" x14ac:dyDescent="0.3">
      <c r="A862" s="60">
        <v>1144</v>
      </c>
      <c r="B862" s="59">
        <v>44893</v>
      </c>
      <c r="C862" s="59">
        <v>44837</v>
      </c>
      <c r="D862" s="58" t="s">
        <v>2062</v>
      </c>
      <c r="E862" s="60" t="str">
        <f>IF(ISBLANK(LeaveTracker[[#This Row],[Employee Name]]),"-----",VLOOKUP(LeaveTracker[[#This Row],[Employee Name]],Employees[[Employee Name]:[Office]],6))</f>
        <v>ADMIN</v>
      </c>
      <c r="F862" s="59">
        <v>44834</v>
      </c>
      <c r="G862" s="59">
        <v>44834</v>
      </c>
      <c r="H862" s="58" t="s">
        <v>81</v>
      </c>
      <c r="I862" s="58"/>
      <c r="J862" s="60" t="s">
        <v>862</v>
      </c>
      <c r="K862" s="9">
        <f ca="1">NETWORKDAYS(LeaveTracker[[#This Row],[Start Date]],LeaveTracker[[#This Row],[End Date]],lstHolidays)</f>
        <v>1</v>
      </c>
      <c r="L862" s="9"/>
    </row>
    <row r="863" spans="1:12" ht="30" customHeight="1" x14ac:dyDescent="0.3">
      <c r="A863" s="60">
        <v>1145</v>
      </c>
      <c r="B863" s="59">
        <v>44893</v>
      </c>
      <c r="C863" s="59">
        <v>44868</v>
      </c>
      <c r="D863" s="58" t="s">
        <v>1937</v>
      </c>
      <c r="E863" s="60" t="str">
        <f>IF(ISBLANK(LeaveTracker[[#This Row],[Employee Name]]),"-----",VLOOKUP(LeaveTracker[[#This Row],[Employee Name]],Employees[[Employee Name]:[Office]],6))</f>
        <v>ONT</v>
      </c>
      <c r="F863" s="59">
        <v>44890</v>
      </c>
      <c r="G863" s="59">
        <v>44893</v>
      </c>
      <c r="H863" s="58" t="s">
        <v>82</v>
      </c>
      <c r="I863" s="58"/>
      <c r="J863" s="60" t="s">
        <v>1806</v>
      </c>
      <c r="K863" s="9">
        <f ca="1">NETWORKDAYS(LeaveTracker[[#This Row],[Start Date]],LeaveTracker[[#This Row],[End Date]],lstHolidays)</f>
        <v>2</v>
      </c>
      <c r="L863" s="9"/>
    </row>
    <row r="864" spans="1:12" ht="30" customHeight="1" x14ac:dyDescent="0.3">
      <c r="A864" s="60">
        <v>1146</v>
      </c>
      <c r="B864" s="59">
        <v>44893</v>
      </c>
      <c r="C864" s="59">
        <v>44873</v>
      </c>
      <c r="D864" s="58" t="s">
        <v>2064</v>
      </c>
      <c r="E864" s="60" t="str">
        <f>IF(ISBLANK(LeaveTracker[[#This Row],[Employee Name]]),"-----",VLOOKUP(LeaveTracker[[#This Row],[Employee Name]],Employees[[Employee Name]:[Office]],6))</f>
        <v>CENRO</v>
      </c>
      <c r="F864" s="59">
        <v>44882</v>
      </c>
      <c r="G864" s="59">
        <v>44884</v>
      </c>
      <c r="H864" s="58" t="s">
        <v>82</v>
      </c>
      <c r="I864" s="58" t="s">
        <v>1758</v>
      </c>
      <c r="J864" s="60" t="s">
        <v>1781</v>
      </c>
      <c r="K864" s="9">
        <f ca="1">NETWORKDAYS(LeaveTracker[[#This Row],[Start Date]],LeaveTracker[[#This Row],[End Date]],lstHolidays)</f>
        <v>2</v>
      </c>
      <c r="L864" s="9"/>
    </row>
    <row r="865" spans="1:12" ht="30" customHeight="1" x14ac:dyDescent="0.3">
      <c r="A865" s="60">
        <v>1147</v>
      </c>
      <c r="B865" s="59">
        <v>44893</v>
      </c>
      <c r="C865" s="59">
        <v>44846</v>
      </c>
      <c r="D865" s="58" t="s">
        <v>1822</v>
      </c>
      <c r="E865" s="60" t="str">
        <f>IF(ISBLANK(LeaveTracker[[#This Row],[Employee Name]]),"-----",VLOOKUP(LeaveTracker[[#This Row],[Employee Name]],Employees[[Employee Name]:[Office]],6))</f>
        <v>GSO</v>
      </c>
      <c r="F865" s="59">
        <v>44844</v>
      </c>
      <c r="G865" s="59">
        <v>44845</v>
      </c>
      <c r="H865" s="58" t="s">
        <v>81</v>
      </c>
      <c r="I865" s="58"/>
      <c r="J865" s="60" t="s">
        <v>859</v>
      </c>
      <c r="K865" s="9">
        <f ca="1">NETWORKDAYS(LeaveTracker[[#This Row],[Start Date]],LeaveTracker[[#This Row],[End Date]],lstHolidays)</f>
        <v>2</v>
      </c>
      <c r="L865" s="9"/>
    </row>
    <row r="866" spans="1:12" ht="30" customHeight="1" x14ac:dyDescent="0.3">
      <c r="A866" s="60">
        <v>1148</v>
      </c>
      <c r="B866" s="59">
        <v>44893</v>
      </c>
      <c r="C866" s="59">
        <v>44872</v>
      </c>
      <c r="D866" s="58" t="s">
        <v>1822</v>
      </c>
      <c r="E866" s="60" t="str">
        <f>IF(ISBLANK(LeaveTracker[[#This Row],[Employee Name]]),"-----",VLOOKUP(LeaveTracker[[#This Row],[Employee Name]],Employees[[Employee Name]:[Office]],6))</f>
        <v>GSO</v>
      </c>
      <c r="F866" s="59">
        <v>44867</v>
      </c>
      <c r="G866" s="59">
        <v>44869</v>
      </c>
      <c r="H866" s="58" t="s">
        <v>81</v>
      </c>
      <c r="I866" s="58"/>
      <c r="J866" s="60" t="s">
        <v>1776</v>
      </c>
      <c r="K866" s="9">
        <f ca="1">NETWORKDAYS(LeaveTracker[[#This Row],[Start Date]],LeaveTracker[[#This Row],[End Date]],lstHolidays)</f>
        <v>3</v>
      </c>
      <c r="L866" s="9"/>
    </row>
    <row r="867" spans="1:12" ht="30" customHeight="1" x14ac:dyDescent="0.3">
      <c r="A867" s="60">
        <v>1149</v>
      </c>
      <c r="B867" s="59">
        <v>44893</v>
      </c>
      <c r="C867" s="59">
        <v>44846</v>
      </c>
      <c r="D867" s="58" t="s">
        <v>2065</v>
      </c>
      <c r="E867" s="60" t="str">
        <f>IF(ISBLANK(LeaveTracker[[#This Row],[Employee Name]]),"-----",VLOOKUP(LeaveTracker[[#This Row],[Employee Name]],Employees[[Employee Name]:[Office]],6))</f>
        <v>TERMINAL</v>
      </c>
      <c r="F867" s="59">
        <v>44858</v>
      </c>
      <c r="G867" s="59">
        <v>44862</v>
      </c>
      <c r="H867" s="58" t="s">
        <v>82</v>
      </c>
      <c r="I867" s="58" t="s">
        <v>1758</v>
      </c>
      <c r="J867" s="60" t="s">
        <v>898</v>
      </c>
      <c r="K867" s="9">
        <f ca="1">NETWORKDAYS(LeaveTracker[[#This Row],[Start Date]],LeaveTracker[[#This Row],[End Date]],lstHolidays)</f>
        <v>5</v>
      </c>
      <c r="L867" s="9"/>
    </row>
    <row r="868" spans="1:12" ht="30" customHeight="1" x14ac:dyDescent="0.3">
      <c r="A868" s="60">
        <v>1150</v>
      </c>
      <c r="B868" s="59">
        <v>44893</v>
      </c>
      <c r="C868" s="59">
        <v>44844</v>
      </c>
      <c r="D868" s="58" t="s">
        <v>2066</v>
      </c>
      <c r="E868" s="60" t="str">
        <f>IF(ISBLANK(LeaveTracker[[#This Row],[Employee Name]]),"-----",VLOOKUP(LeaveTracker[[#This Row],[Employee Name]],Employees[[Employee Name]:[Office]],6))</f>
        <v>CHO</v>
      </c>
      <c r="F868" s="59">
        <v>44844</v>
      </c>
      <c r="G868" s="59">
        <v>44846</v>
      </c>
      <c r="H868" s="58" t="s">
        <v>1035</v>
      </c>
      <c r="I868" s="58" t="s">
        <v>1964</v>
      </c>
      <c r="J868" s="60" t="s">
        <v>2067</v>
      </c>
      <c r="K868" s="9">
        <f ca="1">NETWORKDAYS(LeaveTracker[[#This Row],[Start Date]],LeaveTracker[[#This Row],[End Date]],lstHolidays)</f>
        <v>3</v>
      </c>
      <c r="L868" s="9"/>
    </row>
    <row r="869" spans="1:12" ht="30" customHeight="1" x14ac:dyDescent="0.3">
      <c r="A869" s="60">
        <v>1151</v>
      </c>
      <c r="B869" s="59">
        <v>44893</v>
      </c>
      <c r="C869" s="59">
        <v>44851</v>
      </c>
      <c r="D869" s="58" t="s">
        <v>2068</v>
      </c>
      <c r="E869" s="60" t="str">
        <f>IF(ISBLANK(LeaveTracker[[#This Row],[Employee Name]]),"-----",VLOOKUP(LeaveTracker[[#This Row],[Employee Name]],Employees[[Employee Name]:[Office]],6))</f>
        <v>ONT</v>
      </c>
      <c r="F869" s="59">
        <v>44850</v>
      </c>
      <c r="G869" s="59">
        <v>44850</v>
      </c>
      <c r="H869" s="58" t="s">
        <v>81</v>
      </c>
      <c r="I869" s="58"/>
      <c r="J869" s="60" t="s">
        <v>862</v>
      </c>
      <c r="K869" s="9">
        <f ca="1">NETWORKDAYS(LeaveTracker[[#This Row],[Start Date]],LeaveTracker[[#This Row],[End Date]],lstHolidays)</f>
        <v>0</v>
      </c>
      <c r="L869" s="9"/>
    </row>
    <row r="870" spans="1:12" ht="30" customHeight="1" x14ac:dyDescent="0.3">
      <c r="A870" s="60">
        <v>1152</v>
      </c>
      <c r="B870" s="59">
        <v>44893</v>
      </c>
      <c r="C870" s="59">
        <v>44851</v>
      </c>
      <c r="D870" s="58" t="s">
        <v>2069</v>
      </c>
      <c r="E870" s="60" t="str">
        <f>IF(ISBLANK(LeaveTracker[[#This Row],[Employee Name]]),"-----",VLOOKUP(LeaveTracker[[#This Row],[Employee Name]],Employees[[Employee Name]:[Office]],6))</f>
        <v>CENRO</v>
      </c>
      <c r="F870" s="59">
        <v>44858</v>
      </c>
      <c r="G870" s="59">
        <v>44861</v>
      </c>
      <c r="H870" s="58" t="s">
        <v>82</v>
      </c>
      <c r="I870" s="58" t="s">
        <v>1758</v>
      </c>
      <c r="J870" s="60" t="s">
        <v>1787</v>
      </c>
      <c r="K870" s="9">
        <f ca="1">NETWORKDAYS(LeaveTracker[[#This Row],[Start Date]],LeaveTracker[[#This Row],[End Date]],lstHolidays)</f>
        <v>4</v>
      </c>
      <c r="L870" s="9"/>
    </row>
    <row r="871" spans="1:12" ht="30" customHeight="1" x14ac:dyDescent="0.3">
      <c r="A871" s="60">
        <v>1153</v>
      </c>
      <c r="B871" s="59">
        <v>44893</v>
      </c>
      <c r="C871" s="59">
        <v>44848</v>
      </c>
      <c r="D871" s="58" t="s">
        <v>1933</v>
      </c>
      <c r="E871" s="60" t="str">
        <f>IF(ISBLANK(LeaveTracker[[#This Row],[Employee Name]]),"-----",VLOOKUP(LeaveTracker[[#This Row],[Employee Name]],Employees[[Employee Name]:[Office]],6))</f>
        <v>CHO</v>
      </c>
      <c r="F871" s="59">
        <v>44847</v>
      </c>
      <c r="G871" s="59">
        <v>44847</v>
      </c>
      <c r="H871" s="58" t="s">
        <v>81</v>
      </c>
      <c r="I871" s="58"/>
      <c r="J871" s="60" t="s">
        <v>862</v>
      </c>
      <c r="K871" s="9">
        <f ca="1">NETWORKDAYS(LeaveTracker[[#This Row],[Start Date]],LeaveTracker[[#This Row],[End Date]],lstHolidays)</f>
        <v>1</v>
      </c>
      <c r="L871" s="9"/>
    </row>
    <row r="872" spans="1:12" ht="30" customHeight="1" x14ac:dyDescent="0.3">
      <c r="A872" s="60">
        <v>1154</v>
      </c>
      <c r="B872" s="59">
        <v>44893</v>
      </c>
      <c r="C872" s="59">
        <v>44867</v>
      </c>
      <c r="D872" s="58" t="s">
        <v>1906</v>
      </c>
      <c r="E872" s="60" t="str">
        <f>IF(ISBLANK(LeaveTracker[[#This Row],[Employee Name]]),"-----",VLOOKUP(LeaveTracker[[#This Row],[Employee Name]],Employees[[Employee Name]:[Office]],6))</f>
        <v>CCR</v>
      </c>
      <c r="F872" s="59">
        <v>44853</v>
      </c>
      <c r="G872" s="59">
        <v>44854</v>
      </c>
      <c r="H872" s="58" t="s">
        <v>81</v>
      </c>
      <c r="I872" s="58"/>
      <c r="J872" s="60" t="s">
        <v>859</v>
      </c>
      <c r="K872" s="9">
        <f ca="1">NETWORKDAYS(LeaveTracker[[#This Row],[Start Date]],LeaveTracker[[#This Row],[End Date]],lstHolidays)</f>
        <v>2</v>
      </c>
      <c r="L872" s="9"/>
    </row>
    <row r="873" spans="1:12" ht="30" customHeight="1" x14ac:dyDescent="0.3">
      <c r="A873" s="60">
        <v>1155</v>
      </c>
      <c r="B873" s="59">
        <v>44893</v>
      </c>
      <c r="C873" s="59">
        <v>44839</v>
      </c>
      <c r="D873" s="58" t="s">
        <v>2070</v>
      </c>
      <c r="E873" s="60" t="str">
        <f>IF(ISBLANK(LeaveTracker[[#This Row],[Employee Name]]),"-----",VLOOKUP(LeaveTracker[[#This Row],[Employee Name]],Employees[[Employee Name]:[Office]],6))</f>
        <v>ONT</v>
      </c>
      <c r="F873" s="59">
        <v>44832</v>
      </c>
      <c r="G873" s="59">
        <v>44834</v>
      </c>
      <c r="H873" s="58" t="s">
        <v>81</v>
      </c>
      <c r="I873" s="58"/>
      <c r="J873" s="60" t="s">
        <v>1776</v>
      </c>
      <c r="K873" s="9">
        <f ca="1">NETWORKDAYS(LeaveTracker[[#This Row],[Start Date]],LeaveTracker[[#This Row],[End Date]],lstHolidays)</f>
        <v>3</v>
      </c>
      <c r="L873" s="9"/>
    </row>
    <row r="874" spans="1:12" ht="30" customHeight="1" x14ac:dyDescent="0.3">
      <c r="A874" s="60">
        <v>1156</v>
      </c>
      <c r="B874" s="59">
        <v>44893</v>
      </c>
      <c r="C874" s="59">
        <v>44844</v>
      </c>
      <c r="D874" s="58" t="s">
        <v>2054</v>
      </c>
      <c r="E874" s="60" t="str">
        <f>IF(ISBLANK(LeaveTracker[[#This Row],[Employee Name]]),"-----",VLOOKUP(LeaveTracker[[#This Row],[Employee Name]],Employees[[Employee Name]:[Office]],6))</f>
        <v>TICC</v>
      </c>
      <c r="F874" s="59">
        <v>44837</v>
      </c>
      <c r="G874" s="59">
        <v>44837</v>
      </c>
      <c r="H874" s="58" t="s">
        <v>1035</v>
      </c>
      <c r="I874" s="58" t="s">
        <v>1964</v>
      </c>
      <c r="J874" s="60" t="s">
        <v>1866</v>
      </c>
      <c r="K874" s="9">
        <f ca="1">NETWORKDAYS(LeaveTracker[[#This Row],[Start Date]],LeaveTracker[[#This Row],[End Date]],lstHolidays)</f>
        <v>1</v>
      </c>
      <c r="L874" s="9"/>
    </row>
    <row r="875" spans="1:12" ht="30" customHeight="1" x14ac:dyDescent="0.3">
      <c r="A875" s="60">
        <v>1157</v>
      </c>
      <c r="B875" s="59">
        <v>44893</v>
      </c>
      <c r="C875" s="59">
        <v>44851</v>
      </c>
      <c r="D875" s="58" t="s">
        <v>1813</v>
      </c>
      <c r="E875" s="60" t="str">
        <f>IF(ISBLANK(LeaveTracker[[#This Row],[Employee Name]]),"-----",VLOOKUP(LeaveTracker[[#This Row],[Employee Name]],Employees[[Employee Name]:[Office]],6))</f>
        <v>LIBRARY</v>
      </c>
      <c r="F875" s="59">
        <v>44848</v>
      </c>
      <c r="G875" s="59">
        <v>44848</v>
      </c>
      <c r="H875" s="58" t="s">
        <v>81</v>
      </c>
      <c r="I875" s="58"/>
      <c r="J875" s="60" t="s">
        <v>862</v>
      </c>
      <c r="K875" s="9">
        <f ca="1">NETWORKDAYS(LeaveTracker[[#This Row],[Start Date]],LeaveTracker[[#This Row],[End Date]],lstHolidays)</f>
        <v>1</v>
      </c>
      <c r="L875" s="9"/>
    </row>
    <row r="876" spans="1:12" ht="30" customHeight="1" x14ac:dyDescent="0.3">
      <c r="A876" s="37">
        <v>1121</v>
      </c>
      <c r="B876" s="38">
        <v>43789</v>
      </c>
      <c r="C876" s="22"/>
      <c r="D876" s="20" t="s">
        <v>111</v>
      </c>
      <c r="E876" s="20" t="str">
        <f>IF(ISBLANK(LeaveTracker[[#This Row],[Employee Name]]),"-----",VLOOKUP(LeaveTracker[[#This Row],[Employee Name]],Employees[[Employee Name]:[Office]],6))</f>
        <v>ONT</v>
      </c>
      <c r="F876" s="21">
        <v>43776</v>
      </c>
      <c r="G876" s="21">
        <v>43777</v>
      </c>
      <c r="H876" s="20" t="s">
        <v>82</v>
      </c>
      <c r="I876" s="49"/>
      <c r="J876" s="23" t="str">
        <f ca="1">NETWORKDAYS(LeaveTracker[[#This Row],[Start Date]],LeaveTracker[[#This Row],[End Date]],lstHolidays)&amp; " "&amp;LeaveTracker[[#This Row],[Type of Leave]]</f>
        <v>2 VL</v>
      </c>
      <c r="K876" s="23">
        <f ca="1">NETWORKDAYS(LeaveTracker[[#This Row],[Start Date]],LeaveTracker[[#This Row],[End Date]],lstHolidays)</f>
        <v>2</v>
      </c>
      <c r="L876" s="30"/>
    </row>
    <row r="877" spans="1:12" ht="30" customHeight="1" x14ac:dyDescent="0.3">
      <c r="A877" s="37">
        <v>1122</v>
      </c>
      <c r="B877" s="38">
        <v>43789</v>
      </c>
      <c r="C877" s="22">
        <v>43769</v>
      </c>
      <c r="D877" s="20" t="s">
        <v>112</v>
      </c>
      <c r="E877" s="20" t="str">
        <f>IF(ISBLANK(LeaveTracker[[#This Row],[Employee Name]]),"-----",VLOOKUP(LeaveTracker[[#This Row],[Employee Name]],Employees[[Employee Name]:[Office]],6))</f>
        <v>ONT</v>
      </c>
      <c r="F877" s="21">
        <v>43768</v>
      </c>
      <c r="G877" s="21">
        <v>43768</v>
      </c>
      <c r="H877" s="20" t="s">
        <v>81</v>
      </c>
      <c r="I877" s="50"/>
      <c r="J877" s="23" t="str">
        <f ca="1">NETWORKDAYS(LeaveTracker[[#This Row],[Start Date]],LeaveTracker[[#This Row],[End Date]],lstHolidays)&amp; " "&amp;LeaveTracker[[#This Row],[Type of Leave]]</f>
        <v>1 SL</v>
      </c>
      <c r="K877" s="23">
        <f ca="1">NETWORKDAYS(LeaveTracker[[#This Row],[Start Date]],LeaveTracker[[#This Row],[End Date]],lstHolidays)</f>
        <v>1</v>
      </c>
      <c r="L877" s="30"/>
    </row>
    <row r="878" spans="1:12" ht="30" customHeight="1" x14ac:dyDescent="0.3">
      <c r="A878" s="37">
        <v>1123</v>
      </c>
      <c r="B878" s="38">
        <v>43789</v>
      </c>
      <c r="C878" s="22">
        <v>43766</v>
      </c>
      <c r="D878" s="20" t="s">
        <v>104</v>
      </c>
      <c r="E878" s="20" t="str">
        <f>IF(ISBLANK(LeaveTracker[[#This Row],[Employee Name]]),"-----",VLOOKUP(LeaveTracker[[#This Row],[Employee Name]],Employees[[Employee Name]:[Office]],6))</f>
        <v>CTO</v>
      </c>
      <c r="F878" s="24">
        <v>43763</v>
      </c>
      <c r="G878" s="24">
        <v>43763</v>
      </c>
      <c r="H878" s="20" t="s">
        <v>81</v>
      </c>
      <c r="I878" s="50"/>
      <c r="J878" s="23" t="str">
        <f ca="1">NETWORKDAYS(LeaveTracker[[#This Row],[Start Date]],LeaveTracker[[#This Row],[End Date]],lstHolidays)&amp; " "&amp;LeaveTracker[[#This Row],[Type of Leave]]</f>
        <v>1 SL</v>
      </c>
      <c r="K878" s="23">
        <f ca="1">NETWORKDAYS(LeaveTracker[[#This Row],[Start Date]],LeaveTracker[[#This Row],[End Date]],lstHolidays)</f>
        <v>1</v>
      </c>
      <c r="L878" s="30"/>
    </row>
    <row r="879" spans="1:12" ht="30" customHeight="1" x14ac:dyDescent="0.3">
      <c r="A879" s="37">
        <v>1124</v>
      </c>
      <c r="B879" s="38">
        <v>43789</v>
      </c>
      <c r="C879" s="22">
        <v>43756</v>
      </c>
      <c r="D879" s="20" t="s">
        <v>104</v>
      </c>
      <c r="E879" s="20" t="str">
        <f>IF(ISBLANK(LeaveTracker[[#This Row],[Employee Name]]),"-----",VLOOKUP(LeaveTracker[[#This Row],[Employee Name]],Employees[[Employee Name]:[Office]],6))</f>
        <v>CTO</v>
      </c>
      <c r="F879" s="24">
        <v>43762</v>
      </c>
      <c r="G879" s="24">
        <v>43762</v>
      </c>
      <c r="H879" s="20" t="s">
        <v>82</v>
      </c>
      <c r="I879" s="50"/>
      <c r="J879" s="23" t="str">
        <f ca="1">NETWORKDAYS(LeaveTracker[[#This Row],[Start Date]],LeaveTracker[[#This Row],[End Date]],lstHolidays)&amp; " "&amp;LeaveTracker[[#This Row],[Type of Leave]]</f>
        <v>1 VL</v>
      </c>
      <c r="K879" s="23">
        <f ca="1">NETWORKDAYS(LeaveTracker[[#This Row],[Start Date]],LeaveTracker[[#This Row],[End Date]],lstHolidays)</f>
        <v>1</v>
      </c>
      <c r="L879" s="30"/>
    </row>
    <row r="880" spans="1:12" ht="30" customHeight="1" x14ac:dyDescent="0.3">
      <c r="A880" s="37">
        <v>1125</v>
      </c>
      <c r="B880" s="38">
        <v>43789</v>
      </c>
      <c r="C880" s="22">
        <v>43756</v>
      </c>
      <c r="D880" s="20" t="s">
        <v>104</v>
      </c>
      <c r="E880" s="20" t="str">
        <f>IF(ISBLANK(LeaveTracker[[#This Row],[Employee Name]]),"-----",VLOOKUP(LeaveTracker[[#This Row],[Employee Name]],Employees[[Employee Name]:[Office]],6))</f>
        <v>CTO</v>
      </c>
      <c r="F880" s="24">
        <v>43761</v>
      </c>
      <c r="G880" s="24">
        <v>43761</v>
      </c>
      <c r="H880" s="20" t="s">
        <v>1</v>
      </c>
      <c r="I880" s="50" t="s">
        <v>105</v>
      </c>
      <c r="J880" s="23" t="str">
        <f ca="1">NETWORKDAYS(LeaveTracker[[#This Row],[Start Date]],LeaveTracker[[#This Row],[End Date]],lstHolidays)&amp; " "&amp;LeaveTracker[[#This Row],[Type of Leave]]</f>
        <v>1 Other</v>
      </c>
      <c r="K880" s="23">
        <f ca="1">NETWORKDAYS(LeaveTracker[[#This Row],[Start Date]],LeaveTracker[[#This Row],[End Date]],lstHolidays)</f>
        <v>1</v>
      </c>
      <c r="L880" s="30"/>
    </row>
    <row r="881" spans="1:12" ht="30" customHeight="1" x14ac:dyDescent="0.3">
      <c r="A881" s="37">
        <v>1126</v>
      </c>
      <c r="B881" s="38">
        <v>43789</v>
      </c>
      <c r="C881" s="22">
        <v>43766</v>
      </c>
      <c r="D881" s="20" t="s">
        <v>110</v>
      </c>
      <c r="E881" s="20" t="str">
        <f>IF(ISBLANK(LeaveTracker[[#This Row],[Employee Name]]),"-----",VLOOKUP(LeaveTracker[[#This Row],[Employee Name]],Employees[[Employee Name]:[Office]],6))</f>
        <v>ADMIN OFFICE</v>
      </c>
      <c r="F881" s="24">
        <v>43763</v>
      </c>
      <c r="G881" s="24">
        <v>43763</v>
      </c>
      <c r="H881" s="20" t="s">
        <v>81</v>
      </c>
      <c r="I881" s="50"/>
      <c r="J881" s="23" t="str">
        <f ca="1">NETWORKDAYS(LeaveTracker[[#This Row],[Start Date]],LeaveTracker[[#This Row],[End Date]],lstHolidays)&amp; " "&amp;LeaveTracker[[#This Row],[Type of Leave]]</f>
        <v>1 SL</v>
      </c>
      <c r="K881" s="23">
        <f ca="1">NETWORKDAYS(LeaveTracker[[#This Row],[Start Date]],LeaveTracker[[#This Row],[End Date]],lstHolidays)</f>
        <v>1</v>
      </c>
      <c r="L881" s="30"/>
    </row>
    <row r="882" spans="1:12" ht="30" customHeight="1" x14ac:dyDescent="0.3">
      <c r="A882" s="37">
        <v>1127</v>
      </c>
      <c r="B882" s="38">
        <v>43789</v>
      </c>
      <c r="C882" s="22">
        <v>43756</v>
      </c>
      <c r="D882" s="20" t="s">
        <v>110</v>
      </c>
      <c r="E882" s="20" t="str">
        <f>IF(ISBLANK(LeaveTracker[[#This Row],[Employee Name]]),"-----",VLOOKUP(LeaveTracker[[#This Row],[Employee Name]],Employees[[Employee Name]:[Office]],6))</f>
        <v>ADMIN OFFICE</v>
      </c>
      <c r="F882" s="24">
        <v>43761</v>
      </c>
      <c r="G882" s="24">
        <v>43762</v>
      </c>
      <c r="H882" s="20" t="s">
        <v>1</v>
      </c>
      <c r="I882" s="50" t="s">
        <v>105</v>
      </c>
      <c r="J882" s="23" t="str">
        <f ca="1">NETWORKDAYS(LeaveTracker[[#This Row],[Start Date]],LeaveTracker[[#This Row],[End Date]],lstHolidays)&amp; " "&amp;LeaveTracker[[#This Row],[Type of Leave]]</f>
        <v>2 Other</v>
      </c>
      <c r="K882" s="23">
        <f ca="1">NETWORKDAYS(LeaveTracker[[#This Row],[Start Date]],LeaveTracker[[#This Row],[End Date]],lstHolidays)</f>
        <v>2</v>
      </c>
      <c r="L882" s="30"/>
    </row>
    <row r="883" spans="1:12" ht="30" customHeight="1" x14ac:dyDescent="0.3">
      <c r="A883" s="37">
        <v>1128</v>
      </c>
      <c r="B883" s="38">
        <v>43789</v>
      </c>
      <c r="C883" s="22">
        <v>43739</v>
      </c>
      <c r="D883" s="20" t="s">
        <v>116</v>
      </c>
      <c r="E883" s="20" t="str">
        <f>IF(ISBLANK(LeaveTracker[[#This Row],[Employee Name]]),"-----",VLOOKUP(LeaveTracker[[#This Row],[Employee Name]],Employees[[Employee Name]:[Office]],6))</f>
        <v>CHARACTER OFFICE</v>
      </c>
      <c r="F883" s="24">
        <v>43738</v>
      </c>
      <c r="G883" s="24">
        <v>43738</v>
      </c>
      <c r="H883" s="20" t="s">
        <v>81</v>
      </c>
      <c r="I883" s="50"/>
      <c r="J883" s="23" t="str">
        <f ca="1">NETWORKDAYS(LeaveTracker[[#This Row],[Start Date]],LeaveTracker[[#This Row],[End Date]],lstHolidays)&amp; " "&amp;LeaveTracker[[#This Row],[Type of Leave]]</f>
        <v>1 SL</v>
      </c>
      <c r="K883" s="23">
        <f ca="1">NETWORKDAYS(LeaveTracker[[#This Row],[Start Date]],LeaveTracker[[#This Row],[End Date]],lstHolidays)</f>
        <v>1</v>
      </c>
      <c r="L883" s="30"/>
    </row>
    <row r="884" spans="1:12" ht="30" customHeight="1" x14ac:dyDescent="0.3">
      <c r="A884" s="37">
        <v>1129</v>
      </c>
      <c r="B884" s="38">
        <v>43789</v>
      </c>
      <c r="C884" s="22">
        <v>43724</v>
      </c>
      <c r="D884" s="19" t="s">
        <v>116</v>
      </c>
      <c r="E884" s="20" t="str">
        <f>IF(ISBLANK(LeaveTracker[[#This Row],[Employee Name]]),"-----",VLOOKUP(LeaveTracker[[#This Row],[Employee Name]],Employees[[Employee Name]:[Office]],6))</f>
        <v>CHARACTER OFFICE</v>
      </c>
      <c r="F884" s="24">
        <v>43720</v>
      </c>
      <c r="G884" s="24">
        <v>43721</v>
      </c>
      <c r="H884" s="20" t="s">
        <v>81</v>
      </c>
      <c r="I884" s="51"/>
      <c r="J884" s="23" t="str">
        <f ca="1">NETWORKDAYS(LeaveTracker[[#This Row],[Start Date]],LeaveTracker[[#This Row],[End Date]],lstHolidays)&amp; " "&amp;LeaveTracker[[#This Row],[Type of Leave]]</f>
        <v>2 SL</v>
      </c>
      <c r="K884" s="23">
        <f ca="1">NETWORKDAYS(LeaveTracker[[#This Row],[Start Date]],LeaveTracker[[#This Row],[End Date]],lstHolidays)</f>
        <v>2</v>
      </c>
      <c r="L884" s="30"/>
    </row>
    <row r="885" spans="1:12" ht="30" customHeight="1" x14ac:dyDescent="0.3">
      <c r="A885" s="37">
        <v>1130</v>
      </c>
      <c r="B885" s="38">
        <v>43789</v>
      </c>
      <c r="C885" s="22">
        <v>43745</v>
      </c>
      <c r="D885" s="19" t="s">
        <v>121</v>
      </c>
      <c r="E885" s="20" t="str">
        <f>IF(ISBLANK(LeaveTracker[[#This Row],[Employee Name]]),"-----",VLOOKUP(LeaveTracker[[#This Row],[Employee Name]],Employees[[Employee Name]:[Office]],6))</f>
        <v>CHARACTER OFFICE</v>
      </c>
      <c r="F885" s="24">
        <v>43740</v>
      </c>
      <c r="G885" s="24">
        <v>43740</v>
      </c>
      <c r="H885" s="20" t="s">
        <v>81</v>
      </c>
      <c r="I885" s="51"/>
      <c r="J885" s="23" t="str">
        <f ca="1">NETWORKDAYS(LeaveTracker[[#This Row],[Start Date]],LeaveTracker[[#This Row],[End Date]],lstHolidays)&amp; " "&amp;LeaveTracker[[#This Row],[Type of Leave]]</f>
        <v>1 SL</v>
      </c>
      <c r="K885" s="23">
        <f ca="1">NETWORKDAYS(LeaveTracker[[#This Row],[Start Date]],LeaveTracker[[#This Row],[End Date]],lstHolidays)</f>
        <v>1</v>
      </c>
      <c r="L885" s="30"/>
    </row>
    <row r="886" spans="1:12" ht="30" customHeight="1" x14ac:dyDescent="0.3">
      <c r="A886" s="37">
        <v>1131</v>
      </c>
      <c r="B886" s="38">
        <v>43789</v>
      </c>
      <c r="C886" s="22">
        <v>43724</v>
      </c>
      <c r="D886" s="19" t="s">
        <v>127</v>
      </c>
      <c r="E886" s="20" t="str">
        <f>IF(ISBLANK(LeaveTracker[[#This Row],[Employee Name]]),"-----",VLOOKUP(LeaveTracker[[#This Row],[Employee Name]],Employees[[Employee Name]:[Office]],6))</f>
        <v>MO</v>
      </c>
      <c r="F886" s="24">
        <v>43721</v>
      </c>
      <c r="G886" s="24">
        <v>43721</v>
      </c>
      <c r="H886" s="20" t="s">
        <v>81</v>
      </c>
      <c r="I886" s="51"/>
      <c r="J886" s="23" t="str">
        <f ca="1">NETWORKDAYS(LeaveTracker[[#This Row],[Start Date]],LeaveTracker[[#This Row],[End Date]],lstHolidays)&amp; " "&amp;LeaveTracker[[#This Row],[Type of Leave]]</f>
        <v>1 SL</v>
      </c>
      <c r="K886" s="23">
        <f ca="1">NETWORKDAYS(LeaveTracker[[#This Row],[Start Date]],LeaveTracker[[#This Row],[End Date]],lstHolidays)</f>
        <v>1</v>
      </c>
      <c r="L886" s="30"/>
    </row>
    <row r="887" spans="1:12" ht="30" customHeight="1" x14ac:dyDescent="0.3">
      <c r="A887" s="37">
        <v>1132</v>
      </c>
      <c r="B887" s="38">
        <v>43789</v>
      </c>
      <c r="C887" s="22">
        <v>43773</v>
      </c>
      <c r="D887" s="19" t="s">
        <v>131</v>
      </c>
      <c r="E887" s="20" t="str">
        <f>IF(ISBLANK(LeaveTracker[[#This Row],[Employee Name]]),"-----",VLOOKUP(LeaveTracker[[#This Row],[Employee Name]],Employees[[Employee Name]:[Office]],6))</f>
        <v>FPTMNHS</v>
      </c>
      <c r="F887" s="24">
        <v>43770</v>
      </c>
      <c r="G887" s="24">
        <v>43799</v>
      </c>
      <c r="H887" s="20" t="s">
        <v>81</v>
      </c>
      <c r="I887" s="51"/>
      <c r="J887" s="23" t="str">
        <f ca="1">NETWORKDAYS(LeaveTracker[[#This Row],[Start Date]],LeaveTracker[[#This Row],[End Date]],lstHolidays)&amp; " "&amp;LeaveTracker[[#This Row],[Type of Leave]]</f>
        <v>20 SL</v>
      </c>
      <c r="K887" s="23">
        <f ca="1">NETWORKDAYS(LeaveTracker[[#This Row],[Start Date]],LeaveTracker[[#This Row],[End Date]],lstHolidays)</f>
        <v>20</v>
      </c>
      <c r="L887" s="30"/>
    </row>
    <row r="888" spans="1:12" ht="30" customHeight="1" x14ac:dyDescent="0.3">
      <c r="A888" s="37">
        <v>1133</v>
      </c>
      <c r="B888" s="38">
        <v>43789</v>
      </c>
      <c r="C888" s="22">
        <v>43755</v>
      </c>
      <c r="D888" s="19" t="s">
        <v>136</v>
      </c>
      <c r="E888" s="20" t="str">
        <f>IF(ISBLANK(LeaveTracker[[#This Row],[Employee Name]]),"-----",VLOOKUP(LeaveTracker[[#This Row],[Employee Name]],Employees[[Employee Name]:[Office]],6))</f>
        <v>CHO</v>
      </c>
      <c r="F888" s="24">
        <v>43766</v>
      </c>
      <c r="G888" s="24">
        <v>43768</v>
      </c>
      <c r="H888" s="20" t="s">
        <v>82</v>
      </c>
      <c r="I888" s="51"/>
      <c r="J888" s="23" t="str">
        <f ca="1">NETWORKDAYS(LeaveTracker[[#This Row],[Start Date]],LeaveTracker[[#This Row],[End Date]],lstHolidays)&amp; " "&amp;LeaveTracker[[#This Row],[Type of Leave]]</f>
        <v>3 VL</v>
      </c>
      <c r="K888" s="23">
        <f ca="1">NETWORKDAYS(LeaveTracker[[#This Row],[Start Date]],LeaveTracker[[#This Row],[End Date]],lstHolidays)</f>
        <v>3</v>
      </c>
      <c r="L888" s="30"/>
    </row>
    <row r="889" spans="1:12" ht="30" customHeight="1" x14ac:dyDescent="0.3">
      <c r="A889" s="37">
        <v>1134</v>
      </c>
      <c r="B889" s="38">
        <v>43789</v>
      </c>
      <c r="C889" s="22">
        <v>43756</v>
      </c>
      <c r="D889" s="19" t="s">
        <v>805</v>
      </c>
      <c r="E889" s="20" t="str">
        <f>IF(ISBLANK(LeaveTracker[[#This Row],[Employee Name]]),"-----",VLOOKUP(LeaveTracker[[#This Row],[Employee Name]],Employees[[Employee Name]:[Office]],6))</f>
        <v>ONT</v>
      </c>
      <c r="F889" s="24">
        <v>43759</v>
      </c>
      <c r="G889" s="24">
        <v>43760</v>
      </c>
      <c r="H889" s="20" t="s">
        <v>82</v>
      </c>
      <c r="I889" s="51"/>
      <c r="J889" s="23" t="str">
        <f ca="1">NETWORKDAYS(LeaveTracker[[#This Row],[Start Date]],LeaveTracker[[#This Row],[End Date]],lstHolidays)&amp; " "&amp;LeaveTracker[[#This Row],[Type of Leave]]</f>
        <v>2 VL</v>
      </c>
      <c r="K889" s="23">
        <f ca="1">NETWORKDAYS(LeaveTracker[[#This Row],[Start Date]],LeaveTracker[[#This Row],[End Date]],lstHolidays)</f>
        <v>2</v>
      </c>
      <c r="L889" s="30"/>
    </row>
    <row r="890" spans="1:12" ht="30" customHeight="1" x14ac:dyDescent="0.3">
      <c r="A890" s="37">
        <v>1135</v>
      </c>
      <c r="B890" s="38">
        <v>43789</v>
      </c>
      <c r="C890" s="22">
        <v>43759</v>
      </c>
      <c r="D890" s="19" t="s">
        <v>147</v>
      </c>
      <c r="E890" s="20" t="str">
        <f>IF(ISBLANK(LeaveTracker[[#This Row],[Employee Name]]),"-----",VLOOKUP(LeaveTracker[[#This Row],[Employee Name]],Employees[[Employee Name]:[Office]],6))</f>
        <v>CPDO</v>
      </c>
      <c r="F890" s="24">
        <v>43766</v>
      </c>
      <c r="G890" s="24">
        <v>43768</v>
      </c>
      <c r="H890" s="20" t="s">
        <v>82</v>
      </c>
      <c r="I890" s="51"/>
      <c r="J890" s="23" t="str">
        <f ca="1">NETWORKDAYS(LeaveTracker[[#This Row],[Start Date]],LeaveTracker[[#This Row],[End Date]],lstHolidays)&amp; " "&amp;LeaveTracker[[#This Row],[Type of Leave]]</f>
        <v>3 VL</v>
      </c>
      <c r="K890" s="23">
        <f ca="1">NETWORKDAYS(LeaveTracker[[#This Row],[Start Date]],LeaveTracker[[#This Row],[End Date]],lstHolidays)</f>
        <v>3</v>
      </c>
      <c r="L890" s="30"/>
    </row>
    <row r="891" spans="1:12" ht="30" customHeight="1" x14ac:dyDescent="0.3">
      <c r="A891" s="37">
        <v>1136</v>
      </c>
      <c r="B891" s="38">
        <v>43789</v>
      </c>
      <c r="C891" s="22">
        <v>43742</v>
      </c>
      <c r="D891" s="19" t="s">
        <v>153</v>
      </c>
      <c r="E891" s="20" t="str">
        <f>IF(ISBLANK(LeaveTracker[[#This Row],[Employee Name]]),"-----",VLOOKUP(LeaveTracker[[#This Row],[Employee Name]],Employees[[Employee Name]:[Office]],6))</f>
        <v>BPLO</v>
      </c>
      <c r="F891" s="24">
        <v>43767</v>
      </c>
      <c r="G891" s="24">
        <v>43768</v>
      </c>
      <c r="H891" s="20" t="s">
        <v>81</v>
      </c>
      <c r="I891" s="51"/>
      <c r="J891" s="23" t="str">
        <f ca="1">NETWORKDAYS(LeaveTracker[[#This Row],[Start Date]],LeaveTracker[[#This Row],[End Date]],lstHolidays)&amp; " "&amp;LeaveTracker[[#This Row],[Type of Leave]]</f>
        <v>2 SL</v>
      </c>
      <c r="K891" s="23">
        <f ca="1">NETWORKDAYS(LeaveTracker[[#This Row],[Start Date]],LeaveTracker[[#This Row],[End Date]],lstHolidays)</f>
        <v>2</v>
      </c>
      <c r="L891" s="30"/>
    </row>
    <row r="892" spans="1:12" ht="30" customHeight="1" x14ac:dyDescent="0.3">
      <c r="A892" s="37">
        <v>1137</v>
      </c>
      <c r="B892" s="38">
        <v>43789</v>
      </c>
      <c r="C892" s="22">
        <v>43769</v>
      </c>
      <c r="D892" s="19" t="s">
        <v>157</v>
      </c>
      <c r="E892" s="20" t="str">
        <f>IF(ISBLANK(LeaveTracker[[#This Row],[Employee Name]]),"-----",VLOOKUP(LeaveTracker[[#This Row],[Employee Name]],Employees[[Employee Name]:[Office]],6))</f>
        <v>PIO</v>
      </c>
      <c r="F892" s="24">
        <v>43774</v>
      </c>
      <c r="G892" s="24">
        <v>43774</v>
      </c>
      <c r="H892" s="20" t="s">
        <v>1</v>
      </c>
      <c r="I892" s="51" t="s">
        <v>158</v>
      </c>
      <c r="J892" s="23" t="str">
        <f ca="1">NETWORKDAYS(LeaveTracker[[#This Row],[Start Date]],LeaveTracker[[#This Row],[End Date]],lstHolidays)&amp; " "&amp;LeaveTracker[[#This Row],[Type of Leave]]</f>
        <v>1 Other</v>
      </c>
      <c r="K892" s="23">
        <f ca="1">NETWORKDAYS(LeaveTracker[[#This Row],[Start Date]],LeaveTracker[[#This Row],[End Date]],lstHolidays)</f>
        <v>1</v>
      </c>
      <c r="L892" s="30"/>
    </row>
    <row r="893" spans="1:12" ht="30" customHeight="1" x14ac:dyDescent="0.3">
      <c r="A893" s="37">
        <v>1138</v>
      </c>
      <c r="B893" s="38">
        <v>43789</v>
      </c>
      <c r="C893" s="22">
        <v>43753</v>
      </c>
      <c r="D893" s="19" t="s">
        <v>163</v>
      </c>
      <c r="E893" s="20" t="str">
        <f>IF(ISBLANK(LeaveTracker[[#This Row],[Employee Name]]),"-----",VLOOKUP(LeaveTracker[[#This Row],[Employee Name]],Employees[[Employee Name]:[Office]],6))</f>
        <v>CHO</v>
      </c>
      <c r="F893" s="24">
        <v>43749</v>
      </c>
      <c r="G893" s="24">
        <v>43749</v>
      </c>
      <c r="H893" s="20" t="s">
        <v>81</v>
      </c>
      <c r="I893" s="51"/>
      <c r="J893" s="23" t="str">
        <f ca="1">NETWORKDAYS(LeaveTracker[[#This Row],[Start Date]],LeaveTracker[[#This Row],[End Date]],lstHolidays)&amp; " "&amp;LeaveTracker[[#This Row],[Type of Leave]]</f>
        <v>1 SL</v>
      </c>
      <c r="K893" s="23">
        <f ca="1">NETWORKDAYS(LeaveTracker[[#This Row],[Start Date]],LeaveTracker[[#This Row],[End Date]],lstHolidays)</f>
        <v>1</v>
      </c>
      <c r="L893" s="30"/>
    </row>
    <row r="894" spans="1:12" ht="30" customHeight="1" x14ac:dyDescent="0.3">
      <c r="A894" s="37">
        <v>1139</v>
      </c>
      <c r="B894" s="38">
        <v>43789</v>
      </c>
      <c r="C894" s="22">
        <v>43745</v>
      </c>
      <c r="D894" s="19" t="s">
        <v>167</v>
      </c>
      <c r="E894" s="20" t="str">
        <f>IF(ISBLANK(LeaveTracker[[#This Row],[Employee Name]]),"-----",VLOOKUP(LeaveTracker[[#This Row],[Employee Name]],Employees[[Employee Name]:[Office]],6))</f>
        <v>CHO</v>
      </c>
      <c r="F894" s="24">
        <v>43752</v>
      </c>
      <c r="G894" s="24">
        <v>43756</v>
      </c>
      <c r="H894" s="20" t="s">
        <v>82</v>
      </c>
      <c r="I894" s="51"/>
      <c r="J894" s="23" t="str">
        <f ca="1">NETWORKDAYS(LeaveTracker[[#This Row],[Start Date]],LeaveTracker[[#This Row],[End Date]],lstHolidays)&amp; " "&amp;LeaveTracker[[#This Row],[Type of Leave]]</f>
        <v>5 VL</v>
      </c>
      <c r="K894" s="23">
        <f ca="1">NETWORKDAYS(LeaveTracker[[#This Row],[Start Date]],LeaveTracker[[#This Row],[End Date]],lstHolidays)</f>
        <v>5</v>
      </c>
      <c r="L894" s="30"/>
    </row>
    <row r="895" spans="1:12" ht="30" customHeight="1" x14ac:dyDescent="0.3">
      <c r="A895" s="37">
        <v>1140</v>
      </c>
      <c r="B895" s="38">
        <v>43789</v>
      </c>
      <c r="C895" s="22">
        <v>43774</v>
      </c>
      <c r="D895" s="19" t="s">
        <v>171</v>
      </c>
      <c r="E895" s="20" t="str">
        <f>IF(ISBLANK(LeaveTracker[[#This Row],[Employee Name]]),"-----",VLOOKUP(LeaveTracker[[#This Row],[Employee Name]],Employees[[Employee Name]:[Office]],6))</f>
        <v>HRMO</v>
      </c>
      <c r="F895" s="24">
        <v>43780</v>
      </c>
      <c r="G895" s="24">
        <v>43780</v>
      </c>
      <c r="H895" s="20" t="s">
        <v>1</v>
      </c>
      <c r="I895" s="51" t="s">
        <v>158</v>
      </c>
      <c r="J895" s="23" t="str">
        <f ca="1">NETWORKDAYS(LeaveTracker[[#This Row],[Start Date]],LeaveTracker[[#This Row],[End Date]],lstHolidays)&amp; " "&amp;LeaveTracker[[#This Row],[Type of Leave]]</f>
        <v>1 Other</v>
      </c>
      <c r="K895" s="23">
        <f ca="1">NETWORKDAYS(LeaveTracker[[#This Row],[Start Date]],LeaveTracker[[#This Row],[End Date]],lstHolidays)</f>
        <v>1</v>
      </c>
      <c r="L895" s="30"/>
    </row>
    <row r="896" spans="1:12" ht="30" customHeight="1" x14ac:dyDescent="0.3">
      <c r="A896" s="37">
        <v>1141</v>
      </c>
      <c r="B896" s="38">
        <v>43789</v>
      </c>
      <c r="C896" s="22">
        <v>43712</v>
      </c>
      <c r="D896" s="19" t="s">
        <v>175</v>
      </c>
      <c r="E896" s="20" t="str">
        <f>IF(ISBLANK(LeaveTracker[[#This Row],[Employee Name]]),"-----",VLOOKUP(LeaveTracker[[#This Row],[Employee Name]],Employees[[Employee Name]:[Office]],6))</f>
        <v>HRMO</v>
      </c>
      <c r="F896" s="24">
        <v>43713</v>
      </c>
      <c r="G896" s="24">
        <v>43718</v>
      </c>
      <c r="H896" s="20" t="s">
        <v>82</v>
      </c>
      <c r="I896" s="51"/>
      <c r="J896" s="23" t="str">
        <f ca="1">NETWORKDAYS(LeaveTracker[[#This Row],[Start Date]],LeaveTracker[[#This Row],[End Date]],lstHolidays)&amp; " "&amp;LeaveTracker[[#This Row],[Type of Leave]]</f>
        <v>4 VL</v>
      </c>
      <c r="K896" s="23">
        <f ca="1">NETWORKDAYS(LeaveTracker[[#This Row],[Start Date]],LeaveTracker[[#This Row],[End Date]],lstHolidays)</f>
        <v>4</v>
      </c>
      <c r="L896" s="30"/>
    </row>
    <row r="897" spans="1:12" ht="30" customHeight="1" x14ac:dyDescent="0.3">
      <c r="A897" s="37">
        <v>1142</v>
      </c>
      <c r="B897" s="38">
        <v>43789</v>
      </c>
      <c r="C897" s="22">
        <v>43742</v>
      </c>
      <c r="D897" s="19" t="s">
        <v>179</v>
      </c>
      <c r="E897" s="20" t="str">
        <f>IF(ISBLANK(LeaveTracker[[#This Row],[Employee Name]]),"-----",VLOOKUP(LeaveTracker[[#This Row],[Employee Name]],Employees[[Employee Name]:[Office]],6))</f>
        <v>DOE</v>
      </c>
      <c r="F897" s="24">
        <v>43767</v>
      </c>
      <c r="G897" s="24">
        <v>43769</v>
      </c>
      <c r="H897" s="20" t="s">
        <v>81</v>
      </c>
      <c r="I897" s="51"/>
      <c r="J897" s="23" t="str">
        <f ca="1">NETWORKDAYS(LeaveTracker[[#This Row],[Start Date]],LeaveTracker[[#This Row],[End Date]],lstHolidays)&amp; " "&amp;LeaveTracker[[#This Row],[Type of Leave]]</f>
        <v>3 SL</v>
      </c>
      <c r="K897" s="23">
        <f ca="1">NETWORKDAYS(LeaveTracker[[#This Row],[Start Date]],LeaveTracker[[#This Row],[End Date]],lstHolidays)</f>
        <v>3</v>
      </c>
      <c r="L897" s="30"/>
    </row>
    <row r="898" spans="1:12" ht="30" customHeight="1" x14ac:dyDescent="0.3">
      <c r="A898" s="37">
        <v>1143</v>
      </c>
      <c r="B898" s="38">
        <v>43789</v>
      </c>
      <c r="C898" s="22">
        <v>43759</v>
      </c>
      <c r="D898" s="20" t="s">
        <v>179</v>
      </c>
      <c r="E898" s="20" t="str">
        <f>IF(ISBLANK(LeaveTracker[[#This Row],[Employee Name]]),"-----",VLOOKUP(LeaveTracker[[#This Row],[Employee Name]],Employees[[Employee Name]:[Office]],6))</f>
        <v>DOE</v>
      </c>
      <c r="F898" s="24">
        <v>43766</v>
      </c>
      <c r="G898" s="24">
        <v>43766</v>
      </c>
      <c r="H898" s="20" t="s">
        <v>1</v>
      </c>
      <c r="I898" s="51" t="s">
        <v>158</v>
      </c>
      <c r="J898" s="23" t="str">
        <f ca="1">NETWORKDAYS(LeaveTracker[[#This Row],[Start Date]],LeaveTracker[[#This Row],[End Date]],lstHolidays)&amp; " "&amp;LeaveTracker[[#This Row],[Type of Leave]]</f>
        <v>1 Other</v>
      </c>
      <c r="K898" s="23">
        <f ca="1">NETWORKDAYS(LeaveTracker[[#This Row],[Start Date]],LeaveTracker[[#This Row],[End Date]],lstHolidays)</f>
        <v>1</v>
      </c>
      <c r="L898" s="30"/>
    </row>
    <row r="899" spans="1:12" ht="30" customHeight="1" x14ac:dyDescent="0.3">
      <c r="A899" s="37">
        <v>1144</v>
      </c>
      <c r="B899" s="38">
        <v>43789</v>
      </c>
      <c r="C899" s="22"/>
      <c r="D899" s="19" t="s">
        <v>183</v>
      </c>
      <c r="E899" s="20" t="str">
        <f>IF(ISBLANK(LeaveTracker[[#This Row],[Employee Name]]),"-----",VLOOKUP(LeaveTracker[[#This Row],[Employee Name]],Employees[[Employee Name]:[Office]],6))</f>
        <v>CBO</v>
      </c>
      <c r="F899" s="24">
        <v>43761</v>
      </c>
      <c r="G899" s="24">
        <v>43763</v>
      </c>
      <c r="H899" s="20" t="s">
        <v>82</v>
      </c>
      <c r="I899" s="51"/>
      <c r="J899" s="23" t="str">
        <f ca="1">NETWORKDAYS(LeaveTracker[[#This Row],[Start Date]],LeaveTracker[[#This Row],[End Date]],lstHolidays)&amp; " "&amp;LeaveTracker[[#This Row],[Type of Leave]]</f>
        <v>3 VL</v>
      </c>
      <c r="K899" s="23">
        <f ca="1">NETWORKDAYS(LeaveTracker[[#This Row],[Start Date]],LeaveTracker[[#This Row],[End Date]],lstHolidays)</f>
        <v>3</v>
      </c>
      <c r="L899" s="30"/>
    </row>
    <row r="900" spans="1:12" ht="30" customHeight="1" x14ac:dyDescent="0.3">
      <c r="A900" s="37">
        <v>1145</v>
      </c>
      <c r="B900" s="38">
        <v>43789</v>
      </c>
      <c r="C900" s="22">
        <v>43766</v>
      </c>
      <c r="D900" s="19" t="s">
        <v>186</v>
      </c>
      <c r="E900" s="20" t="str">
        <f>IF(ISBLANK(LeaveTracker[[#This Row],[Employee Name]]),"-----",VLOOKUP(LeaveTracker[[#This Row],[Employee Name]],Employees[[Employee Name]:[Office]],6))</f>
        <v>CBO</v>
      </c>
      <c r="F900" s="24">
        <v>43759</v>
      </c>
      <c r="G900" s="24">
        <v>43761</v>
      </c>
      <c r="H900" s="20" t="s">
        <v>81</v>
      </c>
      <c r="I900" s="51"/>
      <c r="J900" s="23" t="str">
        <f ca="1">NETWORKDAYS(LeaveTracker[[#This Row],[Start Date]],LeaveTracker[[#This Row],[End Date]],lstHolidays)&amp; " "&amp;LeaveTracker[[#This Row],[Type of Leave]]</f>
        <v>3 SL</v>
      </c>
      <c r="K900" s="23">
        <f ca="1">NETWORKDAYS(LeaveTracker[[#This Row],[Start Date]],LeaveTracker[[#This Row],[End Date]],lstHolidays)</f>
        <v>3</v>
      </c>
      <c r="L900" s="30"/>
    </row>
    <row r="901" spans="1:12" ht="30" customHeight="1" x14ac:dyDescent="0.3">
      <c r="A901" s="37">
        <v>1146</v>
      </c>
      <c r="B901" s="38">
        <v>43789</v>
      </c>
      <c r="C901" s="22">
        <v>43766</v>
      </c>
      <c r="D901" s="19" t="s">
        <v>189</v>
      </c>
      <c r="E901" s="20" t="str">
        <f>IF(ISBLANK(LeaveTracker[[#This Row],[Employee Name]]),"-----",VLOOKUP(LeaveTracker[[#This Row],[Employee Name]],Employees[[Employee Name]:[Office]],6))</f>
        <v>ONT</v>
      </c>
      <c r="F901" s="24">
        <v>43760</v>
      </c>
      <c r="G901" s="24">
        <v>43763</v>
      </c>
      <c r="H901" s="20" t="s">
        <v>81</v>
      </c>
      <c r="I901" s="51"/>
      <c r="J901" s="23" t="str">
        <f ca="1">NETWORKDAYS(LeaveTracker[[#This Row],[Start Date]],LeaveTracker[[#This Row],[End Date]],lstHolidays)&amp; " "&amp;LeaveTracker[[#This Row],[Type of Leave]]</f>
        <v>4 SL</v>
      </c>
      <c r="K901" s="23">
        <f ca="1">NETWORKDAYS(LeaveTracker[[#This Row],[Start Date]],LeaveTracker[[#This Row],[End Date]],lstHolidays)</f>
        <v>4</v>
      </c>
      <c r="L901" s="30"/>
    </row>
    <row r="902" spans="1:12" ht="30" customHeight="1" x14ac:dyDescent="0.3">
      <c r="A902" s="37">
        <v>1147</v>
      </c>
      <c r="B902" s="38">
        <v>43789</v>
      </c>
      <c r="C902" s="22">
        <v>43753</v>
      </c>
      <c r="D902" s="20" t="s">
        <v>778</v>
      </c>
      <c r="E902" s="20" t="str">
        <f>IF(ISBLANK(LeaveTracker[[#This Row],[Employee Name]]),"-----",VLOOKUP(LeaveTracker[[#This Row],[Employee Name]],Employees[[Employee Name]:[Office]],6))</f>
        <v>ONT</v>
      </c>
      <c r="F902" s="24">
        <v>43757</v>
      </c>
      <c r="G902" s="24">
        <v>43758</v>
      </c>
      <c r="H902" s="20" t="s">
        <v>82</v>
      </c>
      <c r="I902" s="51"/>
      <c r="J902" s="23" t="str">
        <f xml:space="preserve"> "2 "&amp;LeaveTracker[[#This Row],[Type of Leave]]</f>
        <v>2 VL</v>
      </c>
      <c r="K902" s="23">
        <v>2</v>
      </c>
      <c r="L902" s="30"/>
    </row>
    <row r="903" spans="1:12" ht="30" customHeight="1" x14ac:dyDescent="0.3">
      <c r="A903" s="37">
        <v>1148</v>
      </c>
      <c r="B903" s="38">
        <v>43789</v>
      </c>
      <c r="C903" s="22">
        <v>43775</v>
      </c>
      <c r="D903" s="19" t="s">
        <v>195</v>
      </c>
      <c r="E903" s="20" t="str">
        <f>IF(ISBLANK(LeaveTracker[[#This Row],[Employee Name]]),"-----",VLOOKUP(LeaveTracker[[#This Row],[Employee Name]],Employees[[Employee Name]:[Office]],6))</f>
        <v>CCT</v>
      </c>
      <c r="F903" s="24">
        <v>43776</v>
      </c>
      <c r="G903" s="24">
        <v>43784</v>
      </c>
      <c r="H903" s="20" t="s">
        <v>81</v>
      </c>
      <c r="I903" s="51"/>
      <c r="J903" s="23" t="str">
        <f ca="1">NETWORKDAYS(LeaveTracker[[#This Row],[Start Date]],LeaveTracker[[#This Row],[End Date]],lstHolidays)&amp; " "&amp;LeaveTracker[[#This Row],[Type of Leave]]</f>
        <v>7 SL</v>
      </c>
      <c r="K903" s="23">
        <f ca="1">NETWORKDAYS(LeaveTracker[[#This Row],[Start Date]],LeaveTracker[[#This Row],[End Date]],lstHolidays)</f>
        <v>7</v>
      </c>
      <c r="L903" s="30"/>
    </row>
    <row r="904" spans="1:12" ht="30" customHeight="1" x14ac:dyDescent="0.3">
      <c r="A904" s="37">
        <v>1149</v>
      </c>
      <c r="B904" s="38">
        <v>43789</v>
      </c>
      <c r="C904" s="22">
        <v>43747</v>
      </c>
      <c r="D904" s="19" t="s">
        <v>200</v>
      </c>
      <c r="E904" s="20" t="str">
        <f>IF(ISBLANK(LeaveTracker[[#This Row],[Employee Name]]),"-----",VLOOKUP(LeaveTracker[[#This Row],[Employee Name]],Employees[[Employee Name]:[Office]],6))</f>
        <v>PICNIC GROVE</v>
      </c>
      <c r="F904" s="24">
        <v>43766</v>
      </c>
      <c r="G904" s="24">
        <v>43766</v>
      </c>
      <c r="H904" s="20" t="s">
        <v>1</v>
      </c>
      <c r="I904" s="51" t="s">
        <v>158</v>
      </c>
      <c r="J904" s="23" t="str">
        <f ca="1">NETWORKDAYS(LeaveTracker[[#This Row],[Start Date]],LeaveTracker[[#This Row],[End Date]],lstHolidays)&amp; " "&amp;LeaveTracker[[#This Row],[Type of Leave]]</f>
        <v>1 Other</v>
      </c>
      <c r="K904" s="23">
        <f ca="1">NETWORKDAYS(LeaveTracker[[#This Row],[Start Date]],LeaveTracker[[#This Row],[End Date]],lstHolidays)</f>
        <v>1</v>
      </c>
      <c r="L904" s="30"/>
    </row>
    <row r="905" spans="1:12" ht="30" customHeight="1" x14ac:dyDescent="0.3">
      <c r="A905" s="37">
        <v>1150</v>
      </c>
      <c r="B905" s="38">
        <v>43789</v>
      </c>
      <c r="C905" s="22">
        <v>43727</v>
      </c>
      <c r="D905" s="19" t="s">
        <v>203</v>
      </c>
      <c r="E905" s="20" t="str">
        <f>IF(ISBLANK(LeaveTracker[[#This Row],[Employee Name]]),"-----",VLOOKUP(LeaveTracker[[#This Row],[Employee Name]],Employees[[Employee Name]:[Office]],6))</f>
        <v>ONT</v>
      </c>
      <c r="F905" s="24">
        <v>43737</v>
      </c>
      <c r="G905" s="24">
        <v>43737</v>
      </c>
      <c r="H905" s="20" t="s">
        <v>1</v>
      </c>
      <c r="I905" s="51" t="s">
        <v>158</v>
      </c>
      <c r="J905" s="23" t="str">
        <f>"1 "&amp;LeaveTracker[[#This Row],[Type of Leave]]</f>
        <v>1 Other</v>
      </c>
      <c r="K905" s="23">
        <v>1</v>
      </c>
      <c r="L905" s="30"/>
    </row>
    <row r="906" spans="1:12" ht="30" customHeight="1" x14ac:dyDescent="0.3">
      <c r="A906" s="37">
        <v>1151</v>
      </c>
      <c r="B906" s="38">
        <v>43789</v>
      </c>
      <c r="C906" s="22">
        <v>43753</v>
      </c>
      <c r="D906" s="19" t="s">
        <v>206</v>
      </c>
      <c r="E906" s="20" t="str">
        <f>IF(ISBLANK(LeaveTracker[[#This Row],[Employee Name]]),"-----",VLOOKUP(LeaveTracker[[#This Row],[Employee Name]],Employees[[Employee Name]:[Office]],6))</f>
        <v>ONT</v>
      </c>
      <c r="F906" s="24">
        <v>43761</v>
      </c>
      <c r="G906" s="24">
        <v>43763</v>
      </c>
      <c r="H906" s="20" t="s">
        <v>82</v>
      </c>
      <c r="I906" s="51"/>
      <c r="J906" s="23" t="str">
        <f ca="1">NETWORKDAYS(LeaveTracker[[#This Row],[Start Date]],LeaveTracker[[#This Row],[End Date]],lstHolidays)&amp; " "&amp;LeaveTracker[[#This Row],[Type of Leave]]</f>
        <v>3 VL</v>
      </c>
      <c r="K906" s="23">
        <f ca="1">NETWORKDAYS(LeaveTracker[[#This Row],[Start Date]],LeaveTracker[[#This Row],[End Date]],lstHolidays)</f>
        <v>3</v>
      </c>
      <c r="L906" s="30"/>
    </row>
    <row r="907" spans="1:12" ht="30" customHeight="1" x14ac:dyDescent="0.3">
      <c r="A907" s="37">
        <v>1152</v>
      </c>
      <c r="B907" s="38">
        <v>43789</v>
      </c>
      <c r="C907" s="22">
        <v>43742</v>
      </c>
      <c r="D907" s="19" t="s">
        <v>210</v>
      </c>
      <c r="E907" s="20" t="str">
        <f>IF(ISBLANK(LeaveTracker[[#This Row],[Employee Name]]),"-----",VLOOKUP(LeaveTracker[[#This Row],[Employee Name]],Employees[[Employee Name]:[Office]],6))</f>
        <v>PDAO</v>
      </c>
      <c r="F907" s="24">
        <v>43738</v>
      </c>
      <c r="G907" s="24">
        <v>43738</v>
      </c>
      <c r="H907" s="20" t="s">
        <v>81</v>
      </c>
      <c r="I907" s="51"/>
      <c r="J907" s="23" t="str">
        <f ca="1">NETWORKDAYS(LeaveTracker[[#This Row],[Start Date]],LeaveTracker[[#This Row],[End Date]],lstHolidays)&amp; " "&amp;LeaveTracker[[#This Row],[Type of Leave]]</f>
        <v>1 SL</v>
      </c>
      <c r="K907" s="23">
        <f ca="1">NETWORKDAYS(LeaveTracker[[#This Row],[Start Date]],LeaveTracker[[#This Row],[End Date]],lstHolidays)</f>
        <v>1</v>
      </c>
      <c r="L907" s="30"/>
    </row>
    <row r="908" spans="1:12" ht="30" customHeight="1" x14ac:dyDescent="0.3">
      <c r="A908" s="37">
        <v>1153</v>
      </c>
      <c r="B908" s="38">
        <v>43789</v>
      </c>
      <c r="C908" s="22">
        <v>43759</v>
      </c>
      <c r="D908" s="19" t="s">
        <v>214</v>
      </c>
      <c r="E908" s="20" t="str">
        <f>IF(ISBLANK(LeaveTracker[[#This Row],[Employee Name]]),"-----",VLOOKUP(LeaveTracker[[#This Row],[Employee Name]],Employees[[Employee Name]:[Office]],6))</f>
        <v>CSWDO</v>
      </c>
      <c r="F908" s="24">
        <v>43761</v>
      </c>
      <c r="G908" s="24">
        <v>43761</v>
      </c>
      <c r="H908" s="20" t="s">
        <v>1</v>
      </c>
      <c r="I908" s="51" t="s">
        <v>215</v>
      </c>
      <c r="J908" s="23" t="str">
        <f ca="1">NETWORKDAYS(LeaveTracker[[#This Row],[Start Date]],LeaveTracker[[#This Row],[End Date]],lstHolidays)&amp; " "&amp;LeaveTracker[[#This Row],[Type of Leave]]</f>
        <v>1 Other</v>
      </c>
      <c r="K908" s="23">
        <f ca="1">NETWORKDAYS(LeaveTracker[[#This Row],[Start Date]],LeaveTracker[[#This Row],[End Date]],lstHolidays)</f>
        <v>1</v>
      </c>
      <c r="L908" s="30"/>
    </row>
    <row r="909" spans="1:12" ht="30" customHeight="1" x14ac:dyDescent="0.3">
      <c r="A909" s="37">
        <v>1154</v>
      </c>
      <c r="B909" s="38">
        <v>43789</v>
      </c>
      <c r="C909" s="22"/>
      <c r="D909" s="19" t="s">
        <v>218</v>
      </c>
      <c r="E909" s="20" t="str">
        <f>IF(ISBLANK(LeaveTracker[[#This Row],[Employee Name]]),"-----",VLOOKUP(LeaveTracker[[#This Row],[Employee Name]],Employees[[Employee Name]:[Office]],6))</f>
        <v>CSWDO</v>
      </c>
      <c r="F909" s="24">
        <v>43755</v>
      </c>
      <c r="G909" s="24">
        <v>43759</v>
      </c>
      <c r="H909" s="20" t="s">
        <v>81</v>
      </c>
      <c r="I909" s="51"/>
      <c r="J909" s="23" t="str">
        <f ca="1">NETWORKDAYS(LeaveTracker[[#This Row],[Start Date]],LeaveTracker[[#This Row],[End Date]],lstHolidays)&amp; " "&amp;LeaveTracker[[#This Row],[Type of Leave]]</f>
        <v>3 SL</v>
      </c>
      <c r="K909" s="23">
        <f ca="1">NETWORKDAYS(LeaveTracker[[#This Row],[Start Date]],LeaveTracker[[#This Row],[End Date]],lstHolidays)</f>
        <v>3</v>
      </c>
      <c r="L909" s="30"/>
    </row>
    <row r="910" spans="1:12" ht="30" customHeight="1" x14ac:dyDescent="0.3">
      <c r="A910" s="37">
        <v>1155</v>
      </c>
      <c r="B910" s="38">
        <v>43789</v>
      </c>
      <c r="C910" s="22">
        <v>43753</v>
      </c>
      <c r="D910" s="20" t="s">
        <v>218</v>
      </c>
      <c r="E910" s="20" t="str">
        <f>IF(ISBLANK(LeaveTracker[[#This Row],[Employee Name]]),"-----",VLOOKUP(LeaveTracker[[#This Row],[Employee Name]],Employees[[Employee Name]:[Office]],6))</f>
        <v>CSWDO</v>
      </c>
      <c r="F910" s="24">
        <v>43749</v>
      </c>
      <c r="G910" s="24">
        <v>43752</v>
      </c>
      <c r="H910" s="20" t="s">
        <v>81</v>
      </c>
      <c r="I910" s="51"/>
      <c r="J910" s="23" t="str">
        <f ca="1">NETWORKDAYS(LeaveTracker[[#This Row],[Start Date]],LeaveTracker[[#This Row],[End Date]],lstHolidays)&amp; " "&amp;LeaveTracker[[#This Row],[Type of Leave]]</f>
        <v>2 SL</v>
      </c>
      <c r="K910" s="23">
        <f ca="1">NETWORKDAYS(LeaveTracker[[#This Row],[Start Date]],LeaveTracker[[#This Row],[End Date]],lstHolidays)</f>
        <v>2</v>
      </c>
      <c r="L910" s="30"/>
    </row>
    <row r="911" spans="1:12" ht="30" customHeight="1" x14ac:dyDescent="0.3">
      <c r="A911" s="37">
        <v>1156</v>
      </c>
      <c r="B911" s="38">
        <v>43789</v>
      </c>
      <c r="C911" s="22">
        <v>43759</v>
      </c>
      <c r="D911" s="19" t="s">
        <v>221</v>
      </c>
      <c r="E911" s="20" t="str">
        <f>IF(ISBLANK(LeaveTracker[[#This Row],[Employee Name]]),"-----",VLOOKUP(LeaveTracker[[#This Row],[Employee Name]],Employees[[Employee Name]:[Office]],6))</f>
        <v>CSWDO</v>
      </c>
      <c r="F911" s="24">
        <v>43761</v>
      </c>
      <c r="G911" s="24">
        <v>43762</v>
      </c>
      <c r="H911" s="20" t="s">
        <v>82</v>
      </c>
      <c r="I911" s="51"/>
      <c r="J911" s="23" t="str">
        <f ca="1">NETWORKDAYS(LeaveTracker[[#This Row],[Start Date]],LeaveTracker[[#This Row],[End Date]],lstHolidays)&amp; " "&amp;LeaveTracker[[#This Row],[Type of Leave]]</f>
        <v>2 VL</v>
      </c>
      <c r="K911" s="23">
        <f ca="1">NETWORKDAYS(LeaveTracker[[#This Row],[Start Date]],LeaveTracker[[#This Row],[End Date]],lstHolidays)</f>
        <v>2</v>
      </c>
      <c r="L911" s="30"/>
    </row>
    <row r="912" spans="1:12" ht="30" customHeight="1" x14ac:dyDescent="0.3">
      <c r="A912" s="37">
        <v>1157</v>
      </c>
      <c r="B912" s="38">
        <v>43789</v>
      </c>
      <c r="C912" s="22">
        <v>43766</v>
      </c>
      <c r="D912" s="19" t="s">
        <v>225</v>
      </c>
      <c r="E912" s="20" t="str">
        <f>IF(ISBLANK(LeaveTracker[[#This Row],[Employee Name]]),"-----",VLOOKUP(LeaveTracker[[#This Row],[Employee Name]],Employees[[Employee Name]:[Office]],6))</f>
        <v>CSWDO</v>
      </c>
      <c r="F912" s="24">
        <v>43763</v>
      </c>
      <c r="G912" s="24">
        <v>43763</v>
      </c>
      <c r="H912" s="20" t="s">
        <v>81</v>
      </c>
      <c r="I912" s="51"/>
      <c r="J912" s="23" t="str">
        <f ca="1">NETWORKDAYS(LeaveTracker[[#This Row],[Start Date]],LeaveTracker[[#This Row],[End Date]],lstHolidays)&amp; " "&amp;LeaveTracker[[#This Row],[Type of Leave]]</f>
        <v>1 SL</v>
      </c>
      <c r="K912" s="23">
        <f ca="1">NETWORKDAYS(LeaveTracker[[#This Row],[Start Date]],LeaveTracker[[#This Row],[End Date]],lstHolidays)</f>
        <v>1</v>
      </c>
      <c r="L912" s="30"/>
    </row>
    <row r="913" spans="1:12" ht="30" customHeight="1" x14ac:dyDescent="0.3">
      <c r="A913" s="37">
        <v>1158</v>
      </c>
      <c r="B913" s="38">
        <v>43789</v>
      </c>
      <c r="C913" s="22">
        <v>43755</v>
      </c>
      <c r="D913" s="20" t="s">
        <v>225</v>
      </c>
      <c r="E913" s="20" t="str">
        <f>IF(ISBLANK(LeaveTracker[[#This Row],[Employee Name]]),"-----",VLOOKUP(LeaveTracker[[#This Row],[Employee Name]],Employees[[Employee Name]:[Office]],6))</f>
        <v>CSWDO</v>
      </c>
      <c r="F913" s="24">
        <v>43762</v>
      </c>
      <c r="G913" s="24">
        <v>43762</v>
      </c>
      <c r="H913" s="20" t="s">
        <v>1</v>
      </c>
      <c r="I913" s="51" t="s">
        <v>226</v>
      </c>
      <c r="J913" s="23" t="str">
        <f ca="1">NETWORKDAYS(LeaveTracker[[#This Row],[Start Date]],LeaveTracker[[#This Row],[End Date]],lstHolidays)&amp; " "&amp;LeaveTracker[[#This Row],[Type of Leave]]</f>
        <v>1 Other</v>
      </c>
      <c r="K913" s="23">
        <f ca="1">NETWORKDAYS(LeaveTracker[[#This Row],[Start Date]],LeaveTracker[[#This Row],[End Date]],lstHolidays)</f>
        <v>1</v>
      </c>
      <c r="L913" s="30"/>
    </row>
    <row r="914" spans="1:12" ht="30" customHeight="1" x14ac:dyDescent="0.3">
      <c r="A914" s="37">
        <v>1159</v>
      </c>
      <c r="B914" s="38">
        <v>43789</v>
      </c>
      <c r="C914" s="22">
        <v>43759</v>
      </c>
      <c r="D914" s="20" t="s">
        <v>225</v>
      </c>
      <c r="E914" s="20" t="str">
        <f>IF(ISBLANK(LeaveTracker[[#This Row],[Employee Name]]),"-----",VLOOKUP(LeaveTracker[[#This Row],[Employee Name]],Employees[[Employee Name]:[Office]],6))</f>
        <v>CSWDO</v>
      </c>
      <c r="F914" s="24">
        <v>43756</v>
      </c>
      <c r="G914" s="24">
        <v>43756</v>
      </c>
      <c r="H914" s="20" t="s">
        <v>81</v>
      </c>
      <c r="I914" s="51"/>
      <c r="J914" s="23" t="str">
        <f ca="1">NETWORKDAYS(LeaveTracker[[#This Row],[Start Date]],LeaveTracker[[#This Row],[End Date]],lstHolidays)&amp; " "&amp;LeaveTracker[[#This Row],[Type of Leave]]</f>
        <v>1 SL</v>
      </c>
      <c r="K914" s="23">
        <f ca="1">NETWORKDAYS(LeaveTracker[[#This Row],[Start Date]],LeaveTracker[[#This Row],[End Date]],lstHolidays)</f>
        <v>1</v>
      </c>
      <c r="L914" s="30"/>
    </row>
    <row r="915" spans="1:12" ht="30" customHeight="1" x14ac:dyDescent="0.3">
      <c r="A915" s="37">
        <v>1160</v>
      </c>
      <c r="B915" s="38">
        <v>43789</v>
      </c>
      <c r="C915" s="22">
        <v>43756</v>
      </c>
      <c r="D915" s="19" t="s">
        <v>230</v>
      </c>
      <c r="E915" s="20" t="str">
        <f>IF(ISBLANK(LeaveTracker[[#This Row],[Employee Name]]),"-----",VLOOKUP(LeaveTracker[[#This Row],[Employee Name]],Employees[[Employee Name]:[Office]],6))</f>
        <v>CSWDO</v>
      </c>
      <c r="F915" s="24">
        <v>43759</v>
      </c>
      <c r="G915" s="24">
        <v>43763</v>
      </c>
      <c r="H915" s="20" t="s">
        <v>82</v>
      </c>
      <c r="I915" s="51"/>
      <c r="J915" s="23" t="str">
        <f ca="1">NETWORKDAYS(LeaveTracker[[#This Row],[Start Date]],LeaveTracker[[#This Row],[End Date]],lstHolidays)&amp; " "&amp;LeaveTracker[[#This Row],[Type of Leave]]</f>
        <v>5 VL</v>
      </c>
      <c r="K915" s="23">
        <f ca="1">NETWORKDAYS(LeaveTracker[[#This Row],[Start Date]],LeaveTracker[[#This Row],[End Date]],lstHolidays)</f>
        <v>5</v>
      </c>
      <c r="L915" s="30"/>
    </row>
    <row r="916" spans="1:12" ht="30" customHeight="1" x14ac:dyDescent="0.3">
      <c r="A916" s="37">
        <v>1161</v>
      </c>
      <c r="B916" s="38">
        <v>43789</v>
      </c>
      <c r="C916" s="22">
        <v>43759</v>
      </c>
      <c r="D916" s="20" t="s">
        <v>230</v>
      </c>
      <c r="E916" s="20" t="str">
        <f>IF(ISBLANK(LeaveTracker[[#This Row],[Employee Name]]),"-----",VLOOKUP(LeaveTracker[[#This Row],[Employee Name]],Employees[[Employee Name]:[Office]],6))</f>
        <v>CSWDO</v>
      </c>
      <c r="F916" s="24">
        <v>43754</v>
      </c>
      <c r="G916" s="24">
        <v>43756</v>
      </c>
      <c r="H916" s="20" t="s">
        <v>81</v>
      </c>
      <c r="I916" s="51"/>
      <c r="J916" s="23" t="str">
        <f ca="1">NETWORKDAYS(LeaveTracker[[#This Row],[Start Date]],LeaveTracker[[#This Row],[End Date]],lstHolidays)&amp; " "&amp;LeaveTracker[[#This Row],[Type of Leave]]</f>
        <v>3 SL</v>
      </c>
      <c r="K916" s="23">
        <f ca="1">NETWORKDAYS(LeaveTracker[[#This Row],[Start Date]],LeaveTracker[[#This Row],[End Date]],lstHolidays)</f>
        <v>3</v>
      </c>
      <c r="L916" s="30"/>
    </row>
    <row r="917" spans="1:12" ht="30" customHeight="1" x14ac:dyDescent="0.3">
      <c r="A917" s="37">
        <v>1162</v>
      </c>
      <c r="B917" s="38">
        <v>43789</v>
      </c>
      <c r="C917" s="22">
        <v>43773</v>
      </c>
      <c r="D917" s="20" t="s">
        <v>233</v>
      </c>
      <c r="E917" s="20" t="str">
        <f>IF(ISBLANK(LeaveTracker[[#This Row],[Employee Name]]),"-----",VLOOKUP(LeaveTracker[[#This Row],[Employee Name]],Employees[[Employee Name]:[Office]],6))</f>
        <v>CSWDO</v>
      </c>
      <c r="F917" s="24">
        <v>43808</v>
      </c>
      <c r="G917" s="24">
        <v>43809</v>
      </c>
      <c r="H917" s="20" t="s">
        <v>82</v>
      </c>
      <c r="I917" s="51"/>
      <c r="J917" s="23" t="str">
        <f ca="1">NETWORKDAYS(LeaveTracker[[#This Row],[Start Date]],LeaveTracker[[#This Row],[End Date]],lstHolidays)&amp; " "&amp;LeaveTracker[[#This Row],[Type of Leave]]</f>
        <v>2 VL</v>
      </c>
      <c r="K917" s="23">
        <f ca="1">NETWORKDAYS(LeaveTracker[[#This Row],[Start Date]],LeaveTracker[[#This Row],[End Date]],lstHolidays)</f>
        <v>2</v>
      </c>
      <c r="L917" s="30"/>
    </row>
    <row r="918" spans="1:12" ht="30" customHeight="1" x14ac:dyDescent="0.3">
      <c r="A918" s="37">
        <v>1163</v>
      </c>
      <c r="B918" s="38">
        <v>43789</v>
      </c>
      <c r="C918" s="22">
        <v>43752</v>
      </c>
      <c r="D918" s="20" t="s">
        <v>233</v>
      </c>
      <c r="E918" s="20" t="str">
        <f>IF(ISBLANK(LeaveTracker[[#This Row],[Employee Name]]),"-----",VLOOKUP(LeaveTracker[[#This Row],[Employee Name]],Employees[[Employee Name]:[Office]],6))</f>
        <v>CSWDO</v>
      </c>
      <c r="F918" s="24">
        <v>43766</v>
      </c>
      <c r="G918" s="24">
        <v>43766</v>
      </c>
      <c r="H918" s="20" t="s">
        <v>82</v>
      </c>
      <c r="I918" s="51"/>
      <c r="J918" s="23" t="str">
        <f ca="1">NETWORKDAYS(LeaveTracker[[#This Row],[Start Date]],LeaveTracker[[#This Row],[End Date]],lstHolidays)&amp; " "&amp;LeaveTracker[[#This Row],[Type of Leave]]</f>
        <v>1 VL</v>
      </c>
      <c r="K918" s="23">
        <f ca="1">NETWORKDAYS(LeaveTracker[[#This Row],[Start Date]],LeaveTracker[[#This Row],[End Date]],lstHolidays)</f>
        <v>1</v>
      </c>
      <c r="L918" s="30"/>
    </row>
    <row r="919" spans="1:12" ht="30" customHeight="1" x14ac:dyDescent="0.3">
      <c r="A919" s="37">
        <v>1164</v>
      </c>
      <c r="B919" s="38">
        <v>43789</v>
      </c>
      <c r="C919" s="22">
        <v>43749</v>
      </c>
      <c r="D919" s="20" t="s">
        <v>777</v>
      </c>
      <c r="E919" s="20" t="str">
        <f>IF(ISBLANK(LeaveTracker[[#This Row],[Employee Name]]),"-----",VLOOKUP(LeaveTracker[[#This Row],[Employee Name]],Employees[[Employee Name]:[Office]],6))</f>
        <v>CSWDO</v>
      </c>
      <c r="F919" s="24">
        <v>43753</v>
      </c>
      <c r="G919" s="24">
        <v>43753</v>
      </c>
      <c r="H919" s="20" t="s">
        <v>82</v>
      </c>
      <c r="I919" s="51"/>
      <c r="J919" s="23" t="str">
        <f ca="1">NETWORKDAYS(LeaveTracker[[#This Row],[Start Date]],LeaveTracker[[#This Row],[End Date]],lstHolidays)&amp; " "&amp;LeaveTracker[[#This Row],[Type of Leave]]</f>
        <v>1 VL</v>
      </c>
      <c r="K919" s="23">
        <f ca="1">NETWORKDAYS(LeaveTracker[[#This Row],[Start Date]],LeaveTracker[[#This Row],[End Date]],lstHolidays)</f>
        <v>1</v>
      </c>
      <c r="L919" s="30"/>
    </row>
    <row r="920" spans="1:12" ht="30" customHeight="1" x14ac:dyDescent="0.3">
      <c r="A920" s="37">
        <v>1165</v>
      </c>
      <c r="B920" s="38">
        <v>43789</v>
      </c>
      <c r="C920" s="22">
        <v>43749</v>
      </c>
      <c r="D920" s="19" t="s">
        <v>240</v>
      </c>
      <c r="E920" s="20" t="str">
        <f>IF(ISBLANK(LeaveTracker[[#This Row],[Employee Name]]),"-----",VLOOKUP(LeaveTracker[[#This Row],[Employee Name]],Employees[[Employee Name]:[Office]],6))</f>
        <v>CSWDO</v>
      </c>
      <c r="F920" s="24">
        <v>43753</v>
      </c>
      <c r="G920" s="24">
        <v>43753</v>
      </c>
      <c r="H920" s="20" t="s">
        <v>81</v>
      </c>
      <c r="I920" s="51"/>
      <c r="J920" s="23" t="str">
        <f ca="1">NETWORKDAYS(LeaveTracker[[#This Row],[Start Date]],LeaveTracker[[#This Row],[End Date]],lstHolidays)&amp; " "&amp;LeaveTracker[[#This Row],[Type of Leave]]</f>
        <v>1 SL</v>
      </c>
      <c r="K920" s="23">
        <f ca="1">NETWORKDAYS(LeaveTracker[[#This Row],[Start Date]],LeaveTracker[[#This Row],[End Date]],lstHolidays)</f>
        <v>1</v>
      </c>
      <c r="L920" s="30"/>
    </row>
    <row r="921" spans="1:12" ht="30" customHeight="1" x14ac:dyDescent="0.3">
      <c r="A921" s="37">
        <v>1166</v>
      </c>
      <c r="B921" s="38">
        <v>43789</v>
      </c>
      <c r="C921" s="22">
        <v>43773</v>
      </c>
      <c r="D921" s="19" t="s">
        <v>244</v>
      </c>
      <c r="E921" s="20" t="str">
        <f>IF(ISBLANK(LeaveTracker[[#This Row],[Employee Name]]),"-----",VLOOKUP(LeaveTracker[[#This Row],[Employee Name]],Employees[[Employee Name]:[Office]],6))</f>
        <v>TCCH/TICC</v>
      </c>
      <c r="F921" s="24">
        <v>43777</v>
      </c>
      <c r="G921" s="24">
        <v>43777</v>
      </c>
      <c r="H921" s="20" t="s">
        <v>82</v>
      </c>
      <c r="I921" s="51"/>
      <c r="J921" s="23" t="str">
        <f ca="1">NETWORKDAYS(LeaveTracker[[#This Row],[Start Date]],LeaveTracker[[#This Row],[End Date]],lstHolidays)&amp; " "&amp;LeaveTracker[[#This Row],[Type of Leave]]</f>
        <v>1 VL</v>
      </c>
      <c r="K921" s="23">
        <f ca="1">NETWORKDAYS(LeaveTracker[[#This Row],[Start Date]],LeaveTracker[[#This Row],[End Date]],lstHolidays)</f>
        <v>1</v>
      </c>
      <c r="L921" s="30"/>
    </row>
    <row r="922" spans="1:12" ht="30" customHeight="1" x14ac:dyDescent="0.3">
      <c r="A922" s="37">
        <v>1167</v>
      </c>
      <c r="B922" s="38">
        <v>43789</v>
      </c>
      <c r="C922" s="22">
        <v>43754</v>
      </c>
      <c r="D922" s="20" t="s">
        <v>244</v>
      </c>
      <c r="E922" s="20" t="str">
        <f>IF(ISBLANK(LeaveTracker[[#This Row],[Employee Name]]),"-----",VLOOKUP(LeaveTracker[[#This Row],[Employee Name]],Employees[[Employee Name]:[Office]],6))</f>
        <v>TCCH/TICC</v>
      </c>
      <c r="F922" s="24">
        <v>43752</v>
      </c>
      <c r="G922" s="24">
        <v>43753</v>
      </c>
      <c r="H922" s="20" t="s">
        <v>81</v>
      </c>
      <c r="I922" s="51"/>
      <c r="J922" s="23" t="str">
        <f ca="1">NETWORKDAYS(LeaveTracker[[#This Row],[Start Date]],LeaveTracker[[#This Row],[End Date]],lstHolidays)&amp; " "&amp;LeaveTracker[[#This Row],[Type of Leave]]</f>
        <v>2 SL</v>
      </c>
      <c r="K922" s="23">
        <f ca="1">NETWORKDAYS(LeaveTracker[[#This Row],[Start Date]],LeaveTracker[[#This Row],[End Date]],lstHolidays)</f>
        <v>2</v>
      </c>
      <c r="L922" s="30"/>
    </row>
    <row r="923" spans="1:12" ht="30" customHeight="1" x14ac:dyDescent="0.3">
      <c r="A923" s="37">
        <v>1168</v>
      </c>
      <c r="B923" s="38">
        <v>43789</v>
      </c>
      <c r="C923" s="22">
        <v>43731</v>
      </c>
      <c r="D923" s="20" t="s">
        <v>244</v>
      </c>
      <c r="E923" s="20" t="str">
        <f>IF(ISBLANK(LeaveTracker[[#This Row],[Employee Name]]),"-----",VLOOKUP(LeaveTracker[[#This Row],[Employee Name]],Employees[[Employee Name]:[Office]],6))</f>
        <v>TCCH/TICC</v>
      </c>
      <c r="F923" s="24">
        <v>43728</v>
      </c>
      <c r="G923" s="24">
        <v>43728</v>
      </c>
      <c r="H923" s="20" t="s">
        <v>81</v>
      </c>
      <c r="I923" s="51"/>
      <c r="J923" s="23" t="str">
        <f ca="1">NETWORKDAYS(LeaveTracker[[#This Row],[Start Date]],LeaveTracker[[#This Row],[End Date]],lstHolidays)&amp; " "&amp;LeaveTracker[[#This Row],[Type of Leave]]</f>
        <v>1 SL</v>
      </c>
      <c r="K923" s="23">
        <f ca="1">NETWORKDAYS(LeaveTracker[[#This Row],[Start Date]],LeaveTracker[[#This Row],[End Date]],lstHolidays)</f>
        <v>1</v>
      </c>
      <c r="L923" s="30"/>
    </row>
    <row r="924" spans="1:12" ht="30" customHeight="1" x14ac:dyDescent="0.3">
      <c r="A924" s="37">
        <v>1169</v>
      </c>
      <c r="B924" s="38">
        <v>43789</v>
      </c>
      <c r="C924" s="22">
        <v>43712</v>
      </c>
      <c r="D924" s="20" t="s">
        <v>244</v>
      </c>
      <c r="E924" s="20" t="str">
        <f>IF(ISBLANK(LeaveTracker[[#This Row],[Employee Name]]),"-----",VLOOKUP(LeaveTracker[[#This Row],[Employee Name]],Employees[[Employee Name]:[Office]],6))</f>
        <v>TCCH/TICC</v>
      </c>
      <c r="F924" s="24">
        <v>43711</v>
      </c>
      <c r="G924" s="24">
        <v>43711</v>
      </c>
      <c r="H924" s="20" t="s">
        <v>81</v>
      </c>
      <c r="I924" s="51"/>
      <c r="J924" s="23" t="str">
        <f ca="1">NETWORKDAYS(LeaveTracker[[#This Row],[Start Date]],LeaveTracker[[#This Row],[End Date]],lstHolidays)&amp; " "&amp;LeaveTracker[[#This Row],[Type of Leave]]</f>
        <v>1 SL</v>
      </c>
      <c r="K924" s="23">
        <f ca="1">NETWORKDAYS(LeaveTracker[[#This Row],[Start Date]],LeaveTracker[[#This Row],[End Date]],lstHolidays)</f>
        <v>1</v>
      </c>
      <c r="L924" s="30"/>
    </row>
    <row r="925" spans="1:12" ht="30" customHeight="1" x14ac:dyDescent="0.3">
      <c r="A925" s="37">
        <v>1170</v>
      </c>
      <c r="B925" s="38">
        <v>43789</v>
      </c>
      <c r="C925" s="22">
        <v>43745</v>
      </c>
      <c r="D925" s="19" t="s">
        <v>248</v>
      </c>
      <c r="E925" s="20" t="str">
        <f>IF(ISBLANK(LeaveTracker[[#This Row],[Employee Name]]),"-----",VLOOKUP(LeaveTracker[[#This Row],[Employee Name]],Employees[[Employee Name]:[Office]],6))</f>
        <v>TCCH/TICC</v>
      </c>
      <c r="F925" s="24">
        <v>43741</v>
      </c>
      <c r="G925" s="24">
        <v>43741</v>
      </c>
      <c r="H925" s="20" t="s">
        <v>81</v>
      </c>
      <c r="I925" s="51"/>
      <c r="J925" s="23" t="str">
        <f ca="1">NETWORKDAYS(LeaveTracker[[#This Row],[Start Date]],LeaveTracker[[#This Row],[End Date]],lstHolidays)&amp; " "&amp;LeaveTracker[[#This Row],[Type of Leave]]</f>
        <v>1 SL</v>
      </c>
      <c r="K925" s="23">
        <f ca="1">NETWORKDAYS(LeaveTracker[[#This Row],[Start Date]],LeaveTracker[[#This Row],[End Date]],lstHolidays)</f>
        <v>1</v>
      </c>
      <c r="L925" s="30"/>
    </row>
    <row r="926" spans="1:12" ht="30" customHeight="1" x14ac:dyDescent="0.3">
      <c r="A926" s="37">
        <v>1171</v>
      </c>
      <c r="B926" s="38">
        <v>43789</v>
      </c>
      <c r="C926" s="22">
        <v>43728</v>
      </c>
      <c r="D926" s="20" t="s">
        <v>248</v>
      </c>
      <c r="E926" s="20" t="str">
        <f>IF(ISBLANK(LeaveTracker[[#This Row],[Employee Name]]),"-----",VLOOKUP(LeaveTracker[[#This Row],[Employee Name]],Employees[[Employee Name]:[Office]],6))</f>
        <v>TCCH/TICC</v>
      </c>
      <c r="F926" s="24">
        <v>43735</v>
      </c>
      <c r="G926" s="24">
        <v>43735</v>
      </c>
      <c r="H926" s="20" t="s">
        <v>82</v>
      </c>
      <c r="I926" s="51"/>
      <c r="J926" s="23" t="str">
        <f ca="1">NETWORKDAYS(LeaveTracker[[#This Row],[Start Date]],LeaveTracker[[#This Row],[End Date]],lstHolidays)&amp; " "&amp;LeaveTracker[[#This Row],[Type of Leave]]</f>
        <v>1 VL</v>
      </c>
      <c r="K926" s="23">
        <f ca="1">NETWORKDAYS(LeaveTracker[[#This Row],[Start Date]],LeaveTracker[[#This Row],[End Date]],lstHolidays)</f>
        <v>1</v>
      </c>
      <c r="L926" s="30"/>
    </row>
    <row r="927" spans="1:12" ht="30" customHeight="1" x14ac:dyDescent="0.3">
      <c r="A927" s="37">
        <v>1172</v>
      </c>
      <c r="B927" s="38">
        <v>43789</v>
      </c>
      <c r="C927" s="22">
        <v>43714</v>
      </c>
      <c r="D927" s="20" t="s">
        <v>248</v>
      </c>
      <c r="E927" s="20" t="str">
        <f>IF(ISBLANK(LeaveTracker[[#This Row],[Employee Name]]),"-----",VLOOKUP(LeaveTracker[[#This Row],[Employee Name]],Employees[[Employee Name]:[Office]],6))</f>
        <v>TCCH/TICC</v>
      </c>
      <c r="F927" s="24">
        <v>43710</v>
      </c>
      <c r="G927" s="24">
        <v>43710</v>
      </c>
      <c r="H927" s="20" t="s">
        <v>81</v>
      </c>
      <c r="I927" s="51"/>
      <c r="J927" s="23" t="str">
        <f ca="1">NETWORKDAYS(LeaveTracker[[#This Row],[Start Date]],LeaveTracker[[#This Row],[End Date]],lstHolidays)&amp; " "&amp;LeaveTracker[[#This Row],[Type of Leave]]</f>
        <v>1 SL</v>
      </c>
      <c r="K927" s="23">
        <f ca="1">NETWORKDAYS(LeaveTracker[[#This Row],[Start Date]],LeaveTracker[[#This Row],[End Date]],lstHolidays)</f>
        <v>1</v>
      </c>
      <c r="L927" s="30"/>
    </row>
    <row r="928" spans="1:12" ht="30" customHeight="1" x14ac:dyDescent="0.3">
      <c r="A928" s="37">
        <v>1172</v>
      </c>
      <c r="B928" s="38">
        <v>43789</v>
      </c>
      <c r="C928" s="22">
        <v>43714</v>
      </c>
      <c r="D928" s="20" t="s">
        <v>248</v>
      </c>
      <c r="E928" s="20" t="str">
        <f>IF(ISBLANK(LeaveTracker[[#This Row],[Employee Name]]),"-----",VLOOKUP(LeaveTracker[[#This Row],[Employee Name]],Employees[[Employee Name]:[Office]],6))</f>
        <v>TCCH/TICC</v>
      </c>
      <c r="F928" s="24">
        <v>43713</v>
      </c>
      <c r="G928" s="24">
        <v>43713</v>
      </c>
      <c r="H928" s="20" t="s">
        <v>81</v>
      </c>
      <c r="I928" s="51"/>
      <c r="J928" s="23" t="str">
        <f ca="1">NETWORKDAYS(LeaveTracker[[#This Row],[Start Date]],LeaveTracker[[#This Row],[End Date]],lstHolidays)&amp; " "&amp;LeaveTracker[[#This Row],[Type of Leave]]</f>
        <v>1 SL</v>
      </c>
      <c r="K928" s="23">
        <f ca="1">NETWORKDAYS(LeaveTracker[[#This Row],[Start Date]],LeaveTracker[[#This Row],[End Date]],lstHolidays)</f>
        <v>1</v>
      </c>
      <c r="L928" s="30"/>
    </row>
    <row r="929" spans="1:12" ht="30" customHeight="1" x14ac:dyDescent="0.3">
      <c r="A929" s="37">
        <v>1173</v>
      </c>
      <c r="B929" s="38">
        <v>43789</v>
      </c>
      <c r="C929" s="22">
        <v>43749</v>
      </c>
      <c r="D929" s="19" t="s">
        <v>251</v>
      </c>
      <c r="E929" s="20" t="str">
        <f>IF(ISBLANK(LeaveTracker[[#This Row],[Employee Name]]),"-----",VLOOKUP(LeaveTracker[[#This Row],[Employee Name]],Employees[[Employee Name]:[Office]],6))</f>
        <v>TCCH/TICC</v>
      </c>
      <c r="F929" s="24">
        <v>43748</v>
      </c>
      <c r="G929" s="24">
        <v>43748</v>
      </c>
      <c r="H929" s="20" t="s">
        <v>81</v>
      </c>
      <c r="I929" s="51"/>
      <c r="J929" s="23" t="str">
        <f ca="1">NETWORKDAYS(LeaveTracker[[#This Row],[Start Date]],LeaveTracker[[#This Row],[End Date]],lstHolidays)&amp; " "&amp;LeaveTracker[[#This Row],[Type of Leave]]</f>
        <v>1 SL</v>
      </c>
      <c r="K929" s="23">
        <f ca="1">NETWORKDAYS(LeaveTracker[[#This Row],[Start Date]],LeaveTracker[[#This Row],[End Date]],lstHolidays)</f>
        <v>1</v>
      </c>
      <c r="L929" s="30"/>
    </row>
    <row r="930" spans="1:12" ht="30" customHeight="1" x14ac:dyDescent="0.3">
      <c r="A930" s="37">
        <v>1174</v>
      </c>
      <c r="B930" s="38">
        <v>43789</v>
      </c>
      <c r="C930" s="22">
        <v>43731</v>
      </c>
      <c r="D930" s="20" t="s">
        <v>251</v>
      </c>
      <c r="E930" s="20" t="str">
        <f>IF(ISBLANK(LeaveTracker[[#This Row],[Employee Name]]),"-----",VLOOKUP(LeaveTracker[[#This Row],[Employee Name]],Employees[[Employee Name]:[Office]],6))</f>
        <v>TCCH/TICC</v>
      </c>
      <c r="F930" s="24">
        <v>43739</v>
      </c>
      <c r="G930" s="24">
        <v>43742</v>
      </c>
      <c r="H930" s="20" t="s">
        <v>82</v>
      </c>
      <c r="I930" s="51"/>
      <c r="J930" s="23" t="str">
        <f ca="1">NETWORKDAYS(LeaveTracker[[#This Row],[Start Date]],LeaveTracker[[#This Row],[End Date]],lstHolidays)&amp; " "&amp;LeaveTracker[[#This Row],[Type of Leave]]</f>
        <v>4 VL</v>
      </c>
      <c r="K930" s="23">
        <f ca="1">NETWORKDAYS(LeaveTracker[[#This Row],[Start Date]],LeaveTracker[[#This Row],[End Date]],lstHolidays)</f>
        <v>4</v>
      </c>
      <c r="L930" s="30"/>
    </row>
    <row r="931" spans="1:12" ht="30" customHeight="1" x14ac:dyDescent="0.3">
      <c r="A931" s="37">
        <v>1175</v>
      </c>
      <c r="B931" s="38">
        <v>43789</v>
      </c>
      <c r="C931" s="22">
        <v>43731</v>
      </c>
      <c r="D931" s="20" t="s">
        <v>251</v>
      </c>
      <c r="E931" s="20" t="str">
        <f>IF(ISBLANK(LeaveTracker[[#This Row],[Employee Name]]),"-----",VLOOKUP(LeaveTracker[[#This Row],[Employee Name]],Employees[[Employee Name]:[Office]],6))</f>
        <v>TCCH/TICC</v>
      </c>
      <c r="F931" s="24">
        <v>43727</v>
      </c>
      <c r="G931" s="24">
        <v>43728</v>
      </c>
      <c r="H931" s="20" t="s">
        <v>81</v>
      </c>
      <c r="I931" s="51"/>
      <c r="J931" s="23" t="str">
        <f ca="1">NETWORKDAYS(LeaveTracker[[#This Row],[Start Date]],LeaveTracker[[#This Row],[End Date]],lstHolidays)&amp; " "&amp;LeaveTracker[[#This Row],[Type of Leave]]</f>
        <v>2 SL</v>
      </c>
      <c r="K931" s="23">
        <f ca="1">NETWORKDAYS(LeaveTracker[[#This Row],[Start Date]],LeaveTracker[[#This Row],[End Date]],lstHolidays)</f>
        <v>2</v>
      </c>
      <c r="L931" s="30"/>
    </row>
    <row r="932" spans="1:12" ht="30" customHeight="1" x14ac:dyDescent="0.3">
      <c r="A932" s="37">
        <v>1176</v>
      </c>
      <c r="B932" s="38">
        <v>43789</v>
      </c>
      <c r="C932" s="22">
        <v>43725</v>
      </c>
      <c r="D932" s="20" t="s">
        <v>251</v>
      </c>
      <c r="E932" s="20" t="str">
        <f>IF(ISBLANK(LeaveTracker[[#This Row],[Employee Name]]),"-----",VLOOKUP(LeaveTracker[[#This Row],[Employee Name]],Employees[[Employee Name]:[Office]],6))</f>
        <v>TCCH/TICC</v>
      </c>
      <c r="F932" s="24">
        <v>43721</v>
      </c>
      <c r="G932" s="24">
        <v>43724</v>
      </c>
      <c r="H932" s="20" t="s">
        <v>81</v>
      </c>
      <c r="I932" s="51"/>
      <c r="J932" s="23" t="str">
        <f ca="1">NETWORKDAYS(LeaveTracker[[#This Row],[Start Date]],LeaveTracker[[#This Row],[End Date]],lstHolidays)&amp; " "&amp;LeaveTracker[[#This Row],[Type of Leave]]</f>
        <v>2 SL</v>
      </c>
      <c r="K932" s="23">
        <f ca="1">NETWORKDAYS(LeaveTracker[[#This Row],[Start Date]],LeaveTracker[[#This Row],[End Date]],lstHolidays)</f>
        <v>2</v>
      </c>
      <c r="L932" s="30"/>
    </row>
    <row r="933" spans="1:12" ht="30" customHeight="1" x14ac:dyDescent="0.3">
      <c r="A933" s="37">
        <v>1177</v>
      </c>
      <c r="B933" s="38">
        <v>43789</v>
      </c>
      <c r="C933" s="22">
        <v>43766</v>
      </c>
      <c r="D933" s="19" t="s">
        <v>254</v>
      </c>
      <c r="E933" s="20" t="str">
        <f>IF(ISBLANK(LeaveTracker[[#This Row],[Employee Name]]),"-----",VLOOKUP(LeaveTracker[[#This Row],[Employee Name]],Employees[[Employee Name]:[Office]],6))</f>
        <v>TCCH/TICC</v>
      </c>
      <c r="F933" s="24">
        <v>43762</v>
      </c>
      <c r="G933" s="24">
        <v>43763</v>
      </c>
      <c r="H933" s="20" t="s">
        <v>81</v>
      </c>
      <c r="I933" s="51"/>
      <c r="J933" s="23" t="str">
        <f ca="1">NETWORKDAYS(LeaveTracker[[#This Row],[Start Date]],LeaveTracker[[#This Row],[End Date]],lstHolidays)&amp; " "&amp;LeaveTracker[[#This Row],[Type of Leave]]</f>
        <v>2 SL</v>
      </c>
      <c r="K933" s="23">
        <f ca="1">NETWORKDAYS(LeaveTracker[[#This Row],[Start Date]],LeaveTracker[[#This Row],[End Date]],lstHolidays)</f>
        <v>2</v>
      </c>
      <c r="L933" s="30"/>
    </row>
    <row r="934" spans="1:12" ht="30" customHeight="1" x14ac:dyDescent="0.3">
      <c r="A934" s="37">
        <v>1178</v>
      </c>
      <c r="B934" s="38">
        <v>43789</v>
      </c>
      <c r="C934" s="22">
        <v>43760</v>
      </c>
      <c r="D934" s="19" t="s">
        <v>257</v>
      </c>
      <c r="E934" s="20" t="str">
        <f>IF(ISBLANK(LeaveTracker[[#This Row],[Employee Name]]),"-----",VLOOKUP(LeaveTracker[[#This Row],[Employee Name]],Employees[[Employee Name]:[Office]],6))</f>
        <v>TICC/TCCH</v>
      </c>
      <c r="F934" s="24">
        <v>43762</v>
      </c>
      <c r="G934" s="24">
        <v>43762</v>
      </c>
      <c r="H934" s="20" t="s">
        <v>1</v>
      </c>
      <c r="I934" s="51" t="s">
        <v>158</v>
      </c>
      <c r="J934" s="23" t="str">
        <f ca="1">NETWORKDAYS(LeaveTracker[[#This Row],[Start Date]],LeaveTracker[[#This Row],[End Date]],lstHolidays)&amp; " "&amp;LeaveTracker[[#This Row],[Type of Leave]]</f>
        <v>1 Other</v>
      </c>
      <c r="K934" s="23">
        <f ca="1">NETWORKDAYS(LeaveTracker[[#This Row],[Start Date]],LeaveTracker[[#This Row],[End Date]],lstHolidays)</f>
        <v>1</v>
      </c>
      <c r="L934" s="30"/>
    </row>
    <row r="935" spans="1:12" ht="30" customHeight="1" x14ac:dyDescent="0.3">
      <c r="A935" s="37">
        <v>1179</v>
      </c>
      <c r="B935" s="38">
        <v>43789</v>
      </c>
      <c r="C935" s="22">
        <v>43704</v>
      </c>
      <c r="D935" s="19" t="s">
        <v>260</v>
      </c>
      <c r="E935" s="20" t="str">
        <f>IF(ISBLANK(LeaveTracker[[#This Row],[Employee Name]]),"-----",VLOOKUP(LeaveTracker[[#This Row],[Employee Name]],Employees[[Employee Name]:[Office]],6))</f>
        <v>NUTRITION OFFICE</v>
      </c>
      <c r="F935" s="24">
        <v>43727</v>
      </c>
      <c r="G935" s="24">
        <v>43728</v>
      </c>
      <c r="H935" s="20" t="s">
        <v>81</v>
      </c>
      <c r="I935" s="51"/>
      <c r="J935" s="23" t="str">
        <f ca="1">NETWORKDAYS(LeaveTracker[[#This Row],[Start Date]],LeaveTracker[[#This Row],[End Date]],lstHolidays)&amp; " "&amp;LeaveTracker[[#This Row],[Type of Leave]]</f>
        <v>2 SL</v>
      </c>
      <c r="K935" s="23">
        <f ca="1">NETWORKDAYS(LeaveTracker[[#This Row],[Start Date]],LeaveTracker[[#This Row],[End Date]],lstHolidays)</f>
        <v>2</v>
      </c>
      <c r="L935" s="30"/>
    </row>
    <row r="936" spans="1:12" ht="30" customHeight="1" x14ac:dyDescent="0.3">
      <c r="A936" s="37">
        <v>1180</v>
      </c>
      <c r="B936" s="38">
        <v>43789</v>
      </c>
      <c r="C936" s="22">
        <v>43731</v>
      </c>
      <c r="D936" s="19" t="s">
        <v>263</v>
      </c>
      <c r="E936" s="20" t="str">
        <f>IF(ISBLANK(LeaveTracker[[#This Row],[Employee Name]]),"-----",VLOOKUP(LeaveTracker[[#This Row],[Employee Name]],Employees[[Employee Name]:[Office]],6))</f>
        <v>NUTRITION OFFICE</v>
      </c>
      <c r="F936" s="24">
        <v>43724</v>
      </c>
      <c r="G936" s="24">
        <v>43728</v>
      </c>
      <c r="H936" s="20" t="s">
        <v>81</v>
      </c>
      <c r="I936" s="51"/>
      <c r="J936" s="23" t="str">
        <f ca="1">NETWORKDAYS(LeaveTracker[[#This Row],[Start Date]],LeaveTracker[[#This Row],[End Date]],lstHolidays)&amp; " "&amp;LeaveTracker[[#This Row],[Type of Leave]]</f>
        <v>5 SL</v>
      </c>
      <c r="K936" s="23">
        <f ca="1">NETWORKDAYS(LeaveTracker[[#This Row],[Start Date]],LeaveTracker[[#This Row],[End Date]],lstHolidays)</f>
        <v>5</v>
      </c>
      <c r="L936" s="30"/>
    </row>
    <row r="937" spans="1:12" ht="30" customHeight="1" x14ac:dyDescent="0.3">
      <c r="A937" s="37">
        <v>1181</v>
      </c>
      <c r="B937" s="38">
        <v>43789</v>
      </c>
      <c r="C937" s="22">
        <v>43775</v>
      </c>
      <c r="D937" s="19" t="s">
        <v>267</v>
      </c>
      <c r="E937" s="20" t="str">
        <f>IF(ISBLANK(LeaveTracker[[#This Row],[Employee Name]]),"-----",VLOOKUP(LeaveTracker[[#This Row],[Employee Name]],Employees[[Employee Name]:[Office]],6))</f>
        <v>MO</v>
      </c>
      <c r="F937" s="24">
        <v>43774</v>
      </c>
      <c r="G937" s="24">
        <v>43774</v>
      </c>
      <c r="H937" s="20" t="s">
        <v>81</v>
      </c>
      <c r="I937" s="51"/>
      <c r="J937" s="23" t="str">
        <f ca="1">NETWORKDAYS(LeaveTracker[[#This Row],[Start Date]],LeaveTracker[[#This Row],[End Date]],lstHolidays)&amp; " "&amp;LeaveTracker[[#This Row],[Type of Leave]]</f>
        <v>1 SL</v>
      </c>
      <c r="K937" s="23">
        <f ca="1">NETWORKDAYS(LeaveTracker[[#This Row],[Start Date]],LeaveTracker[[#This Row],[End Date]],lstHolidays)</f>
        <v>1</v>
      </c>
      <c r="L937" s="30"/>
    </row>
    <row r="938" spans="1:12" ht="30" customHeight="1" x14ac:dyDescent="0.3">
      <c r="A938" s="37">
        <v>1182</v>
      </c>
      <c r="B938" s="38">
        <v>43789</v>
      </c>
      <c r="C938" s="22">
        <v>43759</v>
      </c>
      <c r="D938" s="19" t="s">
        <v>270</v>
      </c>
      <c r="E938" s="20" t="str">
        <f>IF(ISBLANK(LeaveTracker[[#This Row],[Employee Name]]),"-----",VLOOKUP(LeaveTracker[[#This Row],[Employee Name]],Employees[[Employee Name]:[Office]],6))</f>
        <v>PICNIC GROVE</v>
      </c>
      <c r="F938" s="24">
        <v>43805</v>
      </c>
      <c r="G938" s="24">
        <v>43805</v>
      </c>
      <c r="H938" s="20" t="s">
        <v>82</v>
      </c>
      <c r="I938" s="51"/>
      <c r="J938" s="23" t="str">
        <f ca="1">NETWORKDAYS(LeaveTracker[[#This Row],[Start Date]],LeaveTracker[[#This Row],[End Date]],lstHolidays)&amp; " "&amp;LeaveTracker[[#This Row],[Type of Leave]]</f>
        <v>1 VL</v>
      </c>
      <c r="K938" s="23">
        <f ca="1">NETWORKDAYS(LeaveTracker[[#This Row],[Start Date]],LeaveTracker[[#This Row],[End Date]],lstHolidays)</f>
        <v>1</v>
      </c>
      <c r="L938" s="30"/>
    </row>
    <row r="939" spans="1:12" ht="30" customHeight="1" x14ac:dyDescent="0.3">
      <c r="A939" s="37">
        <v>1182</v>
      </c>
      <c r="B939" s="38">
        <v>43789</v>
      </c>
      <c r="C939" s="22">
        <v>43760</v>
      </c>
      <c r="D939" s="19" t="s">
        <v>270</v>
      </c>
      <c r="E939" s="20" t="str">
        <f>IF(ISBLANK(LeaveTracker[[#This Row],[Employee Name]]),"-----",VLOOKUP(LeaveTracker[[#This Row],[Employee Name]],Employees[[Employee Name]:[Office]],6))</f>
        <v>PICNIC GROVE</v>
      </c>
      <c r="F939" s="24">
        <v>43812</v>
      </c>
      <c r="G939" s="24">
        <v>43812</v>
      </c>
      <c r="H939" s="20" t="s">
        <v>82</v>
      </c>
      <c r="I939" s="51"/>
      <c r="J939" s="23" t="str">
        <f ca="1">NETWORKDAYS(LeaveTracker[[#This Row],[Start Date]],LeaveTracker[[#This Row],[End Date]],lstHolidays)&amp; " "&amp;LeaveTracker[[#This Row],[Type of Leave]]</f>
        <v>1 VL</v>
      </c>
      <c r="K939" s="23">
        <f ca="1">NETWORKDAYS(LeaveTracker[[#This Row],[Start Date]],LeaveTracker[[#This Row],[End Date]],lstHolidays)</f>
        <v>1</v>
      </c>
      <c r="L939" s="30"/>
    </row>
    <row r="940" spans="1:12" ht="30" customHeight="1" x14ac:dyDescent="0.3">
      <c r="A940" s="37">
        <v>1182</v>
      </c>
      <c r="B940" s="38">
        <v>43789</v>
      </c>
      <c r="C940" s="22">
        <v>43761</v>
      </c>
      <c r="D940" s="19" t="s">
        <v>270</v>
      </c>
      <c r="E940" s="20" t="str">
        <f>IF(ISBLANK(LeaveTracker[[#This Row],[Employee Name]]),"-----",VLOOKUP(LeaveTracker[[#This Row],[Employee Name]],Employees[[Employee Name]:[Office]],6))</f>
        <v>PICNIC GROVE</v>
      </c>
      <c r="F940" s="24">
        <v>43819</v>
      </c>
      <c r="G940" s="24">
        <v>43819</v>
      </c>
      <c r="H940" s="20" t="s">
        <v>82</v>
      </c>
      <c r="I940" s="51"/>
      <c r="J940" s="23" t="str">
        <f ca="1">NETWORKDAYS(LeaveTracker[[#This Row],[Start Date]],LeaveTracker[[#This Row],[End Date]],lstHolidays)&amp; " "&amp;LeaveTracker[[#This Row],[Type of Leave]]</f>
        <v>1 VL</v>
      </c>
      <c r="K940" s="23">
        <f ca="1">NETWORKDAYS(LeaveTracker[[#This Row],[Start Date]],LeaveTracker[[#This Row],[End Date]],lstHolidays)</f>
        <v>1</v>
      </c>
      <c r="L940" s="30"/>
    </row>
    <row r="941" spans="1:12" ht="30" customHeight="1" x14ac:dyDescent="0.3">
      <c r="A941" s="37">
        <v>1183</v>
      </c>
      <c r="B941" s="38">
        <v>43789</v>
      </c>
      <c r="C941" s="22">
        <v>43758</v>
      </c>
      <c r="D941" s="20" t="s">
        <v>270</v>
      </c>
      <c r="E941" s="20" t="str">
        <f>IF(ISBLANK(LeaveTracker[[#This Row],[Employee Name]]),"-----",VLOOKUP(LeaveTracker[[#This Row],[Employee Name]],Employees[[Employee Name]:[Office]],6))</f>
        <v>PICNIC GROVE</v>
      </c>
      <c r="F941" s="24">
        <v>43791</v>
      </c>
      <c r="G941" s="24">
        <v>43791</v>
      </c>
      <c r="H941" s="20" t="s">
        <v>82</v>
      </c>
      <c r="I941" s="51"/>
      <c r="J941" s="23" t="str">
        <f ca="1">NETWORKDAYS(LeaveTracker[[#This Row],[Start Date]],LeaveTracker[[#This Row],[End Date]],lstHolidays)&amp; " "&amp;LeaveTracker[[#This Row],[Type of Leave]]</f>
        <v>1 VL</v>
      </c>
      <c r="K941" s="23">
        <f ca="1">NETWORKDAYS(LeaveTracker[[#This Row],[Start Date]],LeaveTracker[[#This Row],[End Date]],lstHolidays)</f>
        <v>1</v>
      </c>
      <c r="L941" s="30"/>
    </row>
    <row r="942" spans="1:12" ht="30" customHeight="1" x14ac:dyDescent="0.3">
      <c r="A942" s="37">
        <v>1183</v>
      </c>
      <c r="B942" s="38">
        <v>43789</v>
      </c>
      <c r="C942" s="22">
        <v>43758</v>
      </c>
      <c r="D942" s="20" t="s">
        <v>270</v>
      </c>
      <c r="E942" s="20" t="str">
        <f>IF(ISBLANK(LeaveTracker[[#This Row],[Employee Name]]),"-----",VLOOKUP(LeaveTracker[[#This Row],[Employee Name]],Employees[[Employee Name]:[Office]],6))</f>
        <v>PICNIC GROVE</v>
      </c>
      <c r="F942" s="24">
        <v>43798</v>
      </c>
      <c r="G942" s="24">
        <v>43798</v>
      </c>
      <c r="H942" s="20" t="s">
        <v>82</v>
      </c>
      <c r="I942" s="51"/>
      <c r="J942" s="23" t="str">
        <f ca="1">NETWORKDAYS(LeaveTracker[[#This Row],[Start Date]],LeaveTracker[[#This Row],[End Date]],lstHolidays)&amp; " "&amp;LeaveTracker[[#This Row],[Type of Leave]]</f>
        <v>1 VL</v>
      </c>
      <c r="K942" s="23">
        <f ca="1">NETWORKDAYS(LeaveTracker[[#This Row],[Start Date]],LeaveTracker[[#This Row],[End Date]],lstHolidays)</f>
        <v>1</v>
      </c>
      <c r="L942" s="30"/>
    </row>
    <row r="943" spans="1:12" ht="30" customHeight="1" x14ac:dyDescent="0.3">
      <c r="A943" s="37">
        <v>1184</v>
      </c>
      <c r="B943" s="38">
        <v>43791</v>
      </c>
      <c r="C943" s="22">
        <v>43780</v>
      </c>
      <c r="D943" s="19" t="s">
        <v>275</v>
      </c>
      <c r="E943" s="20" t="str">
        <f>IF(ISBLANK(LeaveTracker[[#This Row],[Employee Name]]),"-----",VLOOKUP(LeaveTracker[[#This Row],[Employee Name]],Employees[[Employee Name]:[Office]],6))</f>
        <v>CEO</v>
      </c>
      <c r="F943" s="24">
        <v>43872</v>
      </c>
      <c r="G943" s="24">
        <v>43875</v>
      </c>
      <c r="H943" s="20" t="s">
        <v>82</v>
      </c>
      <c r="I943" s="51"/>
      <c r="J943" s="23" t="str">
        <f ca="1">NETWORKDAYS(LeaveTracker[[#This Row],[Start Date]],LeaveTracker[[#This Row],[End Date]],lstHolidays)&amp; " "&amp;LeaveTracker[[#This Row],[Type of Leave]]</f>
        <v>4 VL</v>
      </c>
      <c r="K943" s="23">
        <f ca="1">NETWORKDAYS(LeaveTracker[[#This Row],[Start Date]],LeaveTracker[[#This Row],[End Date]],lstHolidays)</f>
        <v>4</v>
      </c>
      <c r="L943" s="30"/>
    </row>
    <row r="944" spans="1:12" ht="30" customHeight="1" x14ac:dyDescent="0.3">
      <c r="A944" s="37">
        <v>1185</v>
      </c>
      <c r="B944" s="38">
        <v>43791</v>
      </c>
      <c r="C944" s="22">
        <v>43758</v>
      </c>
      <c r="D944" s="20" t="s">
        <v>270</v>
      </c>
      <c r="E944" s="20" t="str">
        <f>IF(ISBLANK(LeaveTracker[[#This Row],[Employee Name]]),"-----",VLOOKUP(LeaveTracker[[#This Row],[Employee Name]],Employees[[Employee Name]:[Office]],6))</f>
        <v>PICNIC GROVE</v>
      </c>
      <c r="F944" s="24">
        <v>43763</v>
      </c>
      <c r="G944" s="24">
        <v>43763</v>
      </c>
      <c r="H944" s="20" t="s">
        <v>1</v>
      </c>
      <c r="I944" s="51" t="s">
        <v>276</v>
      </c>
      <c r="J944" s="23" t="str">
        <f ca="1">NETWORKDAYS(LeaveTracker[[#This Row],[Start Date]],LeaveTracker[[#This Row],[End Date]],lstHolidays)&amp; " "&amp;LeaveTracker[[#This Row],[Type of Leave]]</f>
        <v>1 Other</v>
      </c>
      <c r="K944" s="23">
        <f ca="1">NETWORKDAYS(LeaveTracker[[#This Row],[Start Date]],LeaveTracker[[#This Row],[End Date]],lstHolidays)</f>
        <v>1</v>
      </c>
      <c r="L944" s="30"/>
    </row>
    <row r="945" spans="1:12" ht="30" customHeight="1" x14ac:dyDescent="0.3">
      <c r="A945" s="37">
        <v>1185</v>
      </c>
      <c r="B945" s="38">
        <v>43791</v>
      </c>
      <c r="C945" s="22">
        <v>43758</v>
      </c>
      <c r="D945" s="20" t="s">
        <v>270</v>
      </c>
      <c r="E945" s="20" t="str">
        <f>IF(ISBLANK(LeaveTracker[[#This Row],[Employee Name]]),"-----",VLOOKUP(LeaveTracker[[#This Row],[Employee Name]],Employees[[Employee Name]:[Office]],6))</f>
        <v>PICNIC GROVE</v>
      </c>
      <c r="F945" s="24">
        <v>43777</v>
      </c>
      <c r="G945" s="24">
        <v>43778</v>
      </c>
      <c r="H945" s="20" t="s">
        <v>1</v>
      </c>
      <c r="I945" s="51" t="s">
        <v>276</v>
      </c>
      <c r="J945" s="23" t="str">
        <f>"2 "&amp;LeaveTracker[[#This Row],[Type of Leave]]</f>
        <v>2 Other</v>
      </c>
      <c r="K945" s="23">
        <f ca="1">NETWORKDAYS(LeaveTracker[[#This Row],[Start Date]],LeaveTracker[[#This Row],[End Date]],lstHolidays)</f>
        <v>1</v>
      </c>
      <c r="L945" s="30"/>
    </row>
    <row r="946" spans="1:12" ht="30" customHeight="1" x14ac:dyDescent="0.3">
      <c r="A946" s="37">
        <v>1185</v>
      </c>
      <c r="B946" s="38">
        <v>43791</v>
      </c>
      <c r="C946" s="22">
        <v>43758</v>
      </c>
      <c r="D946" s="20" t="s">
        <v>270</v>
      </c>
      <c r="E946" s="20" t="str">
        <f>IF(ISBLANK(LeaveTracker[[#This Row],[Employee Name]]),"-----",VLOOKUP(LeaveTracker[[#This Row],[Employee Name]],Employees[[Employee Name]:[Office]],6))</f>
        <v>PICNIC GROVE</v>
      </c>
      <c r="F946" s="24">
        <v>43784</v>
      </c>
      <c r="G946" s="24">
        <v>43784</v>
      </c>
      <c r="H946" s="20" t="s">
        <v>1</v>
      </c>
      <c r="I946" s="51" t="s">
        <v>276</v>
      </c>
      <c r="J946" s="23" t="str">
        <f ca="1">NETWORKDAYS(LeaveTracker[[#This Row],[Start Date]],LeaveTracker[[#This Row],[End Date]],lstHolidays)&amp; " "&amp;LeaveTracker[[#This Row],[Type of Leave]]</f>
        <v>1 Other</v>
      </c>
      <c r="K946" s="23">
        <f ca="1">NETWORKDAYS(LeaveTracker[[#This Row],[Start Date]],LeaveTracker[[#This Row],[End Date]],lstHolidays)</f>
        <v>1</v>
      </c>
      <c r="L946" s="30"/>
    </row>
    <row r="947" spans="1:12" ht="30" customHeight="1" x14ac:dyDescent="0.3">
      <c r="A947" s="37">
        <v>1186</v>
      </c>
      <c r="B947" s="38">
        <v>43791</v>
      </c>
      <c r="C947" s="22">
        <v>43762</v>
      </c>
      <c r="D947" s="19" t="s">
        <v>280</v>
      </c>
      <c r="E947" s="20" t="str">
        <f>IF(ISBLANK(LeaveTracker[[#This Row],[Employee Name]]),"-----",VLOOKUP(LeaveTracker[[#This Row],[Employee Name]],Employees[[Employee Name]:[Office]],6))</f>
        <v>PICNIC GROVE</v>
      </c>
      <c r="F947" s="24">
        <v>43774</v>
      </c>
      <c r="G947" s="24">
        <v>43774</v>
      </c>
      <c r="H947" s="20" t="s">
        <v>82</v>
      </c>
      <c r="I947" s="51"/>
      <c r="J947" s="23" t="str">
        <f ca="1">NETWORKDAYS(LeaveTracker[[#This Row],[Start Date]],LeaveTracker[[#This Row],[End Date]],lstHolidays)&amp; " "&amp;LeaveTracker[[#This Row],[Type of Leave]]</f>
        <v>1 VL</v>
      </c>
      <c r="K947" s="23">
        <f ca="1">NETWORKDAYS(LeaveTracker[[#This Row],[Start Date]],LeaveTracker[[#This Row],[End Date]],lstHolidays)</f>
        <v>1</v>
      </c>
      <c r="L947" s="30"/>
    </row>
    <row r="948" spans="1:12" ht="30" customHeight="1" x14ac:dyDescent="0.3">
      <c r="A948" s="37">
        <v>1186</v>
      </c>
      <c r="B948" s="38">
        <v>43791</v>
      </c>
      <c r="C948" s="22">
        <v>43763</v>
      </c>
      <c r="D948" s="19" t="s">
        <v>280</v>
      </c>
      <c r="E948" s="20" t="str">
        <f>IF(ISBLANK(LeaveTracker[[#This Row],[Employee Name]]),"-----",VLOOKUP(LeaveTracker[[#This Row],[Employee Name]],Employees[[Employee Name]:[Office]],6))</f>
        <v>PICNIC GROVE</v>
      </c>
      <c r="F948" s="24">
        <v>43781</v>
      </c>
      <c r="G948" s="24">
        <v>43781</v>
      </c>
      <c r="H948" s="20" t="s">
        <v>82</v>
      </c>
      <c r="I948" s="51"/>
      <c r="J948" s="23" t="str">
        <f ca="1">NETWORKDAYS(LeaveTracker[[#This Row],[Start Date]],LeaveTracker[[#This Row],[End Date]],lstHolidays)&amp; " "&amp;LeaveTracker[[#This Row],[Type of Leave]]</f>
        <v>1 VL</v>
      </c>
      <c r="K948" s="23">
        <f ca="1">NETWORKDAYS(LeaveTracker[[#This Row],[Start Date]],LeaveTracker[[#This Row],[End Date]],lstHolidays)</f>
        <v>1</v>
      </c>
      <c r="L948" s="30"/>
    </row>
    <row r="949" spans="1:12" ht="30" customHeight="1" x14ac:dyDescent="0.3">
      <c r="A949" s="37">
        <v>1186</v>
      </c>
      <c r="B949" s="38">
        <v>43791</v>
      </c>
      <c r="C949" s="22">
        <v>43764</v>
      </c>
      <c r="D949" s="19" t="s">
        <v>280</v>
      </c>
      <c r="E949" s="20" t="str">
        <f>IF(ISBLANK(LeaveTracker[[#This Row],[Employee Name]]),"-----",VLOOKUP(LeaveTracker[[#This Row],[Employee Name]],Employees[[Employee Name]:[Office]],6))</f>
        <v>PICNIC GROVE</v>
      </c>
      <c r="F949" s="24">
        <v>43788</v>
      </c>
      <c r="G949" s="24">
        <v>43788</v>
      </c>
      <c r="H949" s="20" t="s">
        <v>82</v>
      </c>
      <c r="I949" s="51"/>
      <c r="J949" s="23" t="str">
        <f ca="1">NETWORKDAYS(LeaveTracker[[#This Row],[Start Date]],LeaveTracker[[#This Row],[End Date]],lstHolidays)&amp; " "&amp;LeaveTracker[[#This Row],[Type of Leave]]</f>
        <v>1 VL</v>
      </c>
      <c r="K949" s="23">
        <f ca="1">NETWORKDAYS(LeaveTracker[[#This Row],[Start Date]],LeaveTracker[[#This Row],[End Date]],lstHolidays)</f>
        <v>1</v>
      </c>
      <c r="L949" s="30"/>
    </row>
    <row r="950" spans="1:12" ht="30" customHeight="1" x14ac:dyDescent="0.3">
      <c r="A950" s="37">
        <v>1186</v>
      </c>
      <c r="B950" s="38">
        <v>43791</v>
      </c>
      <c r="C950" s="22">
        <v>43765</v>
      </c>
      <c r="D950" s="19" t="s">
        <v>280</v>
      </c>
      <c r="E950" s="20" t="str">
        <f>IF(ISBLANK(LeaveTracker[[#This Row],[Employee Name]]),"-----",VLOOKUP(LeaveTracker[[#This Row],[Employee Name]],Employees[[Employee Name]:[Office]],6))</f>
        <v>PICNIC GROVE</v>
      </c>
      <c r="F950" s="24">
        <v>43795</v>
      </c>
      <c r="G950" s="24">
        <v>43795</v>
      </c>
      <c r="H950" s="20" t="s">
        <v>82</v>
      </c>
      <c r="I950" s="51"/>
      <c r="J950" s="23" t="str">
        <f ca="1">NETWORKDAYS(LeaveTracker[[#This Row],[Start Date]],LeaveTracker[[#This Row],[End Date]],lstHolidays)&amp; " "&amp;LeaveTracker[[#This Row],[Type of Leave]]</f>
        <v>1 VL</v>
      </c>
      <c r="K950" s="23">
        <f ca="1">NETWORKDAYS(LeaveTracker[[#This Row],[Start Date]],LeaveTracker[[#This Row],[End Date]],lstHolidays)</f>
        <v>1</v>
      </c>
      <c r="L950" s="30"/>
    </row>
    <row r="951" spans="1:12" ht="30" customHeight="1" x14ac:dyDescent="0.3">
      <c r="A951" s="37">
        <v>1186</v>
      </c>
      <c r="B951" s="38">
        <v>43791</v>
      </c>
      <c r="C951" s="22">
        <v>43766</v>
      </c>
      <c r="D951" s="19" t="s">
        <v>280</v>
      </c>
      <c r="E951" s="20" t="str">
        <f>IF(ISBLANK(LeaveTracker[[#This Row],[Employee Name]]),"-----",VLOOKUP(LeaveTracker[[#This Row],[Employee Name]],Employees[[Employee Name]:[Office]],6))</f>
        <v>PICNIC GROVE</v>
      </c>
      <c r="F951" s="24">
        <v>43797</v>
      </c>
      <c r="G951" s="24">
        <v>43797</v>
      </c>
      <c r="H951" s="20" t="s">
        <v>82</v>
      </c>
      <c r="I951" s="51"/>
      <c r="J951" s="23" t="str">
        <f ca="1">NETWORKDAYS(LeaveTracker[[#This Row],[Start Date]],LeaveTracker[[#This Row],[End Date]],lstHolidays)&amp; " "&amp;LeaveTracker[[#This Row],[Type of Leave]]</f>
        <v>1 VL</v>
      </c>
      <c r="K951" s="23">
        <f ca="1">NETWORKDAYS(LeaveTracker[[#This Row],[Start Date]],LeaveTracker[[#This Row],[End Date]],lstHolidays)</f>
        <v>1</v>
      </c>
      <c r="L951" s="30"/>
    </row>
    <row r="952" spans="1:12" ht="30" customHeight="1" x14ac:dyDescent="0.3">
      <c r="A952" s="37">
        <v>1187</v>
      </c>
      <c r="B952" s="38">
        <v>43791</v>
      </c>
      <c r="C952" s="22">
        <v>43764</v>
      </c>
      <c r="D952" s="19" t="s">
        <v>282</v>
      </c>
      <c r="E952" s="20" t="str">
        <f>IF(ISBLANK(LeaveTracker[[#This Row],[Employee Name]]),"-----",VLOOKUP(LeaveTracker[[#This Row],[Employee Name]],Employees[[Employee Name]:[Office]],6))</f>
        <v>PICNIC GROVE</v>
      </c>
      <c r="F952" s="24">
        <v>43772</v>
      </c>
      <c r="G952" s="24">
        <v>43772</v>
      </c>
      <c r="H952" s="20" t="s">
        <v>1</v>
      </c>
      <c r="I952" s="51" t="s">
        <v>158</v>
      </c>
      <c r="J952" s="23" t="str">
        <f xml:space="preserve"> "1 "&amp;LeaveTracker[[#This Row],[Type of Leave]]</f>
        <v>1 Other</v>
      </c>
      <c r="K952" s="23">
        <v>1</v>
      </c>
      <c r="L952" s="30"/>
    </row>
    <row r="953" spans="1:12" ht="30" customHeight="1" x14ac:dyDescent="0.3">
      <c r="A953" s="37">
        <v>1188</v>
      </c>
      <c r="B953" s="38">
        <v>43791</v>
      </c>
      <c r="C953" s="22">
        <v>43759</v>
      </c>
      <c r="D953" s="19" t="s">
        <v>285</v>
      </c>
      <c r="E953" s="20" t="str">
        <f>IF(ISBLANK(LeaveTracker[[#This Row],[Employee Name]]),"-----",VLOOKUP(LeaveTracker[[#This Row],[Employee Name]],Employees[[Employee Name]:[Office]],6))</f>
        <v>PICNIC GROVE</v>
      </c>
      <c r="F953" s="24">
        <v>43822</v>
      </c>
      <c r="G953" s="24">
        <v>43822</v>
      </c>
      <c r="H953" s="20" t="s">
        <v>1</v>
      </c>
      <c r="I953" s="51" t="s">
        <v>105</v>
      </c>
      <c r="J953" s="23" t="str">
        <f ca="1">NETWORKDAYS(LeaveTracker[[#This Row],[Start Date]],LeaveTracker[[#This Row],[End Date]],lstHolidays)&amp; " "&amp;LeaveTracker[[#This Row],[Type of Leave]]</f>
        <v>1 Other</v>
      </c>
      <c r="K953" s="23">
        <f ca="1">NETWORKDAYS(LeaveTracker[[#This Row],[Start Date]],LeaveTracker[[#This Row],[End Date]],lstHolidays)</f>
        <v>1</v>
      </c>
      <c r="L953" s="30"/>
    </row>
    <row r="954" spans="1:12" ht="30" customHeight="1" x14ac:dyDescent="0.3">
      <c r="A954" s="37">
        <v>1189</v>
      </c>
      <c r="B954" s="38">
        <v>43791</v>
      </c>
      <c r="C954" s="22">
        <v>43763</v>
      </c>
      <c r="D954" s="20" t="s">
        <v>285</v>
      </c>
      <c r="E954" s="20" t="str">
        <f>IF(ISBLANK(LeaveTracker[[#This Row],[Employee Name]]),"-----",VLOOKUP(LeaveTracker[[#This Row],[Employee Name]],Employees[[Employee Name]:[Office]],6))</f>
        <v>PICNIC GROVE</v>
      </c>
      <c r="F954" s="24">
        <v>43802</v>
      </c>
      <c r="G954" s="24">
        <v>43803</v>
      </c>
      <c r="H954" s="20" t="s">
        <v>82</v>
      </c>
      <c r="I954" s="51"/>
      <c r="J954" s="23" t="str">
        <f ca="1">NETWORKDAYS(LeaveTracker[[#This Row],[Start Date]],LeaveTracker[[#This Row],[End Date]],lstHolidays)&amp; " "&amp;LeaveTracker[[#This Row],[Type of Leave]]</f>
        <v>2 VL</v>
      </c>
      <c r="K954" s="23">
        <f ca="1">NETWORKDAYS(LeaveTracker[[#This Row],[Start Date]],LeaveTracker[[#This Row],[End Date]],lstHolidays)</f>
        <v>2</v>
      </c>
      <c r="L954" s="30"/>
    </row>
    <row r="955" spans="1:12" ht="30" customHeight="1" x14ac:dyDescent="0.3">
      <c r="A955" s="37">
        <v>1190</v>
      </c>
      <c r="B955" s="38">
        <v>43791</v>
      </c>
      <c r="C955" s="22">
        <v>43761</v>
      </c>
      <c r="D955" s="19" t="s">
        <v>289</v>
      </c>
      <c r="E955" s="20" t="str">
        <f>IF(ISBLANK(LeaveTracker[[#This Row],[Employee Name]]),"-----",VLOOKUP(LeaveTracker[[#This Row],[Employee Name]],Employees[[Employee Name]:[Office]],6))</f>
        <v>EEO/ CITY MARKET</v>
      </c>
      <c r="F955" s="24">
        <v>43762</v>
      </c>
      <c r="G955" s="24">
        <v>43762</v>
      </c>
      <c r="H955" s="20" t="s">
        <v>1</v>
      </c>
      <c r="I955" s="51" t="s">
        <v>105</v>
      </c>
      <c r="J955" s="23" t="str">
        <f ca="1">NETWORKDAYS(LeaveTracker[[#This Row],[Start Date]],LeaveTracker[[#This Row],[End Date]],lstHolidays)&amp; " "&amp;LeaveTracker[[#This Row],[Type of Leave]]</f>
        <v>1 Other</v>
      </c>
      <c r="K955" s="23">
        <f ca="1">NETWORKDAYS(LeaveTracker[[#This Row],[Start Date]],LeaveTracker[[#This Row],[End Date]],lstHolidays)</f>
        <v>1</v>
      </c>
      <c r="L955" s="30"/>
    </row>
    <row r="956" spans="1:12" ht="30" customHeight="1" x14ac:dyDescent="0.3">
      <c r="A956" s="37">
        <v>1191</v>
      </c>
      <c r="B956" s="38">
        <v>43791</v>
      </c>
      <c r="C956" s="22">
        <v>43761</v>
      </c>
      <c r="D956" s="20" t="s">
        <v>289</v>
      </c>
      <c r="E956" s="20" t="str">
        <f>IF(ISBLANK(LeaveTracker[[#This Row],[Employee Name]]),"-----",VLOOKUP(LeaveTracker[[#This Row],[Employee Name]],Employees[[Employee Name]:[Office]],6))</f>
        <v>EEO/ CITY MARKET</v>
      </c>
      <c r="F956" s="21">
        <v>43758</v>
      </c>
      <c r="G956" s="24">
        <v>43758</v>
      </c>
      <c r="H956" s="20" t="s">
        <v>81</v>
      </c>
      <c r="I956" s="51"/>
      <c r="J956" s="23" t="str">
        <f xml:space="preserve"> "1 "&amp;LeaveTracker[[#This Row],[Type of Leave]]</f>
        <v>1 SL</v>
      </c>
      <c r="K956" s="23">
        <v>1</v>
      </c>
      <c r="L956" s="30"/>
    </row>
    <row r="957" spans="1:12" ht="30" customHeight="1" x14ac:dyDescent="0.3">
      <c r="A957" s="37">
        <v>1192</v>
      </c>
      <c r="B957" s="38">
        <v>43791</v>
      </c>
      <c r="C957" s="22">
        <v>43749</v>
      </c>
      <c r="D957" s="20" t="s">
        <v>289</v>
      </c>
      <c r="E957" s="20" t="str">
        <f>IF(ISBLANK(LeaveTracker[[#This Row],[Employee Name]]),"-----",VLOOKUP(LeaveTracker[[#This Row],[Employee Name]],Employees[[Employee Name]:[Office]],6))</f>
        <v>EEO/ CITY MARKET</v>
      </c>
      <c r="F957" s="24">
        <v>43740</v>
      </c>
      <c r="G957" s="24">
        <v>43750</v>
      </c>
      <c r="H957" s="20" t="s">
        <v>81</v>
      </c>
      <c r="I957" s="51"/>
      <c r="J957" s="23" t="str">
        <f xml:space="preserve"> "9 "&amp;LeaveTracker[[#This Row],[Type of Leave]]</f>
        <v>9 SL</v>
      </c>
      <c r="K957" s="23">
        <f ca="1">NETWORKDAYS(LeaveTracker[[#This Row],[Start Date]],LeaveTracker[[#This Row],[End Date]],lstHolidays)</f>
        <v>8</v>
      </c>
      <c r="L957" s="30"/>
    </row>
    <row r="958" spans="1:12" ht="30" customHeight="1" x14ac:dyDescent="0.3">
      <c r="A958" s="37">
        <v>1193</v>
      </c>
      <c r="B958" s="38">
        <v>43791</v>
      </c>
      <c r="C958" s="22">
        <v>43725</v>
      </c>
      <c r="D958" s="20" t="s">
        <v>289</v>
      </c>
      <c r="E958" s="20" t="str">
        <f>IF(ISBLANK(LeaveTracker[[#This Row],[Employee Name]]),"-----",VLOOKUP(LeaveTracker[[#This Row],[Employee Name]],Employees[[Employee Name]:[Office]],6))</f>
        <v>EEO/ CITY MARKET</v>
      </c>
      <c r="F958" s="24">
        <v>43715</v>
      </c>
      <c r="G958" s="24">
        <v>43715</v>
      </c>
      <c r="H958" s="20" t="s">
        <v>81</v>
      </c>
      <c r="I958" s="51"/>
      <c r="J958" s="23" t="str">
        <f xml:space="preserve"> "1 "&amp;LeaveTracker[[#This Row],[Type of Leave]]</f>
        <v>1 SL</v>
      </c>
      <c r="K958" s="23">
        <v>1</v>
      </c>
      <c r="L958" s="30"/>
    </row>
    <row r="959" spans="1:12" ht="30" customHeight="1" x14ac:dyDescent="0.3">
      <c r="A959" s="37">
        <v>1193</v>
      </c>
      <c r="B959" s="38">
        <v>43791</v>
      </c>
      <c r="C959" s="22">
        <v>43725</v>
      </c>
      <c r="D959" s="20" t="s">
        <v>289</v>
      </c>
      <c r="E959" s="20" t="str">
        <f>IF(ISBLANK(LeaveTracker[[#This Row],[Employee Name]]),"-----",VLOOKUP(LeaveTracker[[#This Row],[Employee Name]],Employees[[Employee Name]:[Office]],6))</f>
        <v>EEO/ CITY MARKET</v>
      </c>
      <c r="F959" s="24">
        <v>43719</v>
      </c>
      <c r="G959" s="24">
        <v>43722</v>
      </c>
      <c r="H959" s="20" t="s">
        <v>81</v>
      </c>
      <c r="I959" s="51"/>
      <c r="J959" s="23" t="str">
        <f>"4 "&amp;LeaveTracker[[#This Row],[Type of Leave]]</f>
        <v>4 SL</v>
      </c>
      <c r="K959" s="23">
        <f ca="1">NETWORKDAYS(LeaveTracker[[#This Row],[Start Date]],LeaveTracker[[#This Row],[End Date]],lstHolidays)</f>
        <v>3</v>
      </c>
      <c r="L959" s="30"/>
    </row>
    <row r="960" spans="1:12" ht="30" customHeight="1" x14ac:dyDescent="0.3">
      <c r="A960" s="37">
        <v>1193</v>
      </c>
      <c r="B960" s="38">
        <v>43791</v>
      </c>
      <c r="C960" s="22">
        <v>43725</v>
      </c>
      <c r="D960" s="20" t="s">
        <v>289</v>
      </c>
      <c r="E960" s="20" t="str">
        <f>IF(ISBLANK(LeaveTracker[[#This Row],[Employee Name]]),"-----",VLOOKUP(LeaveTracker[[#This Row],[Employee Name]],Employees[[Employee Name]:[Office]],6))</f>
        <v>EEO/ CITY MARKET</v>
      </c>
      <c r="F960" s="24">
        <v>43726</v>
      </c>
      <c r="G960" s="24">
        <v>43727</v>
      </c>
      <c r="H960" s="20" t="s">
        <v>81</v>
      </c>
      <c r="I960" s="51"/>
      <c r="J960" s="23" t="str">
        <f ca="1">NETWORKDAYS(LeaveTracker[[#This Row],[Start Date]],LeaveTracker[[#This Row],[End Date]],lstHolidays)&amp; " "&amp;LeaveTracker[[#This Row],[Type of Leave]]</f>
        <v>2 SL</v>
      </c>
      <c r="K960" s="23">
        <f ca="1">NETWORKDAYS(LeaveTracker[[#This Row],[Start Date]],LeaveTracker[[#This Row],[End Date]],lstHolidays)</f>
        <v>2</v>
      </c>
      <c r="L960" s="30"/>
    </row>
    <row r="961" spans="1:12" ht="30" customHeight="1" x14ac:dyDescent="0.3">
      <c r="A961" s="37">
        <v>1194</v>
      </c>
      <c r="B961" s="38">
        <v>43791</v>
      </c>
      <c r="C961" s="22">
        <v>43760</v>
      </c>
      <c r="D961" s="19" t="s">
        <v>292</v>
      </c>
      <c r="E961" s="20" t="str">
        <f>IF(ISBLANK(LeaveTracker[[#This Row],[Employee Name]]),"-----",VLOOKUP(LeaveTracker[[#This Row],[Employee Name]],Employees[[Employee Name]:[Office]],6))</f>
        <v>CENRO</v>
      </c>
      <c r="F961" s="24">
        <v>43766</v>
      </c>
      <c r="G961" s="24">
        <v>43769</v>
      </c>
      <c r="H961" s="20" t="s">
        <v>82</v>
      </c>
      <c r="I961" s="51"/>
      <c r="J961" s="23" t="str">
        <f ca="1">NETWORKDAYS(LeaveTracker[[#This Row],[Start Date]],LeaveTracker[[#This Row],[End Date]],lstHolidays)&amp; " "&amp;LeaveTracker[[#This Row],[Type of Leave]]</f>
        <v>4 VL</v>
      </c>
      <c r="K961" s="23">
        <f ca="1">NETWORKDAYS(LeaveTracker[[#This Row],[Start Date]],LeaveTracker[[#This Row],[End Date]],lstHolidays)</f>
        <v>4</v>
      </c>
      <c r="L961" s="30"/>
    </row>
    <row r="962" spans="1:12" ht="30" customHeight="1" x14ac:dyDescent="0.3">
      <c r="A962" s="37">
        <v>1194</v>
      </c>
      <c r="B962" s="38">
        <v>43791</v>
      </c>
      <c r="C962" s="22">
        <v>43760</v>
      </c>
      <c r="D962" s="20" t="s">
        <v>292</v>
      </c>
      <c r="E962" s="20" t="str">
        <f>IF(ISBLANK(LeaveTracker[[#This Row],[Employee Name]]),"-----",VLOOKUP(LeaveTracker[[#This Row],[Employee Name]],Employees[[Employee Name]:[Office]],6))</f>
        <v>CENRO</v>
      </c>
      <c r="F962" s="24">
        <v>43773</v>
      </c>
      <c r="G962" s="24">
        <v>43777</v>
      </c>
      <c r="H962" s="20" t="s">
        <v>82</v>
      </c>
      <c r="I962" s="51"/>
      <c r="J962" s="23" t="str">
        <f ca="1">NETWORKDAYS(LeaveTracker[[#This Row],[Start Date]],LeaveTracker[[#This Row],[End Date]],lstHolidays)&amp; " "&amp;LeaveTracker[[#This Row],[Type of Leave]]</f>
        <v>5 VL</v>
      </c>
      <c r="K962" s="23">
        <f ca="1">NETWORKDAYS(LeaveTracker[[#This Row],[Start Date]],LeaveTracker[[#This Row],[End Date]],lstHolidays)</f>
        <v>5</v>
      </c>
      <c r="L962" s="30"/>
    </row>
    <row r="963" spans="1:12" ht="30" customHeight="1" x14ac:dyDescent="0.3">
      <c r="A963" s="37">
        <v>1194</v>
      </c>
      <c r="B963" s="38">
        <v>43791</v>
      </c>
      <c r="C963" s="22">
        <v>43760</v>
      </c>
      <c r="D963" s="20" t="s">
        <v>292</v>
      </c>
      <c r="E963" s="20" t="str">
        <f>IF(ISBLANK(LeaveTracker[[#This Row],[Employee Name]]),"-----",VLOOKUP(LeaveTracker[[#This Row],[Employee Name]],Employees[[Employee Name]:[Office]],6))</f>
        <v>CENRO</v>
      </c>
      <c r="F963" s="24">
        <v>43780</v>
      </c>
      <c r="G963" s="24">
        <v>43784</v>
      </c>
      <c r="H963" s="20" t="s">
        <v>82</v>
      </c>
      <c r="I963" s="51"/>
      <c r="J963" s="23" t="str">
        <f ca="1">NETWORKDAYS(LeaveTracker[[#This Row],[Start Date]],LeaveTracker[[#This Row],[End Date]],lstHolidays)&amp; " "&amp;LeaveTracker[[#This Row],[Type of Leave]]</f>
        <v>5 VL</v>
      </c>
      <c r="K963" s="23">
        <f ca="1">NETWORKDAYS(LeaveTracker[[#This Row],[Start Date]],LeaveTracker[[#This Row],[End Date]],lstHolidays)</f>
        <v>5</v>
      </c>
      <c r="L963" s="30"/>
    </row>
    <row r="964" spans="1:12" ht="30" customHeight="1" x14ac:dyDescent="0.3">
      <c r="A964" s="37">
        <v>1195</v>
      </c>
      <c r="B964" s="38">
        <v>43791</v>
      </c>
      <c r="C964" s="22">
        <v>43760</v>
      </c>
      <c r="D964" s="20" t="s">
        <v>292</v>
      </c>
      <c r="E964" s="20" t="str">
        <f>IF(ISBLANK(LeaveTracker[[#This Row],[Employee Name]]),"-----",VLOOKUP(LeaveTracker[[#This Row],[Employee Name]],Employees[[Employee Name]:[Office]],6))</f>
        <v>CENRO</v>
      </c>
      <c r="F964" s="24">
        <v>43759</v>
      </c>
      <c r="G964" s="24">
        <v>43759</v>
      </c>
      <c r="H964" s="20" t="s">
        <v>81</v>
      </c>
      <c r="I964" s="51"/>
      <c r="J964" s="23" t="str">
        <f ca="1">NETWORKDAYS(LeaveTracker[[#This Row],[Start Date]],LeaveTracker[[#This Row],[End Date]],lstHolidays)&amp; " "&amp;LeaveTracker[[#This Row],[Type of Leave]]</f>
        <v>1 SL</v>
      </c>
      <c r="K964" s="23">
        <f ca="1">NETWORKDAYS(LeaveTracker[[#This Row],[Start Date]],LeaveTracker[[#This Row],[End Date]],lstHolidays)</f>
        <v>1</v>
      </c>
      <c r="L964" s="30"/>
    </row>
    <row r="965" spans="1:12" ht="30" customHeight="1" x14ac:dyDescent="0.3">
      <c r="A965" s="37">
        <v>1196</v>
      </c>
      <c r="B965" s="38">
        <v>43791</v>
      </c>
      <c r="C965" s="22">
        <v>43755</v>
      </c>
      <c r="D965" s="19" t="s">
        <v>299</v>
      </c>
      <c r="E965" s="20" t="str">
        <f>IF(ISBLANK(LeaveTracker[[#This Row],[Employee Name]]),"-----",VLOOKUP(LeaveTracker[[#This Row],[Employee Name]],Employees[[Employee Name]:[Office]],6))</f>
        <v>TOPS (ADMIN CSU)</v>
      </c>
      <c r="F965" s="24">
        <v>43759</v>
      </c>
      <c r="G965" s="24">
        <v>43763</v>
      </c>
      <c r="H965" s="20" t="s">
        <v>300</v>
      </c>
      <c r="I965" s="51" t="s">
        <v>301</v>
      </c>
      <c r="J965" s="23" t="str">
        <f ca="1">NETWORKDAYS(LeaveTracker[[#This Row],[Start Date]],LeaveTracker[[#This Row],[End Date]],lstHolidays)&amp; " "&amp;LeaveTracker[[#This Row],[Type of Leave]]</f>
        <v>5 OTHER</v>
      </c>
      <c r="K965" s="23">
        <f ca="1">NETWORKDAYS(LeaveTracker[[#This Row],[Start Date]],LeaveTracker[[#This Row],[End Date]],lstHolidays)</f>
        <v>5</v>
      </c>
      <c r="L965" s="30"/>
    </row>
    <row r="966" spans="1:12" ht="30" customHeight="1" x14ac:dyDescent="0.3">
      <c r="A966" s="37">
        <v>1197</v>
      </c>
      <c r="B966" s="38">
        <v>43791</v>
      </c>
      <c r="C966" s="22">
        <v>43733</v>
      </c>
      <c r="D966" s="20" t="s">
        <v>304</v>
      </c>
      <c r="E966" s="20" t="str">
        <f>IF(ISBLANK(LeaveTracker[[#This Row],[Employee Name]]),"-----",VLOOKUP(LeaveTracker[[#This Row],[Employee Name]],Employees[[Employee Name]:[Office]],6))</f>
        <v>TOPS-CSU</v>
      </c>
      <c r="F966" s="24">
        <v>43731</v>
      </c>
      <c r="G966" s="24">
        <v>43732</v>
      </c>
      <c r="H966" s="20" t="s">
        <v>81</v>
      </c>
      <c r="I966" s="51"/>
      <c r="J966" s="23" t="str">
        <f ca="1">NETWORKDAYS(LeaveTracker[[#This Row],[Start Date]],LeaveTracker[[#This Row],[End Date]],lstHolidays)&amp; " "&amp;LeaveTracker[[#This Row],[Type of Leave]]</f>
        <v>2 SL</v>
      </c>
      <c r="K966" s="23">
        <f ca="1">NETWORKDAYS(LeaveTracker[[#This Row],[Start Date]],LeaveTracker[[#This Row],[End Date]],lstHolidays)</f>
        <v>2</v>
      </c>
      <c r="L966" s="30"/>
    </row>
    <row r="967" spans="1:12" ht="30" customHeight="1" x14ac:dyDescent="0.3">
      <c r="A967" s="37">
        <v>1198</v>
      </c>
      <c r="B967" s="38">
        <v>43791</v>
      </c>
      <c r="C967" s="22">
        <v>43754</v>
      </c>
      <c r="D967" s="19" t="s">
        <v>306</v>
      </c>
      <c r="E967" s="20" t="str">
        <f>IF(ISBLANK(LeaveTracker[[#This Row],[Employee Name]]),"-----",VLOOKUP(LeaveTracker[[#This Row],[Employee Name]],Employees[[Employee Name]:[Office]],6))</f>
        <v>TOPS (ADMIN CSU)</v>
      </c>
      <c r="F967" s="24">
        <v>43761</v>
      </c>
      <c r="G967" s="24">
        <v>43763</v>
      </c>
      <c r="H967" s="20" t="s">
        <v>1</v>
      </c>
      <c r="I967" s="51" t="s">
        <v>307</v>
      </c>
      <c r="J967" s="23" t="str">
        <f ca="1">NETWORKDAYS(LeaveTracker[[#This Row],[Start Date]],LeaveTracker[[#This Row],[End Date]],lstHolidays)&amp; " "&amp;LeaveTracker[[#This Row],[Type of Leave]]</f>
        <v>3 Other</v>
      </c>
      <c r="K967" s="23">
        <f ca="1">NETWORKDAYS(LeaveTracker[[#This Row],[Start Date]],LeaveTracker[[#This Row],[End Date]],lstHolidays)</f>
        <v>3</v>
      </c>
      <c r="L967" s="30"/>
    </row>
    <row r="968" spans="1:12" ht="30" customHeight="1" x14ac:dyDescent="0.3">
      <c r="A968" s="37">
        <v>1198</v>
      </c>
      <c r="B968" s="38">
        <v>43791</v>
      </c>
      <c r="C968" s="22">
        <v>43754</v>
      </c>
      <c r="D968" s="19" t="s">
        <v>306</v>
      </c>
      <c r="E968" s="20" t="str">
        <f>IF(ISBLANK(LeaveTracker[[#This Row],[Employee Name]]),"-----",VLOOKUP(LeaveTracker[[#This Row],[Employee Name]],Employees[[Employee Name]:[Office]],6))</f>
        <v>TOPS (ADMIN CSU)</v>
      </c>
      <c r="F968" s="24">
        <v>43805</v>
      </c>
      <c r="G968" s="24">
        <v>43805</v>
      </c>
      <c r="H968" s="20" t="s">
        <v>1</v>
      </c>
      <c r="I968" s="51" t="s">
        <v>307</v>
      </c>
      <c r="J968" s="23" t="str">
        <f ca="1">NETWORKDAYS(LeaveTracker[[#This Row],[Start Date]],LeaveTracker[[#This Row],[End Date]],lstHolidays)&amp; " "&amp;LeaveTracker[[#This Row],[Type of Leave]]</f>
        <v>1 Other</v>
      </c>
      <c r="K968" s="23">
        <f ca="1">NETWORKDAYS(LeaveTracker[[#This Row],[Start Date]],LeaveTracker[[#This Row],[End Date]],lstHolidays)</f>
        <v>1</v>
      </c>
      <c r="L968" s="30"/>
    </row>
    <row r="969" spans="1:12" ht="30" customHeight="1" x14ac:dyDescent="0.3">
      <c r="A969" s="37">
        <v>1198</v>
      </c>
      <c r="B969" s="38">
        <v>43791</v>
      </c>
      <c r="C969" s="22">
        <v>43754</v>
      </c>
      <c r="D969" s="19" t="s">
        <v>306</v>
      </c>
      <c r="E969" s="20" t="str">
        <f>IF(ISBLANK(LeaveTracker[[#This Row],[Employee Name]]),"-----",VLOOKUP(LeaveTracker[[#This Row],[Employee Name]],Employees[[Employee Name]:[Office]],6))</f>
        <v>TOPS (ADMIN CSU)</v>
      </c>
      <c r="F969" s="24">
        <v>43819</v>
      </c>
      <c r="G969" s="24">
        <v>43819</v>
      </c>
      <c r="H969" s="20" t="s">
        <v>1</v>
      </c>
      <c r="I969" s="51" t="s">
        <v>307</v>
      </c>
      <c r="J969" s="23" t="str">
        <f ca="1">NETWORKDAYS(LeaveTracker[[#This Row],[Start Date]],LeaveTracker[[#This Row],[End Date]],lstHolidays)&amp; " "&amp;LeaveTracker[[#This Row],[Type of Leave]]</f>
        <v>1 Other</v>
      </c>
      <c r="K969" s="23">
        <f ca="1">NETWORKDAYS(LeaveTracker[[#This Row],[Start Date]],LeaveTracker[[#This Row],[End Date]],lstHolidays)</f>
        <v>1</v>
      </c>
      <c r="L969" s="30"/>
    </row>
    <row r="970" spans="1:12" ht="30" customHeight="1" x14ac:dyDescent="0.3">
      <c r="A970" s="37">
        <v>1199</v>
      </c>
      <c r="B970" s="38">
        <v>43791</v>
      </c>
      <c r="C970" s="22">
        <v>43737</v>
      </c>
      <c r="D970" s="20" t="s">
        <v>312</v>
      </c>
      <c r="E970" s="20" t="str">
        <f>IF(ISBLANK(LeaveTracker[[#This Row],[Employee Name]]),"-----",VLOOKUP(LeaveTracker[[#This Row],[Employee Name]],Employees[[Employee Name]:[Office]],6))</f>
        <v>ADMIN OFFICE - HALL OF JUSTICE</v>
      </c>
      <c r="F970" s="24">
        <v>43731</v>
      </c>
      <c r="G970" s="24">
        <v>43735</v>
      </c>
      <c r="H970" s="20" t="s">
        <v>82</v>
      </c>
      <c r="I970" s="51"/>
      <c r="J970" s="23" t="str">
        <f ca="1">NETWORKDAYS(LeaveTracker[[#This Row],[Start Date]],LeaveTracker[[#This Row],[End Date]],lstHolidays)&amp; " "&amp;LeaveTracker[[#This Row],[Type of Leave]]</f>
        <v>5 VL</v>
      </c>
      <c r="K970" s="23">
        <f ca="1">NETWORKDAYS(LeaveTracker[[#This Row],[Start Date]],LeaveTracker[[#This Row],[End Date]],lstHolidays)</f>
        <v>5</v>
      </c>
      <c r="L970" s="30"/>
    </row>
    <row r="971" spans="1:12" ht="30" customHeight="1" x14ac:dyDescent="0.3">
      <c r="A971" s="37">
        <v>1200</v>
      </c>
      <c r="B971" s="38">
        <v>43791</v>
      </c>
      <c r="C971" s="22">
        <v>43759</v>
      </c>
      <c r="D971" s="19" t="s">
        <v>316</v>
      </c>
      <c r="E971" s="20" t="str">
        <f>IF(ISBLANK(LeaveTracker[[#This Row],[Employee Name]]),"-----",VLOOKUP(LeaveTracker[[#This Row],[Employee Name]],Employees[[Employee Name]:[Office]],6))</f>
        <v>CEO</v>
      </c>
      <c r="F971" s="24">
        <v>43766</v>
      </c>
      <c r="G971" s="24">
        <v>43767</v>
      </c>
      <c r="H971" s="20" t="s">
        <v>82</v>
      </c>
      <c r="I971" s="51"/>
      <c r="J971" s="23" t="str">
        <f ca="1">NETWORKDAYS(LeaveTracker[[#This Row],[Start Date]],LeaveTracker[[#This Row],[End Date]],lstHolidays)&amp; " "&amp;LeaveTracker[[#This Row],[Type of Leave]]</f>
        <v>2 VL</v>
      </c>
      <c r="K971" s="23">
        <f ca="1">NETWORKDAYS(LeaveTracker[[#This Row],[Start Date]],LeaveTracker[[#This Row],[End Date]],lstHolidays)</f>
        <v>2</v>
      </c>
      <c r="L971" s="30"/>
    </row>
    <row r="972" spans="1:12" ht="30" customHeight="1" x14ac:dyDescent="0.3">
      <c r="A972" s="37">
        <v>1201</v>
      </c>
      <c r="B972" s="38">
        <v>43791</v>
      </c>
      <c r="C972" s="22">
        <v>43759</v>
      </c>
      <c r="D972" s="19" t="s">
        <v>318</v>
      </c>
      <c r="E972" s="20" t="str">
        <f>IF(ISBLANK(LeaveTracker[[#This Row],[Employee Name]]),"-----",VLOOKUP(LeaveTracker[[#This Row],[Employee Name]],Employees[[Employee Name]:[Office]],6))</f>
        <v>CEO</v>
      </c>
      <c r="F972" s="24">
        <v>43755</v>
      </c>
      <c r="G972" s="24">
        <v>43755</v>
      </c>
      <c r="H972" s="20" t="s">
        <v>81</v>
      </c>
      <c r="I972" s="51"/>
      <c r="J972" s="23" t="str">
        <f ca="1">NETWORKDAYS(LeaveTracker[[#This Row],[Start Date]],LeaveTracker[[#This Row],[End Date]],lstHolidays)&amp; " "&amp;LeaveTracker[[#This Row],[Type of Leave]]</f>
        <v>1 SL</v>
      </c>
      <c r="K972" s="23">
        <f ca="1">NETWORKDAYS(LeaveTracker[[#This Row],[Start Date]],LeaveTracker[[#This Row],[End Date]],lstHolidays)</f>
        <v>1</v>
      </c>
      <c r="L972" s="30"/>
    </row>
    <row r="973" spans="1:12" ht="30" customHeight="1" x14ac:dyDescent="0.3">
      <c r="A973" s="37">
        <v>1202</v>
      </c>
      <c r="B973" s="38">
        <v>43791</v>
      </c>
      <c r="C973" s="22">
        <v>43754</v>
      </c>
      <c r="D973" s="20" t="s">
        <v>318</v>
      </c>
      <c r="E973" s="20" t="str">
        <f>IF(ISBLANK(LeaveTracker[[#This Row],[Employee Name]]),"-----",VLOOKUP(LeaveTracker[[#This Row],[Employee Name]],Employees[[Employee Name]:[Office]],6))</f>
        <v>CEO</v>
      </c>
      <c r="F973" s="24">
        <v>43746</v>
      </c>
      <c r="G973" s="24">
        <v>43746</v>
      </c>
      <c r="H973" s="20" t="s">
        <v>81</v>
      </c>
      <c r="I973" s="51"/>
      <c r="J973" s="23" t="str">
        <f ca="1">NETWORKDAYS(LeaveTracker[[#This Row],[Start Date]],LeaveTracker[[#This Row],[End Date]],lstHolidays)&amp; " "&amp;LeaveTracker[[#This Row],[Type of Leave]]</f>
        <v>1 SL</v>
      </c>
      <c r="K973" s="23">
        <f ca="1">NETWORKDAYS(LeaveTracker[[#This Row],[Start Date]],LeaveTracker[[#This Row],[End Date]],lstHolidays)</f>
        <v>1</v>
      </c>
      <c r="L973" s="30"/>
    </row>
    <row r="974" spans="1:12" ht="30" customHeight="1" x14ac:dyDescent="0.3">
      <c r="A974" s="37">
        <v>1203</v>
      </c>
      <c r="B974" s="38">
        <v>43791</v>
      </c>
      <c r="C974" s="22">
        <v>43754</v>
      </c>
      <c r="D974" s="20" t="s">
        <v>318</v>
      </c>
      <c r="E974" s="20" t="str">
        <f>IF(ISBLANK(LeaveTracker[[#This Row],[Employee Name]]),"-----",VLOOKUP(LeaveTracker[[#This Row],[Employee Name]],Employees[[Employee Name]:[Office]],6))</f>
        <v>CEO</v>
      </c>
      <c r="F974" s="24">
        <v>43727</v>
      </c>
      <c r="G974" s="24">
        <v>43727</v>
      </c>
      <c r="H974" s="20" t="s">
        <v>81</v>
      </c>
      <c r="I974" s="51"/>
      <c r="J974" s="23" t="str">
        <f ca="1">NETWORKDAYS(LeaveTracker[[#This Row],[Start Date]],LeaveTracker[[#This Row],[End Date]],lstHolidays)&amp; " "&amp;LeaveTracker[[#This Row],[Type of Leave]]</f>
        <v>1 SL</v>
      </c>
      <c r="K974" s="23">
        <f ca="1">NETWORKDAYS(LeaveTracker[[#This Row],[Start Date]],LeaveTracker[[#This Row],[End Date]],lstHolidays)</f>
        <v>1</v>
      </c>
      <c r="L974" s="30"/>
    </row>
    <row r="975" spans="1:12" ht="30" customHeight="1" x14ac:dyDescent="0.3">
      <c r="A975" s="37">
        <v>1204</v>
      </c>
      <c r="B975" s="38">
        <v>43791</v>
      </c>
      <c r="C975" s="22">
        <v>43754</v>
      </c>
      <c r="D975" s="19" t="s">
        <v>322</v>
      </c>
      <c r="E975" s="20" t="str">
        <f>IF(ISBLANK(LeaveTracker[[#This Row],[Employee Name]]),"-----",VLOOKUP(LeaveTracker[[#This Row],[Employee Name]],Employees[[Employee Name]:[Office]],6))</f>
        <v>CEO</v>
      </c>
      <c r="F975" s="24">
        <v>43746</v>
      </c>
      <c r="G975" s="24">
        <v>43746</v>
      </c>
      <c r="H975" s="20" t="s">
        <v>81</v>
      </c>
      <c r="I975" s="51"/>
      <c r="J975" s="23" t="str">
        <f ca="1">NETWORKDAYS(LeaveTracker[[#This Row],[Start Date]],LeaveTracker[[#This Row],[End Date]],lstHolidays)&amp; " "&amp;LeaveTracker[[#This Row],[Type of Leave]]</f>
        <v>1 SL</v>
      </c>
      <c r="K975" s="23">
        <f ca="1">NETWORKDAYS(LeaveTracker[[#This Row],[Start Date]],LeaveTracker[[#This Row],[End Date]],lstHolidays)</f>
        <v>1</v>
      </c>
      <c r="L975" s="30"/>
    </row>
    <row r="976" spans="1:12" ht="30" customHeight="1" x14ac:dyDescent="0.3">
      <c r="A976" s="37">
        <v>1205</v>
      </c>
      <c r="B976" s="38">
        <v>43791</v>
      </c>
      <c r="C976" s="22">
        <v>43754</v>
      </c>
      <c r="D976" s="20" t="s">
        <v>322</v>
      </c>
      <c r="E976" s="20" t="str">
        <f>IF(ISBLANK(LeaveTracker[[#This Row],[Employee Name]]),"-----",VLOOKUP(LeaveTracker[[#This Row],[Employee Name]],Employees[[Employee Name]:[Office]],6))</f>
        <v>CEO</v>
      </c>
      <c r="F976" s="24">
        <v>43754</v>
      </c>
      <c r="G976" s="24">
        <v>43754</v>
      </c>
      <c r="H976" s="20" t="s">
        <v>81</v>
      </c>
      <c r="I976" s="51"/>
      <c r="J976" s="23" t="str">
        <f ca="1">NETWORKDAYS(LeaveTracker[[#This Row],[Start Date]],LeaveTracker[[#This Row],[End Date]],lstHolidays)&amp; " "&amp;LeaveTracker[[#This Row],[Type of Leave]]</f>
        <v>1 SL</v>
      </c>
      <c r="K976" s="23">
        <f ca="1">NETWORKDAYS(LeaveTracker[[#This Row],[Start Date]],LeaveTracker[[#This Row],[End Date]],lstHolidays)</f>
        <v>1</v>
      </c>
      <c r="L976" s="30"/>
    </row>
    <row r="977" spans="1:12" ht="30" customHeight="1" x14ac:dyDescent="0.3">
      <c r="A977" s="37">
        <v>1206</v>
      </c>
      <c r="B977" s="38">
        <v>43791</v>
      </c>
      <c r="C977" s="22">
        <v>43759</v>
      </c>
      <c r="D977" s="20" t="s">
        <v>322</v>
      </c>
      <c r="E977" s="20" t="str">
        <f>IF(ISBLANK(LeaveTracker[[#This Row],[Employee Name]]),"-----",VLOOKUP(LeaveTracker[[#This Row],[Employee Name]],Employees[[Employee Name]:[Office]],6))</f>
        <v>CEO</v>
      </c>
      <c r="F977" s="24">
        <v>43755</v>
      </c>
      <c r="G977" s="24">
        <v>43755</v>
      </c>
      <c r="H977" s="20" t="s">
        <v>81</v>
      </c>
      <c r="I977" s="51"/>
      <c r="J977" s="23" t="str">
        <f ca="1">NETWORKDAYS(LeaveTracker[[#This Row],[Start Date]],LeaveTracker[[#This Row],[End Date]],lstHolidays)&amp; " "&amp;LeaveTracker[[#This Row],[Type of Leave]]</f>
        <v>1 SL</v>
      </c>
      <c r="K977" s="23">
        <f ca="1">NETWORKDAYS(LeaveTracker[[#This Row],[Start Date]],LeaveTracker[[#This Row],[End Date]],lstHolidays)</f>
        <v>1</v>
      </c>
      <c r="L977" s="30"/>
    </row>
    <row r="978" spans="1:12" ht="30" customHeight="1" x14ac:dyDescent="0.3">
      <c r="A978" s="37">
        <v>1207</v>
      </c>
      <c r="B978" s="38">
        <v>43791</v>
      </c>
      <c r="C978" s="22">
        <v>43759</v>
      </c>
      <c r="D978" s="19" t="s">
        <v>326</v>
      </c>
      <c r="E978" s="20" t="str">
        <f>IF(ISBLANK(LeaveTracker[[#This Row],[Employee Name]]),"-----",VLOOKUP(LeaveTracker[[#This Row],[Employee Name]],Employees[[Employee Name]:[Office]],6))</f>
        <v>CEO</v>
      </c>
      <c r="F978" s="24">
        <v>43756</v>
      </c>
      <c r="G978" s="24">
        <v>43756</v>
      </c>
      <c r="H978" s="20" t="s">
        <v>81</v>
      </c>
      <c r="I978" s="51"/>
      <c r="J978" s="23" t="str">
        <f ca="1">NETWORKDAYS(LeaveTracker[[#This Row],[Start Date]],LeaveTracker[[#This Row],[End Date]],lstHolidays)&amp; " "&amp;LeaveTracker[[#This Row],[Type of Leave]]</f>
        <v>1 SL</v>
      </c>
      <c r="K978" s="23">
        <f ca="1">NETWORKDAYS(LeaveTracker[[#This Row],[Start Date]],LeaveTracker[[#This Row],[End Date]],lstHolidays)</f>
        <v>1</v>
      </c>
      <c r="L978" s="30"/>
    </row>
    <row r="979" spans="1:12" ht="30" customHeight="1" x14ac:dyDescent="0.3">
      <c r="A979" s="37">
        <v>1208</v>
      </c>
      <c r="B979" s="38">
        <v>43791</v>
      </c>
      <c r="C979" s="22">
        <v>43769</v>
      </c>
      <c r="D979" s="19" t="s">
        <v>330</v>
      </c>
      <c r="E979" s="20" t="str">
        <f>IF(ISBLANK(LeaveTracker[[#This Row],[Employee Name]]),"-----",VLOOKUP(LeaveTracker[[#This Row],[Employee Name]],Employees[[Employee Name]:[Office]],6))</f>
        <v>LEGAL</v>
      </c>
      <c r="F979" s="24">
        <v>43760</v>
      </c>
      <c r="G979" s="24">
        <v>43763</v>
      </c>
      <c r="H979" s="20" t="s">
        <v>81</v>
      </c>
      <c r="I979" s="51"/>
      <c r="J979" s="23" t="str">
        <f ca="1">NETWORKDAYS(LeaveTracker[[#This Row],[Start Date]],LeaveTracker[[#This Row],[End Date]],lstHolidays)&amp; " "&amp;LeaveTracker[[#This Row],[Type of Leave]]</f>
        <v>4 SL</v>
      </c>
      <c r="K979" s="23">
        <f ca="1">NETWORKDAYS(LeaveTracker[[#This Row],[Start Date]],LeaveTracker[[#This Row],[End Date]],lstHolidays)</f>
        <v>4</v>
      </c>
      <c r="L979" s="30"/>
    </row>
    <row r="980" spans="1:12" ht="30" customHeight="1" x14ac:dyDescent="0.3">
      <c r="A980" s="37">
        <v>1208</v>
      </c>
      <c r="B980" s="38">
        <v>43791</v>
      </c>
      <c r="C980" s="22">
        <v>43769</v>
      </c>
      <c r="D980" s="19" t="s">
        <v>330</v>
      </c>
      <c r="E980" s="20" t="str">
        <f>IF(ISBLANK(LeaveTracker[[#This Row],[Employee Name]]),"-----",VLOOKUP(LeaveTracker[[#This Row],[Employee Name]],Employees[[Employee Name]:[Office]],6))</f>
        <v>LEGAL</v>
      </c>
      <c r="F980" s="24">
        <v>43766</v>
      </c>
      <c r="G980" s="24">
        <v>43769</v>
      </c>
      <c r="H980" s="20" t="s">
        <v>81</v>
      </c>
      <c r="I980" s="51"/>
      <c r="J980" s="23" t="str">
        <f ca="1">NETWORKDAYS(LeaveTracker[[#This Row],[Start Date]],LeaveTracker[[#This Row],[End Date]],lstHolidays)&amp; " "&amp;LeaveTracker[[#This Row],[Type of Leave]]</f>
        <v>4 SL</v>
      </c>
      <c r="K980" s="23">
        <f ca="1">NETWORKDAYS(LeaveTracker[[#This Row],[Start Date]],LeaveTracker[[#This Row],[End Date]],lstHolidays)</f>
        <v>4</v>
      </c>
      <c r="L980" s="30"/>
    </row>
    <row r="981" spans="1:12" ht="30" customHeight="1" x14ac:dyDescent="0.3">
      <c r="A981" s="37">
        <v>1209</v>
      </c>
      <c r="B981" s="38">
        <v>43791</v>
      </c>
      <c r="C981" s="22">
        <v>43740</v>
      </c>
      <c r="D981" s="20" t="s">
        <v>330</v>
      </c>
      <c r="E981" s="20" t="str">
        <f>IF(ISBLANK(LeaveTracker[[#This Row],[Employee Name]]),"-----",VLOOKUP(LeaveTracker[[#This Row],[Employee Name]],Employees[[Employee Name]:[Office]],6))</f>
        <v>LEGAL</v>
      </c>
      <c r="F981" s="24">
        <v>43734</v>
      </c>
      <c r="G981" s="24">
        <v>43735</v>
      </c>
      <c r="H981" s="20" t="s">
        <v>81</v>
      </c>
      <c r="I981" s="51"/>
      <c r="J981" s="23" t="str">
        <f ca="1">NETWORKDAYS(LeaveTracker[[#This Row],[Start Date]],LeaveTracker[[#This Row],[End Date]],lstHolidays)&amp; " "&amp;LeaveTracker[[#This Row],[Type of Leave]]</f>
        <v>2 SL</v>
      </c>
      <c r="K981" s="23">
        <f ca="1">NETWORKDAYS(LeaveTracker[[#This Row],[Start Date]],LeaveTracker[[#This Row],[End Date]],lstHolidays)</f>
        <v>2</v>
      </c>
      <c r="L981" s="30"/>
    </row>
    <row r="982" spans="1:12" ht="30" customHeight="1" x14ac:dyDescent="0.3">
      <c r="A982" s="37">
        <v>1209</v>
      </c>
      <c r="B982" s="38">
        <v>43791</v>
      </c>
      <c r="C982" s="22">
        <v>43740</v>
      </c>
      <c r="D982" s="20" t="s">
        <v>330</v>
      </c>
      <c r="E982" s="20" t="str">
        <f>IF(ISBLANK(LeaveTracker[[#This Row],[Employee Name]]),"-----",VLOOKUP(LeaveTracker[[#This Row],[Employee Name]],Employees[[Employee Name]:[Office]],6))</f>
        <v>LEGAL</v>
      </c>
      <c r="F982" s="24">
        <v>43739</v>
      </c>
      <c r="G982" s="24">
        <v>43739</v>
      </c>
      <c r="H982" s="20" t="s">
        <v>81</v>
      </c>
      <c r="I982" s="51"/>
      <c r="J982" s="23" t="str">
        <f ca="1">NETWORKDAYS(LeaveTracker[[#This Row],[Start Date]],LeaveTracker[[#This Row],[End Date]],lstHolidays)&amp; " "&amp;LeaveTracker[[#This Row],[Type of Leave]]</f>
        <v>1 SL</v>
      </c>
      <c r="K982" s="23">
        <f ca="1">NETWORKDAYS(LeaveTracker[[#This Row],[Start Date]],LeaveTracker[[#This Row],[End Date]],lstHolidays)</f>
        <v>1</v>
      </c>
      <c r="L982" s="30"/>
    </row>
    <row r="983" spans="1:12" ht="30" customHeight="1" x14ac:dyDescent="0.3">
      <c r="A983" s="37">
        <v>1210</v>
      </c>
      <c r="B983" s="38">
        <v>43791</v>
      </c>
      <c r="C983" s="22">
        <v>43768</v>
      </c>
      <c r="D983" s="19" t="s">
        <v>335</v>
      </c>
      <c r="E983" s="20" t="str">
        <f>IF(ISBLANK(LeaveTracker[[#This Row],[Employee Name]]),"-----",VLOOKUP(LeaveTracker[[#This Row],[Employee Name]],Employees[[Employee Name]:[Office]],6))</f>
        <v>INTERNAL</v>
      </c>
      <c r="F983" s="24">
        <v>43766</v>
      </c>
      <c r="G983" s="24">
        <v>43767</v>
      </c>
      <c r="H983" s="20" t="s">
        <v>81</v>
      </c>
      <c r="I983" s="51"/>
      <c r="J983" s="23" t="str">
        <f ca="1">NETWORKDAYS(LeaveTracker[[#This Row],[Start Date]],LeaveTracker[[#This Row],[End Date]],lstHolidays)&amp; " "&amp;LeaveTracker[[#This Row],[Type of Leave]]</f>
        <v>2 SL</v>
      </c>
      <c r="K983" s="23">
        <f ca="1">NETWORKDAYS(LeaveTracker[[#This Row],[Start Date]],LeaveTracker[[#This Row],[End Date]],lstHolidays)</f>
        <v>2</v>
      </c>
      <c r="L983" s="30"/>
    </row>
    <row r="984" spans="1:12" ht="30" customHeight="1" x14ac:dyDescent="0.3">
      <c r="A984" s="37">
        <v>1211</v>
      </c>
      <c r="B984" s="38">
        <v>43791</v>
      </c>
      <c r="C984" s="22">
        <v>43733</v>
      </c>
      <c r="D984" s="19" t="s">
        <v>339</v>
      </c>
      <c r="E984" s="20" t="str">
        <f>IF(ISBLANK(LeaveTracker[[#This Row],[Employee Name]]),"-----",VLOOKUP(LeaveTracker[[#This Row],[Employee Name]],Employees[[Employee Name]:[Office]],6))</f>
        <v>COMELEC</v>
      </c>
      <c r="F984" s="24">
        <v>43732</v>
      </c>
      <c r="G984" s="24">
        <v>43732</v>
      </c>
      <c r="H984" s="20" t="s">
        <v>81</v>
      </c>
      <c r="I984" s="51"/>
      <c r="J984" s="23" t="str">
        <f ca="1">NETWORKDAYS(LeaveTracker[[#This Row],[Start Date]],LeaveTracker[[#This Row],[End Date]],lstHolidays)&amp; " "&amp;LeaveTracker[[#This Row],[Type of Leave]]</f>
        <v>1 SL</v>
      </c>
      <c r="K984" s="23">
        <f ca="1">NETWORKDAYS(LeaveTracker[[#This Row],[Start Date]],LeaveTracker[[#This Row],[End Date]],lstHolidays)</f>
        <v>1</v>
      </c>
      <c r="L984" s="30"/>
    </row>
    <row r="985" spans="1:12" ht="30" customHeight="1" x14ac:dyDescent="0.3">
      <c r="A985" s="37">
        <v>1212</v>
      </c>
      <c r="B985" s="38">
        <v>43791</v>
      </c>
      <c r="C985" s="22">
        <v>43725</v>
      </c>
      <c r="D985" s="19" t="s">
        <v>341</v>
      </c>
      <c r="E985" s="20" t="str">
        <f>IF(ISBLANK(LeaveTracker[[#This Row],[Employee Name]]),"-----",VLOOKUP(LeaveTracker[[#This Row],[Employee Name]],Employees[[Employee Name]:[Office]],6))</f>
        <v>COMELEC</v>
      </c>
      <c r="F985" s="24">
        <v>43718</v>
      </c>
      <c r="G985" s="24">
        <v>43720</v>
      </c>
      <c r="H985" s="20" t="s">
        <v>81</v>
      </c>
      <c r="I985" s="51"/>
      <c r="J985" s="23" t="str">
        <f ca="1">NETWORKDAYS(LeaveTracker[[#This Row],[Start Date]],LeaveTracker[[#This Row],[End Date]],lstHolidays)&amp; " "&amp;LeaveTracker[[#This Row],[Type of Leave]]</f>
        <v>3 SL</v>
      </c>
      <c r="K985" s="23">
        <f ca="1">NETWORKDAYS(LeaveTracker[[#This Row],[Start Date]],LeaveTracker[[#This Row],[End Date]],lstHolidays)</f>
        <v>3</v>
      </c>
      <c r="L985" s="30"/>
    </row>
    <row r="986" spans="1:12" ht="30" customHeight="1" x14ac:dyDescent="0.3">
      <c r="A986" s="37">
        <v>1213</v>
      </c>
      <c r="B986" s="38">
        <v>43791</v>
      </c>
      <c r="C986" s="22">
        <v>43775</v>
      </c>
      <c r="D986" s="19" t="s">
        <v>344</v>
      </c>
      <c r="E986" s="20" t="str">
        <f>IF(ISBLANK(LeaveTracker[[#This Row],[Employee Name]]),"-----",VLOOKUP(LeaveTracker[[#This Row],[Employee Name]],Employees[[Employee Name]:[Office]],6))</f>
        <v>MO</v>
      </c>
      <c r="F986" s="24">
        <v>43773</v>
      </c>
      <c r="G986" s="24">
        <v>43774</v>
      </c>
      <c r="H986" s="20" t="s">
        <v>81</v>
      </c>
      <c r="I986" s="51"/>
      <c r="J986" s="23" t="str">
        <f ca="1">NETWORKDAYS(LeaveTracker[[#This Row],[Start Date]],LeaveTracker[[#This Row],[End Date]],lstHolidays)&amp; " "&amp;LeaveTracker[[#This Row],[Type of Leave]]</f>
        <v>2 SL</v>
      </c>
      <c r="K986" s="23">
        <f ca="1">NETWORKDAYS(LeaveTracker[[#This Row],[Start Date]],LeaveTracker[[#This Row],[End Date]],lstHolidays)</f>
        <v>2</v>
      </c>
      <c r="L986" s="30"/>
    </row>
    <row r="987" spans="1:12" ht="30" customHeight="1" x14ac:dyDescent="0.3">
      <c r="A987" s="37">
        <v>1214</v>
      </c>
      <c r="B987" s="38">
        <v>43791</v>
      </c>
      <c r="C987" s="22">
        <v>43759</v>
      </c>
      <c r="D987" s="19" t="s">
        <v>347</v>
      </c>
      <c r="E987" s="20" t="str">
        <f>IF(ISBLANK(LeaveTracker[[#This Row],[Employee Name]]),"-----",VLOOKUP(LeaveTracker[[#This Row],[Employee Name]],Employees[[Employee Name]:[Office]],6))</f>
        <v>ONT</v>
      </c>
      <c r="F987" s="24">
        <v>43773</v>
      </c>
      <c r="G987" s="24">
        <v>43777</v>
      </c>
      <c r="H987" s="20" t="s">
        <v>1</v>
      </c>
      <c r="I987" s="51" t="s">
        <v>307</v>
      </c>
      <c r="J987" s="23" t="str">
        <f ca="1">NETWORKDAYS(LeaveTracker[[#This Row],[Start Date]],LeaveTracker[[#This Row],[End Date]],lstHolidays)&amp; " "&amp;LeaveTracker[[#This Row],[Type of Leave]]</f>
        <v>5 Other</v>
      </c>
      <c r="K987" s="23">
        <f ca="1">NETWORKDAYS(LeaveTracker[[#This Row],[Start Date]],LeaveTracker[[#This Row],[End Date]],lstHolidays)</f>
        <v>5</v>
      </c>
      <c r="L987" s="30"/>
    </row>
    <row r="988" spans="1:12" ht="30" customHeight="1" x14ac:dyDescent="0.3">
      <c r="A988" s="37">
        <v>1215</v>
      </c>
      <c r="B988" s="38">
        <v>43791</v>
      </c>
      <c r="C988" s="22">
        <v>43768</v>
      </c>
      <c r="D988" s="19" t="s">
        <v>350</v>
      </c>
      <c r="E988" s="20" t="str">
        <f>IF(ISBLANK(LeaveTracker[[#This Row],[Employee Name]]),"-----",VLOOKUP(LeaveTracker[[#This Row],[Employee Name]],Employees[[Employee Name]:[Office]],6))</f>
        <v>PICNIC GROVE</v>
      </c>
      <c r="F988" s="24">
        <v>43766</v>
      </c>
      <c r="G988" s="24">
        <v>43767</v>
      </c>
      <c r="H988" s="20" t="s">
        <v>81</v>
      </c>
      <c r="I988" s="51"/>
      <c r="J988" s="23" t="str">
        <f ca="1">NETWORKDAYS(LeaveTracker[[#This Row],[Start Date]],LeaveTracker[[#This Row],[End Date]],lstHolidays)&amp; " "&amp;LeaveTracker[[#This Row],[Type of Leave]]</f>
        <v>2 SL</v>
      </c>
      <c r="K988" s="23">
        <f ca="1">NETWORKDAYS(LeaveTracker[[#This Row],[Start Date]],LeaveTracker[[#This Row],[End Date]],lstHolidays)</f>
        <v>2</v>
      </c>
      <c r="L988" s="30"/>
    </row>
    <row r="989" spans="1:12" ht="30" customHeight="1" x14ac:dyDescent="0.3">
      <c r="A989" s="37">
        <v>1216</v>
      </c>
      <c r="B989" s="38">
        <v>43791</v>
      </c>
      <c r="C989" s="22">
        <v>43752</v>
      </c>
      <c r="D989" s="20" t="s">
        <v>350</v>
      </c>
      <c r="E989" s="20" t="str">
        <f>IF(ISBLANK(LeaveTracker[[#This Row],[Employee Name]]),"-----",VLOOKUP(LeaveTracker[[#This Row],[Employee Name]],Employees[[Employee Name]:[Office]],6))</f>
        <v>PICNIC GROVE</v>
      </c>
      <c r="F989" s="24">
        <v>43748</v>
      </c>
      <c r="G989" s="24">
        <v>43749</v>
      </c>
      <c r="H989" s="20" t="s">
        <v>81</v>
      </c>
      <c r="I989" s="51"/>
      <c r="J989" s="23" t="str">
        <f ca="1">NETWORKDAYS(LeaveTracker[[#This Row],[Start Date]],LeaveTracker[[#This Row],[End Date]],lstHolidays)&amp; " "&amp;LeaveTracker[[#This Row],[Type of Leave]]</f>
        <v>2 SL</v>
      </c>
      <c r="K989" s="23">
        <f ca="1">NETWORKDAYS(LeaveTracker[[#This Row],[Start Date]],LeaveTracker[[#This Row],[End Date]],lstHolidays)</f>
        <v>2</v>
      </c>
      <c r="L989" s="30"/>
    </row>
    <row r="990" spans="1:12" ht="30" customHeight="1" x14ac:dyDescent="0.3">
      <c r="A990" s="37">
        <v>1217</v>
      </c>
      <c r="B990" s="38">
        <v>43791</v>
      </c>
      <c r="C990" s="22">
        <v>43745</v>
      </c>
      <c r="D990" s="20" t="s">
        <v>350</v>
      </c>
      <c r="E990" s="20" t="str">
        <f>IF(ISBLANK(LeaveTracker[[#This Row],[Employee Name]]),"-----",VLOOKUP(LeaveTracker[[#This Row],[Employee Name]],Employees[[Employee Name]:[Office]],6))</f>
        <v>PICNIC GROVE</v>
      </c>
      <c r="F990" s="24">
        <v>43740</v>
      </c>
      <c r="G990" s="24">
        <v>43742</v>
      </c>
      <c r="H990" s="20" t="s">
        <v>81</v>
      </c>
      <c r="I990" s="51"/>
      <c r="J990" s="23" t="str">
        <f ca="1">NETWORKDAYS(LeaveTracker[[#This Row],[Start Date]],LeaveTracker[[#This Row],[End Date]],lstHolidays)&amp; " "&amp;LeaveTracker[[#This Row],[Type of Leave]]</f>
        <v>3 SL</v>
      </c>
      <c r="K990" s="23">
        <f ca="1">NETWORKDAYS(LeaveTracker[[#This Row],[Start Date]],LeaveTracker[[#This Row],[End Date]],lstHolidays)</f>
        <v>3</v>
      </c>
      <c r="L990" s="30"/>
    </row>
    <row r="991" spans="1:12" ht="30" customHeight="1" x14ac:dyDescent="0.3">
      <c r="A991" s="37">
        <v>1218</v>
      </c>
      <c r="B991" s="38">
        <v>43791</v>
      </c>
      <c r="C991" s="22">
        <v>43739</v>
      </c>
      <c r="D991" s="20" t="s">
        <v>350</v>
      </c>
      <c r="E991" s="20" t="str">
        <f>IF(ISBLANK(LeaveTracker[[#This Row],[Employee Name]]),"-----",VLOOKUP(LeaveTracker[[#This Row],[Employee Name]],Employees[[Employee Name]:[Office]],6))</f>
        <v>PICNIC GROVE</v>
      </c>
      <c r="F991" s="24">
        <v>43719</v>
      </c>
      <c r="G991" s="24">
        <v>43719</v>
      </c>
      <c r="H991" s="20" t="s">
        <v>81</v>
      </c>
      <c r="I991" s="51"/>
      <c r="J991" s="23" t="str">
        <f ca="1">NETWORKDAYS(LeaveTracker[[#This Row],[Start Date]],LeaveTracker[[#This Row],[End Date]],lstHolidays)&amp; " "&amp;LeaveTracker[[#This Row],[Type of Leave]]</f>
        <v>1 SL</v>
      </c>
      <c r="K991" s="23">
        <f ca="1">NETWORKDAYS(LeaveTracker[[#This Row],[Start Date]],LeaveTracker[[#This Row],[End Date]],lstHolidays)</f>
        <v>1</v>
      </c>
      <c r="L991" s="30"/>
    </row>
    <row r="992" spans="1:12" ht="30" customHeight="1" x14ac:dyDescent="0.3">
      <c r="A992" s="37">
        <v>1218</v>
      </c>
      <c r="B992" s="38">
        <v>43791</v>
      </c>
      <c r="C992" s="22">
        <v>43739</v>
      </c>
      <c r="D992" s="20" t="s">
        <v>350</v>
      </c>
      <c r="E992" s="20" t="str">
        <f>IF(ISBLANK(LeaveTracker[[#This Row],[Employee Name]]),"-----",VLOOKUP(LeaveTracker[[#This Row],[Employee Name]],Employees[[Employee Name]:[Office]],6))</f>
        <v>PICNIC GROVE</v>
      </c>
      <c r="F992" s="24">
        <v>43727</v>
      </c>
      <c r="G992" s="24">
        <v>43727</v>
      </c>
      <c r="H992" s="20" t="s">
        <v>81</v>
      </c>
      <c r="I992" s="51"/>
      <c r="J992" s="23" t="str">
        <f ca="1">NETWORKDAYS(LeaveTracker[[#This Row],[Start Date]],LeaveTracker[[#This Row],[End Date]],lstHolidays)&amp; " "&amp;LeaveTracker[[#This Row],[Type of Leave]]</f>
        <v>1 SL</v>
      </c>
      <c r="K992" s="23">
        <f ca="1">NETWORKDAYS(LeaveTracker[[#This Row],[Start Date]],LeaveTracker[[#This Row],[End Date]],lstHolidays)</f>
        <v>1</v>
      </c>
      <c r="L992" s="30"/>
    </row>
    <row r="993" spans="1:12" ht="30" customHeight="1" x14ac:dyDescent="0.3">
      <c r="A993" s="37">
        <v>1218</v>
      </c>
      <c r="B993" s="38">
        <v>43791</v>
      </c>
      <c r="C993" s="22">
        <v>43739</v>
      </c>
      <c r="D993" s="20" t="s">
        <v>350</v>
      </c>
      <c r="E993" s="20" t="str">
        <f>IF(ISBLANK(LeaveTracker[[#This Row],[Employee Name]]),"-----",VLOOKUP(LeaveTracker[[#This Row],[Employee Name]],Employees[[Employee Name]:[Office]],6))</f>
        <v>PICNIC GROVE</v>
      </c>
      <c r="F993" s="24">
        <v>43738</v>
      </c>
      <c r="G993" s="24">
        <v>43738</v>
      </c>
      <c r="H993" s="20" t="s">
        <v>81</v>
      </c>
      <c r="I993" s="51"/>
      <c r="J993" s="23" t="str">
        <f ca="1">NETWORKDAYS(LeaveTracker[[#This Row],[Start Date]],LeaveTracker[[#This Row],[End Date]],lstHolidays)&amp; " "&amp;LeaveTracker[[#This Row],[Type of Leave]]</f>
        <v>1 SL</v>
      </c>
      <c r="K993" s="23">
        <f ca="1">NETWORKDAYS(LeaveTracker[[#This Row],[Start Date]],LeaveTracker[[#This Row],[End Date]],lstHolidays)</f>
        <v>1</v>
      </c>
      <c r="L993" s="30"/>
    </row>
    <row r="994" spans="1:12" ht="30" customHeight="1" x14ac:dyDescent="0.3">
      <c r="A994" s="37">
        <v>1219</v>
      </c>
      <c r="B994" s="38">
        <v>43791</v>
      </c>
      <c r="C994" s="22">
        <v>43726</v>
      </c>
      <c r="D994" s="20" t="s">
        <v>350</v>
      </c>
      <c r="E994" s="20" t="str">
        <f>IF(ISBLANK(LeaveTracker[[#This Row],[Employee Name]]),"-----",VLOOKUP(LeaveTracker[[#This Row],[Employee Name]],Employees[[Employee Name]:[Office]],6))</f>
        <v>PICNIC GROVE</v>
      </c>
      <c r="F994" s="24">
        <v>43724</v>
      </c>
      <c r="G994" s="24">
        <v>43725</v>
      </c>
      <c r="H994" s="20" t="s">
        <v>81</v>
      </c>
      <c r="I994" s="51"/>
      <c r="J994" s="23" t="str">
        <f ca="1">NETWORKDAYS(LeaveTracker[[#This Row],[Start Date]],LeaveTracker[[#This Row],[End Date]],lstHolidays)&amp; " "&amp;LeaveTracker[[#This Row],[Type of Leave]]</f>
        <v>2 SL</v>
      </c>
      <c r="K994" s="23">
        <f ca="1">NETWORKDAYS(LeaveTracker[[#This Row],[Start Date]],LeaveTracker[[#This Row],[End Date]],lstHolidays)</f>
        <v>2</v>
      </c>
      <c r="L994" s="30"/>
    </row>
    <row r="995" spans="1:12" ht="30" customHeight="1" x14ac:dyDescent="0.3">
      <c r="A995" s="37">
        <v>1220</v>
      </c>
      <c r="B995" s="38">
        <v>43791</v>
      </c>
      <c r="C995" s="22">
        <v>43745</v>
      </c>
      <c r="D995" s="19" t="s">
        <v>354</v>
      </c>
      <c r="E995" s="20" t="str">
        <f>IF(ISBLANK(LeaveTracker[[#This Row],[Employee Name]]),"-----",VLOOKUP(LeaveTracker[[#This Row],[Employee Name]],Employees[[Employee Name]:[Office]],6))</f>
        <v>LCR</v>
      </c>
      <c r="F995" s="24">
        <v>43740</v>
      </c>
      <c r="G995" s="24">
        <v>43740</v>
      </c>
      <c r="H995" s="20" t="s">
        <v>81</v>
      </c>
      <c r="I995" s="51"/>
      <c r="J995" s="23" t="str">
        <f ca="1">NETWORKDAYS(LeaveTracker[[#This Row],[Start Date]],LeaveTracker[[#This Row],[End Date]],lstHolidays)&amp; " "&amp;LeaveTracker[[#This Row],[Type of Leave]]</f>
        <v>1 SL</v>
      </c>
      <c r="K995" s="23">
        <f ca="1">NETWORKDAYS(LeaveTracker[[#This Row],[Start Date]],LeaveTracker[[#This Row],[End Date]],lstHolidays)</f>
        <v>1</v>
      </c>
      <c r="L995" s="30"/>
    </row>
    <row r="996" spans="1:12" ht="30" customHeight="1" x14ac:dyDescent="0.3">
      <c r="A996" s="37">
        <v>1221</v>
      </c>
      <c r="B996" s="38">
        <v>43791</v>
      </c>
      <c r="C996" s="22">
        <v>43767</v>
      </c>
      <c r="D996" s="19" t="s">
        <v>358</v>
      </c>
      <c r="E996" s="20" t="str">
        <f>IF(ISBLANK(LeaveTracker[[#This Row],[Employee Name]]),"-----",VLOOKUP(LeaveTracker[[#This Row],[Employee Name]],Employees[[Employee Name]:[Office]],6))</f>
        <v>LCR</v>
      </c>
      <c r="F996" s="24">
        <v>43759</v>
      </c>
      <c r="G996" s="24">
        <v>43759</v>
      </c>
      <c r="H996" s="20" t="s">
        <v>81</v>
      </c>
      <c r="I996" s="51"/>
      <c r="J996" s="23" t="str">
        <f ca="1">NETWORKDAYS(LeaveTracker[[#This Row],[Start Date]],LeaveTracker[[#This Row],[End Date]],lstHolidays)&amp; " "&amp;LeaveTracker[[#This Row],[Type of Leave]]</f>
        <v>1 SL</v>
      </c>
      <c r="K996" s="23">
        <f ca="1">NETWORKDAYS(LeaveTracker[[#This Row],[Start Date]],LeaveTracker[[#This Row],[End Date]],lstHolidays)</f>
        <v>1</v>
      </c>
      <c r="L996" s="30"/>
    </row>
    <row r="997" spans="1:12" ht="30" customHeight="1" x14ac:dyDescent="0.3">
      <c r="A997" s="37">
        <v>1221</v>
      </c>
      <c r="B997" s="38">
        <v>43791</v>
      </c>
      <c r="C997" s="22">
        <v>43767</v>
      </c>
      <c r="D997" s="19" t="s">
        <v>358</v>
      </c>
      <c r="E997" s="20" t="str">
        <f>IF(ISBLANK(LeaveTracker[[#This Row],[Employee Name]]),"-----",VLOOKUP(LeaveTracker[[#This Row],[Employee Name]],Employees[[Employee Name]:[Office]],6))</f>
        <v>LCR</v>
      </c>
      <c r="F997" s="24">
        <v>43766</v>
      </c>
      <c r="G997" s="24">
        <v>43766</v>
      </c>
      <c r="H997" s="20" t="s">
        <v>81</v>
      </c>
      <c r="I997" s="51"/>
      <c r="J997" s="23" t="str">
        <f ca="1">NETWORKDAYS(LeaveTracker[[#This Row],[Start Date]],LeaveTracker[[#This Row],[End Date]],lstHolidays)&amp; " "&amp;LeaveTracker[[#This Row],[Type of Leave]]</f>
        <v>1 SL</v>
      </c>
      <c r="K997" s="23">
        <f ca="1">NETWORKDAYS(LeaveTracker[[#This Row],[Start Date]],LeaveTracker[[#This Row],[End Date]],lstHolidays)</f>
        <v>1</v>
      </c>
      <c r="L997" s="30"/>
    </row>
    <row r="998" spans="1:12" ht="30" customHeight="1" x14ac:dyDescent="0.3">
      <c r="A998" s="37">
        <v>1222</v>
      </c>
      <c r="B998" s="38">
        <v>43794</v>
      </c>
      <c r="C998" s="22">
        <v>43763</v>
      </c>
      <c r="D998" s="19" t="s">
        <v>361</v>
      </c>
      <c r="E998" s="20" t="str">
        <f>IF(ISBLANK(LeaveTracker[[#This Row],[Employee Name]]),"-----",VLOOKUP(LeaveTracker[[#This Row],[Employee Name]],Employees[[Employee Name]:[Office]],6))</f>
        <v>VMO</v>
      </c>
      <c r="F998" s="24">
        <v>43762</v>
      </c>
      <c r="G998" s="24">
        <v>43762</v>
      </c>
      <c r="H998" s="20" t="s">
        <v>81</v>
      </c>
      <c r="I998" s="51"/>
      <c r="J998" s="23" t="str">
        <f ca="1">NETWORKDAYS(LeaveTracker[[#This Row],[Start Date]],LeaveTracker[[#This Row],[End Date]],lstHolidays)&amp; " "&amp;LeaveTracker[[#This Row],[Type of Leave]]</f>
        <v>1 SL</v>
      </c>
      <c r="K998" s="23">
        <f ca="1">NETWORKDAYS(LeaveTracker[[#This Row],[Start Date]],LeaveTracker[[#This Row],[End Date]],lstHolidays)</f>
        <v>1</v>
      </c>
      <c r="L998" s="30"/>
    </row>
    <row r="999" spans="1:12" ht="30" customHeight="1" x14ac:dyDescent="0.3">
      <c r="A999" s="37">
        <v>1223</v>
      </c>
      <c r="B999" s="38">
        <v>43794</v>
      </c>
      <c r="C999" s="22">
        <v>43756</v>
      </c>
      <c r="D999" s="19" t="s">
        <v>365</v>
      </c>
      <c r="E999" s="20" t="str">
        <f>IF(ISBLANK(LeaveTracker[[#This Row],[Employee Name]]),"-----",VLOOKUP(LeaveTracker[[#This Row],[Employee Name]],Employees[[Employee Name]:[Office]],6))</f>
        <v>SP</v>
      </c>
      <c r="F999" s="24">
        <v>43752</v>
      </c>
      <c r="G999" s="24">
        <v>43753</v>
      </c>
      <c r="H999" s="20" t="s">
        <v>1</v>
      </c>
      <c r="I999" s="51" t="s">
        <v>105</v>
      </c>
      <c r="J999" s="23" t="str">
        <f ca="1">NETWORKDAYS(LeaveTracker[[#This Row],[Start Date]],LeaveTracker[[#This Row],[End Date]],lstHolidays)&amp; " "&amp;LeaveTracker[[#This Row],[Type of Leave]]</f>
        <v>2 Other</v>
      </c>
      <c r="K999" s="23">
        <f ca="1">NETWORKDAYS(LeaveTracker[[#This Row],[Start Date]],LeaveTracker[[#This Row],[End Date]],lstHolidays)</f>
        <v>2</v>
      </c>
      <c r="L999" s="30"/>
    </row>
    <row r="1000" spans="1:12" ht="30" customHeight="1" x14ac:dyDescent="0.3">
      <c r="A1000" s="37">
        <v>1224</v>
      </c>
      <c r="B1000" s="38">
        <v>43794</v>
      </c>
      <c r="C1000" s="22">
        <v>43769</v>
      </c>
      <c r="D1000" s="19" t="s">
        <v>370</v>
      </c>
      <c r="E1000" s="20" t="str">
        <f>IF(ISBLANK(LeaveTracker[[#This Row],[Employee Name]]),"-----",VLOOKUP(LeaveTracker[[#This Row],[Employee Name]],Employees[[Employee Name]:[Office]],6))</f>
        <v>CCT</v>
      </c>
      <c r="F1000" s="24">
        <v>43768</v>
      </c>
      <c r="G1000" s="24">
        <v>43768</v>
      </c>
      <c r="H1000" s="19" t="s">
        <v>81</v>
      </c>
      <c r="I1000" s="51"/>
      <c r="J1000" s="23" t="str">
        <f ca="1">NETWORKDAYS(LeaveTracker[[#This Row],[Start Date]],LeaveTracker[[#This Row],[End Date]],lstHolidays)&amp; " "&amp;LeaveTracker[[#This Row],[Type of Leave]]</f>
        <v>1 SL</v>
      </c>
      <c r="K1000" s="23">
        <f ca="1">NETWORKDAYS(LeaveTracker[[#This Row],[Start Date]],LeaveTracker[[#This Row],[End Date]],lstHolidays)</f>
        <v>1</v>
      </c>
      <c r="L1000" s="30"/>
    </row>
    <row r="1001" spans="1:12" ht="30" customHeight="1" x14ac:dyDescent="0.3">
      <c r="A1001" s="37">
        <v>1225</v>
      </c>
      <c r="B1001" s="38">
        <v>43794</v>
      </c>
      <c r="C1001" s="22">
        <v>43763</v>
      </c>
      <c r="D1001" s="20" t="s">
        <v>374</v>
      </c>
      <c r="E1001" s="20" t="str">
        <f>IF(ISBLANK(LeaveTracker[[#This Row],[Employee Name]]),"-----",VLOOKUP(LeaveTracker[[#This Row],[Employee Name]],Employees[[Employee Name]:[Office]],6))</f>
        <v>LIBRARY</v>
      </c>
      <c r="F1001" s="24">
        <v>43776</v>
      </c>
      <c r="G1001" s="24">
        <v>43777</v>
      </c>
      <c r="H1001" s="19" t="s">
        <v>82</v>
      </c>
      <c r="I1001" s="51"/>
      <c r="J1001" s="23" t="str">
        <f ca="1">NETWORKDAYS(LeaveTracker[[#This Row],[Start Date]],LeaveTracker[[#This Row],[End Date]],lstHolidays)&amp; " "&amp;LeaveTracker[[#This Row],[Type of Leave]]</f>
        <v>2 VL</v>
      </c>
      <c r="K1001" s="23">
        <f ca="1">NETWORKDAYS(LeaveTracker[[#This Row],[Start Date]],LeaveTracker[[#This Row],[End Date]],lstHolidays)</f>
        <v>2</v>
      </c>
      <c r="L1001" s="30"/>
    </row>
    <row r="1002" spans="1:12" ht="30" customHeight="1" x14ac:dyDescent="0.3">
      <c r="A1002" s="37">
        <v>1225</v>
      </c>
      <c r="B1002" s="38">
        <v>43794</v>
      </c>
      <c r="C1002" s="22">
        <v>43763</v>
      </c>
      <c r="D1002" s="20" t="s">
        <v>374</v>
      </c>
      <c r="E1002" s="20" t="str">
        <f>IF(ISBLANK(LeaveTracker[[#This Row],[Employee Name]]),"-----",VLOOKUP(LeaveTracker[[#This Row],[Employee Name]],Employees[[Employee Name]:[Office]],6))</f>
        <v>LIBRARY</v>
      </c>
      <c r="F1002" s="24">
        <v>43780</v>
      </c>
      <c r="G1002" s="24">
        <v>43781</v>
      </c>
      <c r="H1002" s="20" t="s">
        <v>82</v>
      </c>
      <c r="I1002" s="51"/>
      <c r="J1002" s="23" t="str">
        <f ca="1">NETWORKDAYS(LeaveTracker[[#This Row],[Start Date]],LeaveTracker[[#This Row],[End Date]],lstHolidays)&amp; " "&amp;LeaveTracker[[#This Row],[Type of Leave]]</f>
        <v>2 VL</v>
      </c>
      <c r="K1002" s="23">
        <f ca="1">NETWORKDAYS(LeaveTracker[[#This Row],[Start Date]],LeaveTracker[[#This Row],[End Date]],lstHolidays)</f>
        <v>2</v>
      </c>
      <c r="L1002" s="30"/>
    </row>
    <row r="1003" spans="1:12" ht="30" customHeight="1" x14ac:dyDescent="0.3">
      <c r="A1003" s="37">
        <v>1226</v>
      </c>
      <c r="B1003" s="38">
        <v>43794</v>
      </c>
      <c r="C1003" s="22">
        <v>43760</v>
      </c>
      <c r="D1003" s="19" t="s">
        <v>370</v>
      </c>
      <c r="E1003" s="20" t="str">
        <f>IF(ISBLANK(LeaveTracker[[#This Row],[Employee Name]]),"-----",VLOOKUP(LeaveTracker[[#This Row],[Employee Name]],Employees[[Employee Name]:[Office]],6))</f>
        <v>CCT</v>
      </c>
      <c r="F1003" s="24">
        <v>43749</v>
      </c>
      <c r="G1003" s="24">
        <v>43749</v>
      </c>
      <c r="H1003" s="19" t="s">
        <v>81</v>
      </c>
      <c r="I1003" s="51"/>
      <c r="J1003" s="23" t="str">
        <f ca="1">NETWORKDAYS(LeaveTracker[[#This Row],[Start Date]],LeaveTracker[[#This Row],[End Date]],lstHolidays)&amp; " "&amp;LeaveTracker[[#This Row],[Type of Leave]]</f>
        <v>1 SL</v>
      </c>
      <c r="K1003" s="23">
        <f ca="1">NETWORKDAYS(LeaveTracker[[#This Row],[Start Date]],LeaveTracker[[#This Row],[End Date]],lstHolidays)</f>
        <v>1</v>
      </c>
      <c r="L1003" s="30"/>
    </row>
    <row r="1004" spans="1:12" ht="30" customHeight="1" x14ac:dyDescent="0.3">
      <c r="A1004" s="37">
        <v>1226</v>
      </c>
      <c r="B1004" s="38">
        <v>43794</v>
      </c>
      <c r="C1004" s="22">
        <v>43760</v>
      </c>
      <c r="D1004" s="19" t="s">
        <v>370</v>
      </c>
      <c r="E1004" s="20" t="str">
        <f>IF(ISBLANK(LeaveTracker[[#This Row],[Employee Name]]),"-----",VLOOKUP(LeaveTracker[[#This Row],[Employee Name]],Employees[[Employee Name]:[Office]],6))</f>
        <v>CCT</v>
      </c>
      <c r="F1004" s="24">
        <v>43756</v>
      </c>
      <c r="G1004" s="24">
        <v>43756</v>
      </c>
      <c r="H1004" s="19" t="s">
        <v>81</v>
      </c>
      <c r="I1004" s="51"/>
      <c r="J1004" s="23" t="str">
        <f ca="1">NETWORKDAYS(LeaveTracker[[#This Row],[Start Date]],LeaveTracker[[#This Row],[End Date]],lstHolidays)&amp; " "&amp;LeaveTracker[[#This Row],[Type of Leave]]</f>
        <v>1 SL</v>
      </c>
      <c r="K1004" s="23">
        <f ca="1">NETWORKDAYS(LeaveTracker[[#This Row],[Start Date]],LeaveTracker[[#This Row],[End Date]],lstHolidays)</f>
        <v>1</v>
      </c>
      <c r="L1004" s="30"/>
    </row>
    <row r="1005" spans="1:12" ht="30" customHeight="1" x14ac:dyDescent="0.3">
      <c r="A1005" s="37">
        <v>1227</v>
      </c>
      <c r="B1005" s="38">
        <v>43794</v>
      </c>
      <c r="C1005" s="22">
        <v>43763</v>
      </c>
      <c r="D1005" s="20" t="s">
        <v>374</v>
      </c>
      <c r="E1005" s="20" t="str">
        <f>IF(ISBLANK(LeaveTracker[[#This Row],[Employee Name]]),"-----",VLOOKUP(LeaveTracker[[#This Row],[Employee Name]],Employees[[Employee Name]:[Office]],6))</f>
        <v>LIBRARY</v>
      </c>
      <c r="F1005" s="24">
        <v>43775</v>
      </c>
      <c r="G1005" s="24">
        <v>43775</v>
      </c>
      <c r="H1005" s="19" t="s">
        <v>1</v>
      </c>
      <c r="I1005" s="51" t="s">
        <v>158</v>
      </c>
      <c r="J1005" s="23" t="str">
        <f ca="1">NETWORKDAYS(LeaveTracker[[#This Row],[Start Date]],LeaveTracker[[#This Row],[End Date]],lstHolidays)&amp; " "&amp;LeaveTracker[[#This Row],[Type of Leave]]</f>
        <v>1 Other</v>
      </c>
      <c r="K1005" s="23">
        <f ca="1">NETWORKDAYS(LeaveTracker[[#This Row],[Start Date]],LeaveTracker[[#This Row],[End Date]],lstHolidays)</f>
        <v>1</v>
      </c>
      <c r="L1005" s="30"/>
    </row>
    <row r="1006" spans="1:12" ht="30" customHeight="1" x14ac:dyDescent="0.3">
      <c r="A1006" s="37">
        <v>1228</v>
      </c>
      <c r="B1006" s="38">
        <v>43794</v>
      </c>
      <c r="C1006" s="22">
        <v>43717</v>
      </c>
      <c r="D1006" s="20" t="s">
        <v>374</v>
      </c>
      <c r="E1006" s="20" t="str">
        <f>IF(ISBLANK(LeaveTracker[[#This Row],[Employee Name]]),"-----",VLOOKUP(LeaveTracker[[#This Row],[Employee Name]],Employees[[Employee Name]:[Office]],6))</f>
        <v>LIBRARY</v>
      </c>
      <c r="F1006" s="24">
        <v>43735</v>
      </c>
      <c r="G1006" s="24">
        <v>43735</v>
      </c>
      <c r="H1006" s="19" t="s">
        <v>82</v>
      </c>
      <c r="I1006" s="51"/>
      <c r="J1006" s="23" t="str">
        <f ca="1">NETWORKDAYS(LeaveTracker[[#This Row],[Start Date]],LeaveTracker[[#This Row],[End Date]],lstHolidays)&amp; " "&amp;LeaveTracker[[#This Row],[Type of Leave]]</f>
        <v>1 VL</v>
      </c>
      <c r="K1006" s="23">
        <f ca="1">NETWORKDAYS(LeaveTracker[[#This Row],[Start Date]],LeaveTracker[[#This Row],[End Date]],lstHolidays)</f>
        <v>1</v>
      </c>
      <c r="L1006" s="30"/>
    </row>
    <row r="1007" spans="1:12" ht="30" customHeight="1" x14ac:dyDescent="0.3">
      <c r="A1007" s="37">
        <v>1228</v>
      </c>
      <c r="B1007" s="38">
        <v>43794</v>
      </c>
      <c r="C1007" s="22">
        <v>43717</v>
      </c>
      <c r="D1007" s="19" t="s">
        <v>374</v>
      </c>
      <c r="E1007" s="20" t="str">
        <f>IF(ISBLANK(LeaveTracker[[#This Row],[Employee Name]]),"-----",VLOOKUP(LeaveTracker[[#This Row],[Employee Name]],Employees[[Employee Name]:[Office]],6))</f>
        <v>LIBRARY</v>
      </c>
      <c r="F1007" s="24">
        <v>43738</v>
      </c>
      <c r="G1007" s="24">
        <v>43738</v>
      </c>
      <c r="H1007" s="19" t="s">
        <v>82</v>
      </c>
      <c r="I1007" s="51"/>
      <c r="J1007" s="23" t="str">
        <f ca="1">NETWORKDAYS(LeaveTracker[[#This Row],[Start Date]],LeaveTracker[[#This Row],[End Date]],lstHolidays)&amp; " "&amp;LeaveTracker[[#This Row],[Type of Leave]]</f>
        <v>1 VL</v>
      </c>
      <c r="K1007" s="23">
        <f ca="1">NETWORKDAYS(LeaveTracker[[#This Row],[Start Date]],LeaveTracker[[#This Row],[End Date]],lstHolidays)</f>
        <v>1</v>
      </c>
      <c r="L1007" s="30"/>
    </row>
    <row r="1008" spans="1:12" ht="30" customHeight="1" x14ac:dyDescent="0.3">
      <c r="A1008" s="37">
        <v>1229</v>
      </c>
      <c r="B1008" s="38">
        <v>43794</v>
      </c>
      <c r="C1008" s="22">
        <v>43731</v>
      </c>
      <c r="D1008" s="19" t="s">
        <v>374</v>
      </c>
      <c r="E1008" s="20" t="str">
        <f>IF(ISBLANK(LeaveTracker[[#This Row],[Employee Name]]),"-----",VLOOKUP(LeaveTracker[[#This Row],[Employee Name]],Employees[[Employee Name]:[Office]],6))</f>
        <v>LIBRARY</v>
      </c>
      <c r="F1008" s="24">
        <v>43733</v>
      </c>
      <c r="G1008" s="24">
        <v>43734</v>
      </c>
      <c r="H1008" s="19" t="s">
        <v>81</v>
      </c>
      <c r="I1008" s="51"/>
      <c r="J1008" s="23" t="str">
        <f ca="1">NETWORKDAYS(LeaveTracker[[#This Row],[Start Date]],LeaveTracker[[#This Row],[End Date]],lstHolidays)&amp; " "&amp;LeaveTracker[[#This Row],[Type of Leave]]</f>
        <v>2 SL</v>
      </c>
      <c r="K1008" s="23">
        <f ca="1">NETWORKDAYS(LeaveTracker[[#This Row],[Start Date]],LeaveTracker[[#This Row],[End Date]],lstHolidays)</f>
        <v>2</v>
      </c>
      <c r="L1008" s="30"/>
    </row>
    <row r="1009" spans="1:12" ht="30" customHeight="1" x14ac:dyDescent="0.3">
      <c r="A1009" s="37">
        <v>1230</v>
      </c>
      <c r="B1009" s="38">
        <v>43794</v>
      </c>
      <c r="C1009" s="22">
        <v>43760</v>
      </c>
      <c r="D1009" s="19" t="s">
        <v>374</v>
      </c>
      <c r="E1009" s="20" t="str">
        <f>IF(ISBLANK(LeaveTracker[[#This Row],[Employee Name]]),"-----",VLOOKUP(LeaveTracker[[#This Row],[Employee Name]],Employees[[Employee Name]:[Office]],6))</f>
        <v>LIBRARY</v>
      </c>
      <c r="F1009" s="24">
        <v>43773</v>
      </c>
      <c r="G1009" s="24">
        <v>43778</v>
      </c>
      <c r="H1009" s="19" t="s">
        <v>82</v>
      </c>
      <c r="I1009" s="51"/>
      <c r="J1009" s="23" t="str">
        <f ca="1">NETWORKDAYS(LeaveTracker[[#This Row],[Start Date]],LeaveTracker[[#This Row],[End Date]],lstHolidays)&amp; " "&amp;LeaveTracker[[#This Row],[Type of Leave]]</f>
        <v>5 VL</v>
      </c>
      <c r="K1009" s="23">
        <f ca="1">NETWORKDAYS(LeaveTracker[[#This Row],[Start Date]],LeaveTracker[[#This Row],[End Date]],lstHolidays)</f>
        <v>5</v>
      </c>
      <c r="L1009" s="30"/>
    </row>
    <row r="1010" spans="1:12" ht="30" customHeight="1" x14ac:dyDescent="0.3">
      <c r="A1010" s="37">
        <v>1231</v>
      </c>
      <c r="B1010" s="38">
        <v>43794</v>
      </c>
      <c r="C1010" s="22">
        <v>43710</v>
      </c>
      <c r="D1010" s="19" t="s">
        <v>374</v>
      </c>
      <c r="E1010" s="20" t="str">
        <f>IF(ISBLANK(LeaveTracker[[#This Row],[Employee Name]]),"-----",VLOOKUP(LeaveTracker[[#This Row],[Employee Name]],Employees[[Employee Name]:[Office]],6))</f>
        <v>LIBRARY</v>
      </c>
      <c r="F1010" s="24">
        <v>43724</v>
      </c>
      <c r="G1010" s="24">
        <v>43726</v>
      </c>
      <c r="H1010" s="19" t="s">
        <v>82</v>
      </c>
      <c r="I1010" s="51"/>
      <c r="J1010" s="23" t="str">
        <f ca="1">NETWORKDAYS(LeaveTracker[[#This Row],[Start Date]],LeaveTracker[[#This Row],[End Date]],lstHolidays)&amp; " "&amp;LeaveTracker[[#This Row],[Type of Leave]]</f>
        <v>3 VL</v>
      </c>
      <c r="K1010" s="23">
        <f ca="1">NETWORKDAYS(LeaveTracker[[#This Row],[Start Date]],LeaveTracker[[#This Row],[End Date]],lstHolidays)</f>
        <v>3</v>
      </c>
      <c r="L1010" s="30"/>
    </row>
    <row r="1011" spans="1:12" ht="30" customHeight="1" x14ac:dyDescent="0.3">
      <c r="A1011" s="37">
        <v>1232</v>
      </c>
      <c r="B1011" s="38">
        <v>43794</v>
      </c>
      <c r="C1011" s="22">
        <v>43735</v>
      </c>
      <c r="D1011" s="19" t="s">
        <v>378</v>
      </c>
      <c r="E1011" s="20" t="str">
        <f>IF(ISBLANK(LeaveTracker[[#This Row],[Employee Name]]),"-----",VLOOKUP(LeaveTracker[[#This Row],[Employee Name]],Employees[[Employee Name]:[Office]],6))</f>
        <v>CCT</v>
      </c>
      <c r="F1011" s="24">
        <v>43731</v>
      </c>
      <c r="G1011" s="24">
        <v>43732</v>
      </c>
      <c r="H1011" s="19" t="s">
        <v>81</v>
      </c>
      <c r="I1011" s="51"/>
      <c r="J1011" s="23" t="str">
        <f ca="1">NETWORKDAYS(LeaveTracker[[#This Row],[Start Date]],LeaveTracker[[#This Row],[End Date]],lstHolidays)&amp; " "&amp;LeaveTracker[[#This Row],[Type of Leave]]</f>
        <v>2 SL</v>
      </c>
      <c r="K1011" s="23">
        <f ca="1">NETWORKDAYS(LeaveTracker[[#This Row],[Start Date]],LeaveTracker[[#This Row],[End Date]],lstHolidays)</f>
        <v>2</v>
      </c>
      <c r="L1011" s="30"/>
    </row>
    <row r="1012" spans="1:12" ht="30" customHeight="1" x14ac:dyDescent="0.3">
      <c r="A1012" s="37">
        <v>1233</v>
      </c>
      <c r="B1012" s="38">
        <v>43794</v>
      </c>
      <c r="C1012" s="22">
        <v>43732</v>
      </c>
      <c r="D1012" s="19" t="s">
        <v>383</v>
      </c>
      <c r="E1012" s="20" t="str">
        <f>IF(ISBLANK(LeaveTracker[[#This Row],[Employee Name]]),"-----",VLOOKUP(LeaveTracker[[#This Row],[Employee Name]],Employees[[Employee Name]:[Office]],6))</f>
        <v>CCT</v>
      </c>
      <c r="F1012" s="24">
        <v>43731</v>
      </c>
      <c r="G1012" s="24">
        <v>43731</v>
      </c>
      <c r="H1012" s="19" t="s">
        <v>81</v>
      </c>
      <c r="I1012" s="51"/>
      <c r="J1012" s="23" t="str">
        <f ca="1">NETWORKDAYS(LeaveTracker[[#This Row],[Start Date]],LeaveTracker[[#This Row],[End Date]],lstHolidays)&amp; " "&amp;LeaveTracker[[#This Row],[Type of Leave]]</f>
        <v>1 SL</v>
      </c>
      <c r="K1012" s="23">
        <f ca="1">NETWORKDAYS(LeaveTracker[[#This Row],[Start Date]],LeaveTracker[[#This Row],[End Date]],lstHolidays)</f>
        <v>1</v>
      </c>
      <c r="L1012" s="30"/>
    </row>
    <row r="1013" spans="1:12" ht="30" customHeight="1" x14ac:dyDescent="0.3">
      <c r="A1013" s="37">
        <v>1234</v>
      </c>
      <c r="B1013" s="38">
        <v>43794</v>
      </c>
      <c r="C1013" s="22">
        <v>43759</v>
      </c>
      <c r="D1013" s="19" t="s">
        <v>385</v>
      </c>
      <c r="E1013" s="20" t="str">
        <f>IF(ISBLANK(LeaveTracker[[#This Row],[Employee Name]]),"-----",VLOOKUP(LeaveTracker[[#This Row],[Employee Name]],Employees[[Employee Name]:[Office]],6))</f>
        <v>ONT</v>
      </c>
      <c r="F1013" s="24">
        <v>43766</v>
      </c>
      <c r="G1013" s="24">
        <v>43769</v>
      </c>
      <c r="H1013" s="19" t="s">
        <v>82</v>
      </c>
      <c r="I1013" s="51"/>
      <c r="J1013" s="23" t="str">
        <f ca="1">NETWORKDAYS(LeaveTracker[[#This Row],[Start Date]],LeaveTracker[[#This Row],[End Date]],lstHolidays)&amp; " "&amp;LeaveTracker[[#This Row],[Type of Leave]]</f>
        <v>4 VL</v>
      </c>
      <c r="K1013" s="23">
        <f ca="1">NETWORKDAYS(LeaveTracker[[#This Row],[Start Date]],LeaveTracker[[#This Row],[End Date]],lstHolidays)</f>
        <v>4</v>
      </c>
      <c r="L1013" s="30"/>
    </row>
    <row r="1014" spans="1:12" ht="30" customHeight="1" x14ac:dyDescent="0.3">
      <c r="A1014" s="37">
        <v>1235</v>
      </c>
      <c r="B1014" s="38">
        <v>43794</v>
      </c>
      <c r="C1014" s="22">
        <v>43760</v>
      </c>
      <c r="D1014" s="19" t="s">
        <v>1038</v>
      </c>
      <c r="E1014" s="20" t="str">
        <f>IF(ISBLANK(LeaveTracker[[#This Row],[Employee Name]]),"-----",VLOOKUP(LeaveTracker[[#This Row],[Employee Name]],Employees[[Employee Name]:[Office]],6))</f>
        <v>ONT</v>
      </c>
      <c r="F1014" s="24">
        <v>43753</v>
      </c>
      <c r="G1014" s="24">
        <v>43753</v>
      </c>
      <c r="H1014" s="19" t="s">
        <v>81</v>
      </c>
      <c r="I1014" s="51"/>
      <c r="J1014" s="23" t="str">
        <f ca="1">NETWORKDAYS(LeaveTracker[[#This Row],[Start Date]],LeaveTracker[[#This Row],[End Date]],lstHolidays)&amp; " "&amp;LeaveTracker[[#This Row],[Type of Leave]]</f>
        <v>1 SL</v>
      </c>
      <c r="K1014" s="23">
        <f ca="1">NETWORKDAYS(LeaveTracker[[#This Row],[Start Date]],LeaveTracker[[#This Row],[End Date]],lstHolidays)</f>
        <v>1</v>
      </c>
      <c r="L1014" s="30"/>
    </row>
    <row r="1015" spans="1:12" ht="30" customHeight="1" x14ac:dyDescent="0.3">
      <c r="A1015" s="37">
        <v>1235</v>
      </c>
      <c r="B1015" s="38">
        <v>43794</v>
      </c>
      <c r="C1015" s="22">
        <v>43760</v>
      </c>
      <c r="D1015" s="19" t="s">
        <v>1038</v>
      </c>
      <c r="E1015" s="20" t="str">
        <f>IF(ISBLANK(LeaveTracker[[#This Row],[Employee Name]]),"-----",VLOOKUP(LeaveTracker[[#This Row],[Employee Name]],Employees[[Employee Name]:[Office]],6))</f>
        <v>ONT</v>
      </c>
      <c r="F1015" s="24">
        <v>43755</v>
      </c>
      <c r="G1015" s="24">
        <v>43756</v>
      </c>
      <c r="H1015" s="19" t="s">
        <v>81</v>
      </c>
      <c r="I1015" s="51"/>
      <c r="J1015" s="23" t="str">
        <f ca="1">NETWORKDAYS(LeaveTracker[[#This Row],[Start Date]],LeaveTracker[[#This Row],[End Date]],lstHolidays)&amp; " "&amp;LeaveTracker[[#This Row],[Type of Leave]]</f>
        <v>2 SL</v>
      </c>
      <c r="K1015" s="23">
        <f ca="1">NETWORKDAYS(LeaveTracker[[#This Row],[Start Date]],LeaveTracker[[#This Row],[End Date]],lstHolidays)</f>
        <v>2</v>
      </c>
      <c r="L1015" s="30"/>
    </row>
    <row r="1016" spans="1:12" ht="30" customHeight="1" x14ac:dyDescent="0.3">
      <c r="A1016" s="37">
        <v>1236</v>
      </c>
      <c r="B1016" s="38">
        <v>43794</v>
      </c>
      <c r="C1016" s="22">
        <v>43760</v>
      </c>
      <c r="D1016" s="19" t="s">
        <v>388</v>
      </c>
      <c r="E1016" s="20" t="str">
        <f>IF(ISBLANK(LeaveTracker[[#This Row],[Employee Name]]),"-----",VLOOKUP(LeaveTracker[[#This Row],[Employee Name]],Employees[[Employee Name]:[Office]],6))</f>
        <v>ONT</v>
      </c>
      <c r="F1016" s="24">
        <v>43765</v>
      </c>
      <c r="G1016" s="24">
        <v>43768</v>
      </c>
      <c r="H1016" s="19" t="s">
        <v>82</v>
      </c>
      <c r="I1016" s="51" t="s">
        <v>402</v>
      </c>
      <c r="J1016" s="23" t="str">
        <f ca="1">NETWORKDAYS(LeaveTracker[[#This Row],[Start Date]],LeaveTracker[[#This Row],[End Date]],lstHolidays)&amp; " "&amp;LeaveTracker[[#This Row],[Type of Leave]]</f>
        <v>3 VL</v>
      </c>
      <c r="K1016" s="23">
        <f ca="1">NETWORKDAYS(LeaveTracker[[#This Row],[Start Date]],LeaveTracker[[#This Row],[End Date]],lstHolidays)</f>
        <v>3</v>
      </c>
      <c r="L1016" s="30"/>
    </row>
    <row r="1017" spans="1:12" ht="30" customHeight="1" x14ac:dyDescent="0.3">
      <c r="A1017" s="37">
        <v>1237</v>
      </c>
      <c r="B1017" s="38">
        <v>43794</v>
      </c>
      <c r="C1017" s="22">
        <v>43775</v>
      </c>
      <c r="D1017" s="19" t="s">
        <v>391</v>
      </c>
      <c r="E1017" s="20" t="str">
        <f>IF(ISBLANK(LeaveTracker[[#This Row],[Employee Name]]),"-----",VLOOKUP(LeaveTracker[[#This Row],[Employee Name]],Employees[[Employee Name]:[Office]],6))</f>
        <v>ONT</v>
      </c>
      <c r="F1017" s="24">
        <v>43766</v>
      </c>
      <c r="G1017" s="24">
        <v>43768</v>
      </c>
      <c r="H1017" s="19" t="s">
        <v>81</v>
      </c>
      <c r="I1017" s="51"/>
      <c r="J1017" s="23" t="str">
        <f ca="1">NETWORKDAYS(LeaveTracker[[#This Row],[Start Date]],LeaveTracker[[#This Row],[End Date]],lstHolidays)&amp; " "&amp;LeaveTracker[[#This Row],[Type of Leave]]</f>
        <v>3 SL</v>
      </c>
      <c r="K1017" s="23">
        <f ca="1">NETWORKDAYS(LeaveTracker[[#This Row],[Start Date]],LeaveTracker[[#This Row],[End Date]],lstHolidays)</f>
        <v>3</v>
      </c>
      <c r="L1017" s="30"/>
    </row>
    <row r="1018" spans="1:12" ht="30" customHeight="1" x14ac:dyDescent="0.3">
      <c r="A1018" s="37">
        <v>1238</v>
      </c>
      <c r="B1018" s="38">
        <v>43794</v>
      </c>
      <c r="C1018" s="22">
        <v>43755</v>
      </c>
      <c r="D1018" s="19" t="s">
        <v>394</v>
      </c>
      <c r="E1018" s="20" t="str">
        <f>IF(ISBLANK(LeaveTracker[[#This Row],[Employee Name]]),"-----",VLOOKUP(LeaveTracker[[#This Row],[Employee Name]],Employees[[Employee Name]:[Office]],6))</f>
        <v>CTO</v>
      </c>
      <c r="F1018" s="24">
        <v>43762</v>
      </c>
      <c r="G1018" s="24">
        <v>43763</v>
      </c>
      <c r="H1018" s="19" t="s">
        <v>81</v>
      </c>
      <c r="I1018" s="51"/>
      <c r="J1018" s="23" t="str">
        <f ca="1">NETWORKDAYS(LeaveTracker[[#This Row],[Start Date]],LeaveTracker[[#This Row],[End Date]],lstHolidays)&amp; " "&amp;LeaveTracker[[#This Row],[Type of Leave]]</f>
        <v>2 SL</v>
      </c>
      <c r="K1018" s="23">
        <f ca="1">NETWORKDAYS(LeaveTracker[[#This Row],[Start Date]],LeaveTracker[[#This Row],[End Date]],lstHolidays)</f>
        <v>2</v>
      </c>
      <c r="L1018" s="30"/>
    </row>
    <row r="1019" spans="1:12" ht="30" customHeight="1" x14ac:dyDescent="0.3">
      <c r="A1019" s="37">
        <v>1239</v>
      </c>
      <c r="B1019" s="38">
        <v>43794</v>
      </c>
      <c r="C1019" s="22">
        <v>43766</v>
      </c>
      <c r="D1019" s="19" t="s">
        <v>394</v>
      </c>
      <c r="E1019" s="20" t="str">
        <f>IF(ISBLANK(LeaveTracker[[#This Row],[Employee Name]]),"-----",VLOOKUP(LeaveTracker[[#This Row],[Employee Name]],Employees[[Employee Name]:[Office]],6))</f>
        <v>CTO</v>
      </c>
      <c r="F1019" s="24">
        <v>43759</v>
      </c>
      <c r="G1019" s="24">
        <v>43761</v>
      </c>
      <c r="H1019" s="19" t="s">
        <v>81</v>
      </c>
      <c r="I1019" s="51"/>
      <c r="J1019" s="23" t="str">
        <f ca="1">NETWORKDAYS(LeaveTracker[[#This Row],[Start Date]],LeaveTracker[[#This Row],[End Date]],lstHolidays)&amp; " "&amp;LeaveTracker[[#This Row],[Type of Leave]]</f>
        <v>3 SL</v>
      </c>
      <c r="K1019" s="23">
        <f ca="1">NETWORKDAYS(LeaveTracker[[#This Row],[Start Date]],LeaveTracker[[#This Row],[End Date]],lstHolidays)</f>
        <v>3</v>
      </c>
      <c r="L1019" s="30"/>
    </row>
    <row r="1020" spans="1:12" ht="30" customHeight="1" x14ac:dyDescent="0.3">
      <c r="A1020" s="37">
        <v>1240</v>
      </c>
      <c r="B1020" s="38">
        <v>43794</v>
      </c>
      <c r="C1020" s="22">
        <v>43767</v>
      </c>
      <c r="D1020" s="19" t="s">
        <v>397</v>
      </c>
      <c r="E1020" s="20" t="str">
        <f>IF(ISBLANK(LeaveTracker[[#This Row],[Employee Name]]),"-----",VLOOKUP(LeaveTracker[[#This Row],[Employee Name]],Employees[[Employee Name]:[Office]],6))</f>
        <v>CTO</v>
      </c>
      <c r="F1020" s="24">
        <v>43766</v>
      </c>
      <c r="G1020" s="24">
        <v>43766</v>
      </c>
      <c r="H1020" s="19" t="s">
        <v>81</v>
      </c>
      <c r="I1020" s="51"/>
      <c r="J1020" s="23" t="str">
        <f ca="1">NETWORKDAYS(LeaveTracker[[#This Row],[Start Date]],LeaveTracker[[#This Row],[End Date]],lstHolidays)&amp; " "&amp;LeaveTracker[[#This Row],[Type of Leave]]</f>
        <v>1 SL</v>
      </c>
      <c r="K1020" s="23">
        <f ca="1">NETWORKDAYS(LeaveTracker[[#This Row],[Start Date]],LeaveTracker[[#This Row],[End Date]],lstHolidays)</f>
        <v>1</v>
      </c>
      <c r="L1020" s="30"/>
    </row>
    <row r="1021" spans="1:12" ht="30" customHeight="1" x14ac:dyDescent="0.3">
      <c r="A1021" s="37">
        <v>1241</v>
      </c>
      <c r="B1021" s="38">
        <v>43794</v>
      </c>
      <c r="C1021" s="22">
        <v>43763</v>
      </c>
      <c r="D1021" s="19" t="s">
        <v>397</v>
      </c>
      <c r="E1021" s="20" t="str">
        <f>IF(ISBLANK(LeaveTracker[[#This Row],[Employee Name]]),"-----",VLOOKUP(LeaveTracker[[#This Row],[Employee Name]],Employees[[Employee Name]:[Office]],6))</f>
        <v>CTO</v>
      </c>
      <c r="F1021" s="24">
        <v>43762</v>
      </c>
      <c r="G1021" s="24">
        <v>43762</v>
      </c>
      <c r="H1021" s="19" t="s">
        <v>81</v>
      </c>
      <c r="I1021" s="51"/>
      <c r="J1021" s="23" t="str">
        <f ca="1">NETWORKDAYS(LeaveTracker[[#This Row],[Start Date]],LeaveTracker[[#This Row],[End Date]],lstHolidays)&amp; " "&amp;LeaveTracker[[#This Row],[Type of Leave]]</f>
        <v>1 SL</v>
      </c>
      <c r="K1021" s="23">
        <f ca="1">NETWORKDAYS(LeaveTracker[[#This Row],[Start Date]],LeaveTracker[[#This Row],[End Date]],lstHolidays)</f>
        <v>1</v>
      </c>
      <c r="L1021" s="30"/>
    </row>
    <row r="1022" spans="1:12" ht="30" customHeight="1" x14ac:dyDescent="0.3">
      <c r="A1022" s="37">
        <v>1242</v>
      </c>
      <c r="B1022" s="38">
        <v>43794</v>
      </c>
      <c r="C1022" s="22">
        <v>43787</v>
      </c>
      <c r="D1022" s="20" t="s">
        <v>399</v>
      </c>
      <c r="E1022" s="20" t="str">
        <f>IF(ISBLANK(LeaveTracker[[#This Row],[Employee Name]]),"-----",VLOOKUP(LeaveTracker[[#This Row],[Employee Name]],Employees[[Employee Name]:[Office]],6))</f>
        <v>CTO</v>
      </c>
      <c r="F1022" s="24">
        <v>43780</v>
      </c>
      <c r="G1022" s="24">
        <v>43784</v>
      </c>
      <c r="H1022" s="19" t="s">
        <v>1</v>
      </c>
      <c r="I1022" s="51" t="s">
        <v>301</v>
      </c>
      <c r="J1022" s="23" t="str">
        <f ca="1">NETWORKDAYS(LeaveTracker[[#This Row],[Start Date]],LeaveTracker[[#This Row],[End Date]],lstHolidays)&amp; " "&amp;LeaveTracker[[#This Row],[Type of Leave]]</f>
        <v>5 Other</v>
      </c>
      <c r="K1022" s="23">
        <f ca="1">NETWORKDAYS(LeaveTracker[[#This Row],[Start Date]],LeaveTracker[[#This Row],[End Date]],lstHolidays)</f>
        <v>5</v>
      </c>
      <c r="L1022" s="30"/>
    </row>
    <row r="1023" spans="1:12" ht="30" customHeight="1" x14ac:dyDescent="0.3">
      <c r="A1023" s="37">
        <v>1243</v>
      </c>
      <c r="B1023" s="38">
        <v>43794</v>
      </c>
      <c r="C1023" s="22">
        <v>43754</v>
      </c>
      <c r="D1023" s="19" t="s">
        <v>399</v>
      </c>
      <c r="E1023" s="20" t="str">
        <f>IF(ISBLANK(LeaveTracker[[#This Row],[Employee Name]]),"-----",VLOOKUP(LeaveTracker[[#This Row],[Employee Name]],Employees[[Employee Name]:[Office]],6))</f>
        <v>CTO</v>
      </c>
      <c r="F1023" s="24">
        <v>43761</v>
      </c>
      <c r="G1023" s="24">
        <v>43763</v>
      </c>
      <c r="H1023" s="19" t="s">
        <v>82</v>
      </c>
      <c r="I1023" s="51"/>
      <c r="J1023" s="23" t="str">
        <f ca="1">NETWORKDAYS(LeaveTracker[[#This Row],[Start Date]],LeaveTracker[[#This Row],[End Date]],lstHolidays)&amp; " "&amp;LeaveTracker[[#This Row],[Type of Leave]]</f>
        <v>3 VL</v>
      </c>
      <c r="K1023" s="23">
        <f ca="1">NETWORKDAYS(LeaveTracker[[#This Row],[Start Date]],LeaveTracker[[#This Row],[End Date]],lstHolidays)</f>
        <v>3</v>
      </c>
      <c r="L1023" s="30"/>
    </row>
    <row r="1024" spans="1:12" ht="30" customHeight="1" x14ac:dyDescent="0.3">
      <c r="A1024" s="37">
        <v>1245</v>
      </c>
      <c r="B1024" s="38">
        <v>43794</v>
      </c>
      <c r="C1024" s="22">
        <v>43754</v>
      </c>
      <c r="D1024" s="19" t="s">
        <v>399</v>
      </c>
      <c r="E1024" s="20" t="str">
        <f>IF(ISBLANK(LeaveTracker[[#This Row],[Employee Name]]),"-----",VLOOKUP(LeaveTracker[[#This Row],[Employee Name]],Employees[[Employee Name]:[Office]],6))</f>
        <v>CTO</v>
      </c>
      <c r="F1024" s="24">
        <v>43753</v>
      </c>
      <c r="G1024" s="24">
        <v>43753</v>
      </c>
      <c r="H1024" s="19" t="s">
        <v>81</v>
      </c>
      <c r="I1024" s="51"/>
      <c r="J1024" s="23" t="str">
        <f ca="1">NETWORKDAYS(LeaveTracker[[#This Row],[Start Date]],LeaveTracker[[#This Row],[End Date]],lstHolidays)&amp; " "&amp;LeaveTracker[[#This Row],[Type of Leave]]</f>
        <v>1 SL</v>
      </c>
      <c r="K1024" s="23">
        <f ca="1">NETWORKDAYS(LeaveTracker[[#This Row],[Start Date]],LeaveTracker[[#This Row],[End Date]],lstHolidays)</f>
        <v>1</v>
      </c>
      <c r="L1024" s="30"/>
    </row>
    <row r="1025" spans="1:12" ht="30" customHeight="1" x14ac:dyDescent="0.3">
      <c r="A1025" s="37">
        <v>1246</v>
      </c>
      <c r="B1025" s="38">
        <v>43794</v>
      </c>
      <c r="C1025" s="22">
        <v>43748</v>
      </c>
      <c r="D1025" s="19" t="s">
        <v>401</v>
      </c>
      <c r="E1025" s="20" t="str">
        <f>IF(ISBLANK(LeaveTracker[[#This Row],[Employee Name]]),"-----",VLOOKUP(LeaveTracker[[#This Row],[Employee Name]],Employees[[Employee Name]:[Office]],6))</f>
        <v>CTO</v>
      </c>
      <c r="F1025" s="24">
        <v>43752</v>
      </c>
      <c r="G1025" s="24">
        <v>43752</v>
      </c>
      <c r="H1025" s="19" t="s">
        <v>82</v>
      </c>
      <c r="I1025" s="51"/>
      <c r="J1025" s="23" t="str">
        <f ca="1">NETWORKDAYS(LeaveTracker[[#This Row],[Start Date]],LeaveTracker[[#This Row],[End Date]],lstHolidays)&amp; " "&amp;LeaveTracker[[#This Row],[Type of Leave]]</f>
        <v>1 VL</v>
      </c>
      <c r="K1025" s="23">
        <f ca="1">NETWORKDAYS(LeaveTracker[[#This Row],[Start Date]],LeaveTracker[[#This Row],[End Date]],lstHolidays)</f>
        <v>1</v>
      </c>
      <c r="L1025" s="30"/>
    </row>
    <row r="1026" spans="1:12" ht="30" customHeight="1" x14ac:dyDescent="0.3">
      <c r="A1026" s="37">
        <v>1246</v>
      </c>
      <c r="B1026" s="38">
        <v>43794</v>
      </c>
      <c r="C1026" s="22">
        <v>43748</v>
      </c>
      <c r="D1026" s="20" t="s">
        <v>401</v>
      </c>
      <c r="E1026" s="20" t="str">
        <f>IF(ISBLANK(LeaveTracker[[#This Row],[Employee Name]]),"-----",VLOOKUP(LeaveTracker[[#This Row],[Employee Name]],Employees[[Employee Name]:[Office]],6))</f>
        <v>CTO</v>
      </c>
      <c r="F1026" s="24">
        <v>43754</v>
      </c>
      <c r="G1026" s="24">
        <v>43754</v>
      </c>
      <c r="H1026" s="20" t="s">
        <v>82</v>
      </c>
      <c r="I1026" s="51"/>
      <c r="J1026" s="23" t="str">
        <f ca="1">NETWORKDAYS(LeaveTracker[[#This Row],[Start Date]],LeaveTracker[[#This Row],[End Date]],lstHolidays)&amp; " "&amp;LeaveTracker[[#This Row],[Type of Leave]]</f>
        <v>1 VL</v>
      </c>
      <c r="K1026" s="23">
        <f ca="1">NETWORKDAYS(LeaveTracker[[#This Row],[Start Date]],LeaveTracker[[#This Row],[End Date]],lstHolidays)</f>
        <v>1</v>
      </c>
      <c r="L1026" s="30"/>
    </row>
    <row r="1027" spans="1:12" ht="30" customHeight="1" x14ac:dyDescent="0.3">
      <c r="A1027" s="37">
        <v>1246</v>
      </c>
      <c r="B1027" s="38">
        <v>43794</v>
      </c>
      <c r="C1027" s="22">
        <v>43748</v>
      </c>
      <c r="D1027" s="20" t="s">
        <v>401</v>
      </c>
      <c r="E1027" s="20" t="str">
        <f>IF(ISBLANK(LeaveTracker[[#This Row],[Employee Name]]),"-----",VLOOKUP(LeaveTracker[[#This Row],[Employee Name]],Employees[[Employee Name]:[Office]],6))</f>
        <v>CTO</v>
      </c>
      <c r="F1027" s="24">
        <v>43756</v>
      </c>
      <c r="G1027" s="24">
        <v>43756</v>
      </c>
      <c r="H1027" s="20" t="s">
        <v>82</v>
      </c>
      <c r="I1027" s="51"/>
      <c r="J1027" s="23" t="str">
        <f ca="1">NETWORKDAYS(LeaveTracker[[#This Row],[Start Date]],LeaveTracker[[#This Row],[End Date]],lstHolidays)&amp; " "&amp;LeaveTracker[[#This Row],[Type of Leave]]</f>
        <v>1 VL</v>
      </c>
      <c r="K1027" s="23">
        <f ca="1">NETWORKDAYS(LeaveTracker[[#This Row],[Start Date]],LeaveTracker[[#This Row],[End Date]],lstHolidays)</f>
        <v>1</v>
      </c>
      <c r="L1027" s="30"/>
    </row>
    <row r="1028" spans="1:12" ht="30" customHeight="1" x14ac:dyDescent="0.3">
      <c r="A1028" s="37">
        <v>1247</v>
      </c>
      <c r="B1028" s="38">
        <v>43794</v>
      </c>
      <c r="C1028" s="22">
        <v>43754</v>
      </c>
      <c r="D1028" s="19" t="s">
        <v>405</v>
      </c>
      <c r="E1028" s="20" t="str">
        <f>IF(ISBLANK(LeaveTracker[[#This Row],[Employee Name]]),"-----",VLOOKUP(LeaveTracker[[#This Row],[Employee Name]],Employees[[Employee Name]:[Office]],6))</f>
        <v>CTO</v>
      </c>
      <c r="F1028" s="24">
        <v>43752</v>
      </c>
      <c r="G1028" s="24">
        <v>43753</v>
      </c>
      <c r="H1028" s="20" t="s">
        <v>81</v>
      </c>
      <c r="I1028" s="51"/>
      <c r="J1028" s="23" t="str">
        <f ca="1">NETWORKDAYS(LeaveTracker[[#This Row],[Start Date]],LeaveTracker[[#This Row],[End Date]],lstHolidays)&amp; " "&amp;LeaveTracker[[#This Row],[Type of Leave]]</f>
        <v>2 SL</v>
      </c>
      <c r="K1028" s="23">
        <f ca="1">NETWORKDAYS(LeaveTracker[[#This Row],[Start Date]],LeaveTracker[[#This Row],[End Date]],lstHolidays)</f>
        <v>2</v>
      </c>
      <c r="L1028" s="30"/>
    </row>
    <row r="1029" spans="1:12" ht="30" customHeight="1" x14ac:dyDescent="0.3">
      <c r="A1029" s="37">
        <v>1248</v>
      </c>
      <c r="B1029" s="38">
        <v>43794</v>
      </c>
      <c r="C1029" s="22">
        <v>43759</v>
      </c>
      <c r="D1029" s="19" t="s">
        <v>408</v>
      </c>
      <c r="E1029" s="20" t="str">
        <f>IF(ISBLANK(LeaveTracker[[#This Row],[Employee Name]]),"-----",VLOOKUP(LeaveTracker[[#This Row],[Employee Name]],Employees[[Employee Name]:[Office]],6))</f>
        <v>CTO</v>
      </c>
      <c r="F1029" s="24">
        <v>43756</v>
      </c>
      <c r="G1029" s="24">
        <v>43756</v>
      </c>
      <c r="H1029" s="20" t="s">
        <v>81</v>
      </c>
      <c r="I1029" s="51"/>
      <c r="J1029" s="23" t="str">
        <f ca="1">NETWORKDAYS(LeaveTracker[[#This Row],[Start Date]],LeaveTracker[[#This Row],[End Date]],lstHolidays)&amp; " "&amp;LeaveTracker[[#This Row],[Type of Leave]]</f>
        <v>1 SL</v>
      </c>
      <c r="K1029" s="23">
        <f ca="1">NETWORKDAYS(LeaveTracker[[#This Row],[Start Date]],LeaveTracker[[#This Row],[End Date]],lstHolidays)</f>
        <v>1</v>
      </c>
      <c r="L1029" s="30"/>
    </row>
    <row r="1030" spans="1:12" ht="30" customHeight="1" x14ac:dyDescent="0.3">
      <c r="A1030" s="37">
        <v>1249</v>
      </c>
      <c r="B1030" s="38">
        <v>43795</v>
      </c>
      <c r="C1030" s="22">
        <v>43755</v>
      </c>
      <c r="D1030" s="19" t="s">
        <v>410</v>
      </c>
      <c r="E1030" s="20" t="str">
        <f>IF(ISBLANK(LeaveTracker[[#This Row],[Employee Name]]),"-----",VLOOKUP(LeaveTracker[[#This Row],[Employee Name]],Employees[[Employee Name]:[Office]],6))</f>
        <v>CTO</v>
      </c>
      <c r="F1030" s="24">
        <v>43761</v>
      </c>
      <c r="G1030" s="24">
        <v>43761</v>
      </c>
      <c r="H1030" s="20" t="s">
        <v>82</v>
      </c>
      <c r="I1030" s="51"/>
      <c r="J1030" s="23" t="str">
        <f ca="1">NETWORKDAYS(LeaveTracker[[#This Row],[Start Date]],LeaveTracker[[#This Row],[End Date]],lstHolidays)&amp; " "&amp;LeaveTracker[[#This Row],[Type of Leave]]</f>
        <v>1 VL</v>
      </c>
      <c r="K1030" s="23">
        <f ca="1">NETWORKDAYS(LeaveTracker[[#This Row],[Start Date]],LeaveTracker[[#This Row],[End Date]],lstHolidays)</f>
        <v>1</v>
      </c>
      <c r="L1030" s="30"/>
    </row>
    <row r="1031" spans="1:12" ht="30" customHeight="1" x14ac:dyDescent="0.3">
      <c r="A1031" s="37">
        <v>1250</v>
      </c>
      <c r="B1031" s="38">
        <v>43795</v>
      </c>
      <c r="C1031" s="22">
        <v>43759</v>
      </c>
      <c r="D1031" s="19" t="s">
        <v>1034</v>
      </c>
      <c r="E1031" s="20" t="str">
        <f>IF(ISBLANK(LeaveTracker[[#This Row],[Employee Name]]),"-----",VLOOKUP(LeaveTracker[[#This Row],[Employee Name]],Employees[[Employee Name]:[Office]],6))</f>
        <v>CTO</v>
      </c>
      <c r="F1031" s="24">
        <v>43768</v>
      </c>
      <c r="G1031" s="24">
        <v>43768</v>
      </c>
      <c r="H1031" s="20" t="s">
        <v>1</v>
      </c>
      <c r="I1031" s="51" t="s">
        <v>105</v>
      </c>
      <c r="J1031" s="23" t="str">
        <f ca="1">NETWORKDAYS(LeaveTracker[[#This Row],[Start Date]],LeaveTracker[[#This Row],[End Date]],lstHolidays)&amp; " "&amp;LeaveTracker[[#This Row],[Type of Leave]]</f>
        <v>1 Other</v>
      </c>
      <c r="K1031" s="23">
        <f ca="1">NETWORKDAYS(LeaveTracker[[#This Row],[Start Date]],LeaveTracker[[#This Row],[End Date]],lstHolidays)</f>
        <v>1</v>
      </c>
      <c r="L1031" s="30"/>
    </row>
    <row r="1032" spans="1:12" ht="30" customHeight="1" x14ac:dyDescent="0.3">
      <c r="A1032" s="37">
        <v>1251</v>
      </c>
      <c r="B1032" s="38">
        <v>43795</v>
      </c>
      <c r="C1032" s="22">
        <v>43754</v>
      </c>
      <c r="D1032" s="19" t="s">
        <v>414</v>
      </c>
      <c r="E1032" s="20" t="str">
        <f>IF(ISBLANK(LeaveTracker[[#This Row],[Employee Name]]),"-----",VLOOKUP(LeaveTracker[[#This Row],[Employee Name]],Employees[[Employee Name]:[Office]],6))</f>
        <v>CTO</v>
      </c>
      <c r="F1032" s="21">
        <v>43759</v>
      </c>
      <c r="G1032" s="24">
        <v>43759</v>
      </c>
      <c r="H1032" s="20" t="s">
        <v>300</v>
      </c>
      <c r="I1032" s="51" t="s">
        <v>158</v>
      </c>
      <c r="J1032" s="23" t="str">
        <f ca="1">NETWORKDAYS(LeaveTracker[[#This Row],[Start Date]],LeaveTracker[[#This Row],[End Date]],lstHolidays)&amp; " "&amp;LeaveTracker[[#This Row],[Type of Leave]]</f>
        <v>1 OTHER</v>
      </c>
      <c r="K1032" s="23">
        <f ca="1">NETWORKDAYS(LeaveTracker[[#This Row],[Start Date]],LeaveTracker[[#This Row],[End Date]],lstHolidays)</f>
        <v>1</v>
      </c>
      <c r="L1032" s="30"/>
    </row>
    <row r="1033" spans="1:12" ht="30" customHeight="1" x14ac:dyDescent="0.3">
      <c r="A1033" s="37">
        <v>1252</v>
      </c>
      <c r="B1033" s="38">
        <v>43795</v>
      </c>
      <c r="C1033" s="22">
        <v>43760</v>
      </c>
      <c r="D1033" s="19" t="s">
        <v>418</v>
      </c>
      <c r="E1033" s="20" t="str">
        <f>IF(ISBLANK(LeaveTracker[[#This Row],[Employee Name]]),"-----",VLOOKUP(LeaveTracker[[#This Row],[Employee Name]],Employees[[Employee Name]:[Office]],6))</f>
        <v>CTO</v>
      </c>
      <c r="F1033" s="24">
        <v>43768</v>
      </c>
      <c r="G1033" s="24">
        <v>43769</v>
      </c>
      <c r="H1033" s="20" t="s">
        <v>82</v>
      </c>
      <c r="I1033" s="51" t="s">
        <v>307</v>
      </c>
      <c r="J1033" s="23" t="str">
        <f ca="1">NETWORKDAYS(LeaveTracker[[#This Row],[Start Date]],LeaveTracker[[#This Row],[End Date]],lstHolidays)&amp; " "&amp;LeaveTracker[[#This Row],[Type of Leave]]</f>
        <v>2 VL</v>
      </c>
      <c r="K1033" s="23">
        <f ca="1">NETWORKDAYS(LeaveTracker[[#This Row],[Start Date]],LeaveTracker[[#This Row],[End Date]],lstHolidays)</f>
        <v>2</v>
      </c>
      <c r="L1033" s="30"/>
    </row>
    <row r="1034" spans="1:12" ht="30" customHeight="1" x14ac:dyDescent="0.3">
      <c r="A1034" s="37">
        <v>1253</v>
      </c>
      <c r="B1034" s="38">
        <v>43795</v>
      </c>
      <c r="C1034" s="22">
        <v>43761</v>
      </c>
      <c r="D1034" s="19" t="s">
        <v>421</v>
      </c>
      <c r="E1034" s="20" t="str">
        <f>IF(ISBLANK(LeaveTracker[[#This Row],[Employee Name]]),"-----",VLOOKUP(LeaveTracker[[#This Row],[Employee Name]],Employees[[Employee Name]:[Office]],6))</f>
        <v>CTO</v>
      </c>
      <c r="F1034" s="24">
        <v>43768</v>
      </c>
      <c r="G1034" s="24">
        <v>43768</v>
      </c>
      <c r="H1034" s="20" t="s">
        <v>82</v>
      </c>
      <c r="I1034" s="51" t="s">
        <v>307</v>
      </c>
      <c r="J1034" s="23" t="str">
        <f ca="1">NETWORKDAYS(LeaveTracker[[#This Row],[Start Date]],LeaveTracker[[#This Row],[End Date]],lstHolidays)&amp; " "&amp;LeaveTracker[[#This Row],[Type of Leave]]</f>
        <v>1 VL</v>
      </c>
      <c r="K1034" s="23">
        <f ca="1">NETWORKDAYS(LeaveTracker[[#This Row],[Start Date]],LeaveTracker[[#This Row],[End Date]],lstHolidays)</f>
        <v>1</v>
      </c>
      <c r="L1034" s="30"/>
    </row>
    <row r="1035" spans="1:12" ht="30" customHeight="1" x14ac:dyDescent="0.3">
      <c r="A1035" s="37">
        <v>1254</v>
      </c>
      <c r="B1035" s="38">
        <v>43795</v>
      </c>
      <c r="C1035" s="22">
        <v>43762</v>
      </c>
      <c r="D1035" s="20" t="s">
        <v>421</v>
      </c>
      <c r="E1035" s="20" t="str">
        <f>IF(ISBLANK(LeaveTracker[[#This Row],[Employee Name]]),"-----",VLOOKUP(LeaveTracker[[#This Row],[Employee Name]],Employees[[Employee Name]:[Office]],6))</f>
        <v>CTO</v>
      </c>
      <c r="F1035" s="24">
        <v>43767</v>
      </c>
      <c r="G1035" s="24">
        <v>43767</v>
      </c>
      <c r="H1035" s="20" t="s">
        <v>82</v>
      </c>
      <c r="I1035" s="51" t="s">
        <v>307</v>
      </c>
      <c r="J1035" s="23" t="str">
        <f ca="1">NETWORKDAYS(LeaveTracker[[#This Row],[Start Date]],LeaveTracker[[#This Row],[End Date]],lstHolidays)&amp; " "&amp;LeaveTracker[[#This Row],[Type of Leave]]</f>
        <v>1 VL</v>
      </c>
      <c r="K1035" s="23">
        <f ca="1">NETWORKDAYS(LeaveTracker[[#This Row],[Start Date]],LeaveTracker[[#This Row],[End Date]],lstHolidays)</f>
        <v>1</v>
      </c>
      <c r="L1035" s="30"/>
    </row>
    <row r="1036" spans="1:12" ht="30" customHeight="1" x14ac:dyDescent="0.3">
      <c r="A1036" s="37">
        <v>1255</v>
      </c>
      <c r="B1036" s="38">
        <v>43795</v>
      </c>
      <c r="C1036" s="22">
        <v>43767</v>
      </c>
      <c r="D1036" s="19" t="s">
        <v>956</v>
      </c>
      <c r="E1036" s="20" t="str">
        <f>IF(ISBLANK(LeaveTracker[[#This Row],[Employee Name]]),"-----",VLOOKUP(LeaveTracker[[#This Row],[Employee Name]],Employees[[Employee Name]:[Office]],6))</f>
        <v>EEO/ CITY MARKET</v>
      </c>
      <c r="F1036" s="24">
        <v>43822</v>
      </c>
      <c r="G1036" s="24">
        <v>43822</v>
      </c>
      <c r="H1036" s="20" t="s">
        <v>82</v>
      </c>
      <c r="I1036" s="51"/>
      <c r="J1036" s="23" t="str">
        <f ca="1">NETWORKDAYS(LeaveTracker[[#This Row],[Start Date]],LeaveTracker[[#This Row],[End Date]],lstHolidays)&amp; " "&amp;LeaveTracker[[#This Row],[Type of Leave]]</f>
        <v>1 VL</v>
      </c>
      <c r="K1036" s="23">
        <f ca="1">NETWORKDAYS(LeaveTracker[[#This Row],[Start Date]],LeaveTracker[[#This Row],[End Date]],lstHolidays)</f>
        <v>1</v>
      </c>
      <c r="L1036" s="30"/>
    </row>
    <row r="1037" spans="1:12" ht="30" customHeight="1" x14ac:dyDescent="0.3">
      <c r="A1037" s="37">
        <v>1255</v>
      </c>
      <c r="B1037" s="38">
        <v>43795</v>
      </c>
      <c r="C1037" s="22">
        <v>43767</v>
      </c>
      <c r="D1037" s="19" t="s">
        <v>956</v>
      </c>
      <c r="E1037" s="20" t="str">
        <f>IF(ISBLANK(LeaveTracker[[#This Row],[Employee Name]]),"-----",VLOOKUP(LeaveTracker[[#This Row],[Employee Name]],Employees[[Employee Name]:[Office]],6))</f>
        <v>EEO/ CITY MARKET</v>
      </c>
      <c r="F1037" s="24">
        <v>43825</v>
      </c>
      <c r="G1037" s="24">
        <v>43826</v>
      </c>
      <c r="H1037" s="20" t="s">
        <v>82</v>
      </c>
      <c r="I1037" s="51"/>
      <c r="J1037" s="23" t="str">
        <f ca="1">NETWORKDAYS(LeaveTracker[[#This Row],[Start Date]],LeaveTracker[[#This Row],[End Date]],lstHolidays)&amp; " "&amp;LeaveTracker[[#This Row],[Type of Leave]]</f>
        <v>2 VL</v>
      </c>
      <c r="K1037" s="23">
        <f ca="1">NETWORKDAYS(LeaveTracker[[#This Row],[Start Date]],LeaveTracker[[#This Row],[End Date]],lstHolidays)</f>
        <v>2</v>
      </c>
      <c r="L1037" s="30"/>
    </row>
    <row r="1038" spans="1:12" ht="30" customHeight="1" x14ac:dyDescent="0.3">
      <c r="A1038" s="37">
        <v>1256</v>
      </c>
      <c r="B1038" s="38">
        <v>43795</v>
      </c>
      <c r="C1038" s="22">
        <v>43761</v>
      </c>
      <c r="D1038" s="19" t="s">
        <v>956</v>
      </c>
      <c r="E1038" s="20" t="str">
        <f>IF(ISBLANK(LeaveTracker[[#This Row],[Employee Name]]),"-----",VLOOKUP(LeaveTracker[[#This Row],[Employee Name]],Employees[[Employee Name]:[Office]],6))</f>
        <v>EEO/ CITY MARKET</v>
      </c>
      <c r="F1038" s="24">
        <v>43760</v>
      </c>
      <c r="G1038" s="24">
        <v>43760</v>
      </c>
      <c r="H1038" s="20" t="s">
        <v>81</v>
      </c>
      <c r="I1038" s="51"/>
      <c r="J1038" s="23" t="str">
        <f ca="1">NETWORKDAYS(LeaveTracker[[#This Row],[Start Date]],LeaveTracker[[#This Row],[End Date]],lstHolidays)&amp; " "&amp;LeaveTracker[[#This Row],[Type of Leave]]</f>
        <v>1 SL</v>
      </c>
      <c r="K1038" s="23">
        <f ca="1">NETWORKDAYS(LeaveTracker[[#This Row],[Start Date]],LeaveTracker[[#This Row],[End Date]],lstHolidays)</f>
        <v>1</v>
      </c>
      <c r="L1038" s="30"/>
    </row>
    <row r="1039" spans="1:12" ht="30" customHeight="1" x14ac:dyDescent="0.3">
      <c r="A1039" s="37">
        <v>1257</v>
      </c>
      <c r="B1039" s="38">
        <v>43795</v>
      </c>
      <c r="C1039" s="22">
        <v>43732</v>
      </c>
      <c r="D1039" s="19" t="s">
        <v>956</v>
      </c>
      <c r="E1039" s="20" t="str">
        <f>IF(ISBLANK(LeaveTracker[[#This Row],[Employee Name]]),"-----",VLOOKUP(LeaveTracker[[#This Row],[Employee Name]],Employees[[Employee Name]:[Office]],6))</f>
        <v>EEO/ CITY MARKET</v>
      </c>
      <c r="F1039" s="24">
        <v>43724</v>
      </c>
      <c r="G1039" s="24">
        <v>43728</v>
      </c>
      <c r="H1039" s="20" t="s">
        <v>82</v>
      </c>
      <c r="I1039" s="51"/>
      <c r="J1039" s="23" t="str">
        <f ca="1">NETWORKDAYS(LeaveTracker[[#This Row],[Start Date]],LeaveTracker[[#This Row],[End Date]],lstHolidays)&amp; " "&amp;LeaveTracker[[#This Row],[Type of Leave]]</f>
        <v>5 VL</v>
      </c>
      <c r="K1039" s="23">
        <f ca="1">NETWORKDAYS(LeaveTracker[[#This Row],[Start Date]],LeaveTracker[[#This Row],[End Date]],lstHolidays)</f>
        <v>5</v>
      </c>
      <c r="L1039" s="30"/>
    </row>
    <row r="1040" spans="1:12" ht="30" customHeight="1" x14ac:dyDescent="0.3">
      <c r="A1040" s="37">
        <v>1257</v>
      </c>
      <c r="B1040" s="38">
        <v>43795</v>
      </c>
      <c r="C1040" s="22">
        <v>43732</v>
      </c>
      <c r="D1040" s="19" t="s">
        <v>956</v>
      </c>
      <c r="E1040" s="20" t="str">
        <f>IF(ISBLANK(LeaveTracker[[#This Row],[Employee Name]]),"-----",VLOOKUP(LeaveTracker[[#This Row],[Employee Name]],Employees[[Employee Name]:[Office]],6))</f>
        <v>EEO/ CITY MARKET</v>
      </c>
      <c r="F1040" s="24">
        <v>43734</v>
      </c>
      <c r="G1040" s="24">
        <v>43734</v>
      </c>
      <c r="H1040" s="20" t="s">
        <v>82</v>
      </c>
      <c r="I1040" s="51"/>
      <c r="J1040" s="23" t="str">
        <f ca="1">NETWORKDAYS(LeaveTracker[[#This Row],[Start Date]],LeaveTracker[[#This Row],[End Date]],lstHolidays)&amp; " "&amp;LeaveTracker[[#This Row],[Type of Leave]]</f>
        <v>1 VL</v>
      </c>
      <c r="K1040" s="23">
        <f ca="1">NETWORKDAYS(LeaveTracker[[#This Row],[Start Date]],LeaveTracker[[#This Row],[End Date]],lstHolidays)</f>
        <v>1</v>
      </c>
      <c r="L1040" s="30"/>
    </row>
    <row r="1041" spans="1:12" ht="30" customHeight="1" x14ac:dyDescent="0.3">
      <c r="A1041" s="37">
        <v>1258</v>
      </c>
      <c r="B1041" s="38">
        <v>43795</v>
      </c>
      <c r="C1041" s="22">
        <v>43762</v>
      </c>
      <c r="D1041" s="19" t="s">
        <v>425</v>
      </c>
      <c r="E1041" s="20" t="str">
        <f>IF(ISBLANK(LeaveTracker[[#This Row],[Employee Name]]),"-----",VLOOKUP(LeaveTracker[[#This Row],[Employee Name]],Employees[[Employee Name]:[Office]],6))</f>
        <v>CTO</v>
      </c>
      <c r="F1041" s="24">
        <v>43759</v>
      </c>
      <c r="G1041" s="24">
        <v>43761</v>
      </c>
      <c r="H1041" s="20" t="s">
        <v>81</v>
      </c>
      <c r="I1041" s="51"/>
      <c r="J1041" s="23" t="str">
        <f ca="1">NETWORKDAYS(LeaveTracker[[#This Row],[Start Date]],LeaveTracker[[#This Row],[End Date]],lstHolidays)&amp; " "&amp;LeaveTracker[[#This Row],[Type of Leave]]</f>
        <v>3 SL</v>
      </c>
      <c r="K1041" s="23">
        <f ca="1">NETWORKDAYS(LeaveTracker[[#This Row],[Start Date]],LeaveTracker[[#This Row],[End Date]],lstHolidays)</f>
        <v>3</v>
      </c>
      <c r="L1041" s="30"/>
    </row>
    <row r="1042" spans="1:12" ht="30" customHeight="1" x14ac:dyDescent="0.3">
      <c r="A1042" s="37">
        <v>1259</v>
      </c>
      <c r="B1042" s="38">
        <v>43795</v>
      </c>
      <c r="C1042" s="22">
        <v>43766</v>
      </c>
      <c r="D1042" s="19" t="s">
        <v>430</v>
      </c>
      <c r="E1042" s="20" t="str">
        <f>IF(ISBLANK(LeaveTracker[[#This Row],[Employee Name]]),"-----",VLOOKUP(LeaveTracker[[#This Row],[Employee Name]],Employees[[Employee Name]:[Office]],6))</f>
        <v>CTO</v>
      </c>
      <c r="F1042" s="24">
        <v>43763</v>
      </c>
      <c r="G1042" s="24">
        <v>43763</v>
      </c>
      <c r="H1042" s="20" t="s">
        <v>81</v>
      </c>
      <c r="I1042" s="51"/>
      <c r="J1042" s="23" t="str">
        <f ca="1">NETWORKDAYS(LeaveTracker[[#This Row],[Start Date]],LeaveTracker[[#This Row],[End Date]],lstHolidays)&amp; " "&amp;LeaveTracker[[#This Row],[Type of Leave]]</f>
        <v>1 SL</v>
      </c>
      <c r="K1042" s="23">
        <f ca="1">NETWORKDAYS(LeaveTracker[[#This Row],[Start Date]],LeaveTracker[[#This Row],[End Date]],lstHolidays)</f>
        <v>1</v>
      </c>
      <c r="L1042" s="30"/>
    </row>
    <row r="1043" spans="1:12" ht="30" customHeight="1" x14ac:dyDescent="0.3">
      <c r="A1043" s="37">
        <v>1260</v>
      </c>
      <c r="B1043" s="38">
        <v>43795</v>
      </c>
      <c r="C1043" s="22"/>
      <c r="D1043" s="20" t="s">
        <v>431</v>
      </c>
      <c r="E1043" s="20" t="str">
        <f>IF(ISBLANK(LeaveTracker[[#This Row],[Employee Name]]),"-----",VLOOKUP(LeaveTracker[[#This Row],[Employee Name]],Employees[[Employee Name]:[Office]],6))</f>
        <v>HRMO</v>
      </c>
      <c r="F1043" s="24">
        <v>43767</v>
      </c>
      <c r="G1043" s="24">
        <v>43769</v>
      </c>
      <c r="H1043" s="20" t="s">
        <v>82</v>
      </c>
      <c r="I1043" s="51"/>
      <c r="J1043" s="23" t="str">
        <f ca="1">NETWORKDAYS(LeaveTracker[[#This Row],[Start Date]],LeaveTracker[[#This Row],[End Date]],lstHolidays)&amp; " "&amp;LeaveTracker[[#This Row],[Type of Leave]]</f>
        <v>3 VL</v>
      </c>
      <c r="K1043" s="23">
        <f ca="1">NETWORKDAYS(LeaveTracker[[#This Row],[Start Date]],LeaveTracker[[#This Row],[End Date]],lstHolidays)</f>
        <v>3</v>
      </c>
      <c r="L1043" s="30"/>
    </row>
    <row r="1044" spans="1:12" ht="30" customHeight="1" x14ac:dyDescent="0.3">
      <c r="A1044" s="37">
        <v>1261</v>
      </c>
      <c r="B1044" s="38">
        <v>43795</v>
      </c>
      <c r="C1044" s="22"/>
      <c r="D1044" s="20" t="s">
        <v>335</v>
      </c>
      <c r="E1044" s="20" t="str">
        <f>IF(ISBLANK(LeaveTracker[[#This Row],[Employee Name]]),"-----",VLOOKUP(LeaveTracker[[#This Row],[Employee Name]],Employees[[Employee Name]:[Office]],6))</f>
        <v>INTERNAL</v>
      </c>
      <c r="F1044" s="24">
        <v>43749</v>
      </c>
      <c r="G1044" s="24">
        <v>43749</v>
      </c>
      <c r="H1044" s="20" t="s">
        <v>81</v>
      </c>
      <c r="I1044" s="51"/>
      <c r="J1044" s="23" t="str">
        <f ca="1">NETWORKDAYS(LeaveTracker[[#This Row],[Start Date]],LeaveTracker[[#This Row],[End Date]],lstHolidays)&amp; " "&amp;LeaveTracker[[#This Row],[Type of Leave]]</f>
        <v>1 SL</v>
      </c>
      <c r="K1044" s="23">
        <f ca="1">NETWORKDAYS(LeaveTracker[[#This Row],[Start Date]],LeaveTracker[[#This Row],[End Date]],lstHolidays)</f>
        <v>1</v>
      </c>
      <c r="L1044" s="30"/>
    </row>
    <row r="1045" spans="1:12" ht="30" customHeight="1" x14ac:dyDescent="0.3">
      <c r="A1045" s="37">
        <v>1262</v>
      </c>
      <c r="B1045" s="38">
        <v>43795</v>
      </c>
      <c r="C1045" s="22">
        <v>43766</v>
      </c>
      <c r="D1045" s="19" t="s">
        <v>438</v>
      </c>
      <c r="E1045" s="20" t="str">
        <f>IF(ISBLANK(LeaveTracker[[#This Row],[Employee Name]]),"-----",VLOOKUP(LeaveTracker[[#This Row],[Employee Name]],Employees[[Employee Name]:[Office]],6))</f>
        <v>INTERNAL</v>
      </c>
      <c r="F1045" s="24">
        <v>43761</v>
      </c>
      <c r="G1045" s="24">
        <v>43763</v>
      </c>
      <c r="H1045" s="20" t="s">
        <v>81</v>
      </c>
      <c r="I1045" s="51"/>
      <c r="J1045" s="23" t="str">
        <f ca="1">NETWORKDAYS(LeaveTracker[[#This Row],[Start Date]],LeaveTracker[[#This Row],[End Date]],lstHolidays)&amp; " "&amp;LeaveTracker[[#This Row],[Type of Leave]]</f>
        <v>3 SL</v>
      </c>
      <c r="K1045" s="23">
        <f ca="1">NETWORKDAYS(LeaveTracker[[#This Row],[Start Date]],LeaveTracker[[#This Row],[End Date]],lstHolidays)</f>
        <v>3</v>
      </c>
      <c r="L1045" s="30"/>
    </row>
    <row r="1046" spans="1:12" ht="30" customHeight="1" x14ac:dyDescent="0.3">
      <c r="A1046" s="37">
        <v>1263</v>
      </c>
      <c r="B1046" s="38">
        <v>43795</v>
      </c>
      <c r="C1046" s="22"/>
      <c r="D1046" s="20" t="s">
        <v>200</v>
      </c>
      <c r="E1046" s="20" t="str">
        <f>IF(ISBLANK(LeaveTracker[[#This Row],[Employee Name]]),"-----",VLOOKUP(LeaveTracker[[#This Row],[Employee Name]],Employees[[Employee Name]:[Office]],6))</f>
        <v>PICNIC GROVE</v>
      </c>
      <c r="F1046" s="24"/>
      <c r="G1046" s="24"/>
      <c r="H1046" s="20" t="s">
        <v>300</v>
      </c>
      <c r="I1046" s="51" t="s">
        <v>439</v>
      </c>
      <c r="J1046" s="23" t="str">
        <f ca="1">NETWORKDAYS(LeaveTracker[[#This Row],[Start Date]],LeaveTracker[[#This Row],[End Date]],lstHolidays)&amp; " "&amp;LeaveTracker[[#This Row],[Type of Leave]]</f>
        <v>0 OTHER</v>
      </c>
      <c r="K1046" s="23">
        <f ca="1">NETWORKDAYS(LeaveTracker[[#This Row],[Start Date]],LeaveTracker[[#This Row],[End Date]],lstHolidays)</f>
        <v>0</v>
      </c>
      <c r="L1046" s="30"/>
    </row>
    <row r="1047" spans="1:12" ht="30" customHeight="1" x14ac:dyDescent="0.3">
      <c r="A1047" s="37">
        <v>1264</v>
      </c>
      <c r="B1047" s="38">
        <v>43795</v>
      </c>
      <c r="C1047" s="22">
        <v>43756</v>
      </c>
      <c r="D1047" s="19" t="s">
        <v>443</v>
      </c>
      <c r="E1047" s="20" t="str">
        <f>IF(ISBLANK(LeaveTracker[[#This Row],[Employee Name]]),"-----",VLOOKUP(LeaveTracker[[#This Row],[Employee Name]],Employees[[Employee Name]:[Office]],6))</f>
        <v>ACCOUNTING</v>
      </c>
      <c r="F1047" s="24">
        <v>43745</v>
      </c>
      <c r="G1047" s="24">
        <v>43769</v>
      </c>
      <c r="H1047" s="20" t="s">
        <v>81</v>
      </c>
      <c r="I1047" s="51"/>
      <c r="J1047" s="23" t="str">
        <f ca="1">NETWORKDAYS(LeaveTracker[[#This Row],[Start Date]],LeaveTracker[[#This Row],[End Date]],lstHolidays)&amp; " "&amp;LeaveTracker[[#This Row],[Type of Leave]]</f>
        <v>19 SL</v>
      </c>
      <c r="K1047" s="23">
        <f ca="1">NETWORKDAYS(LeaveTracker[[#This Row],[Start Date]],LeaveTracker[[#This Row],[End Date]],lstHolidays)</f>
        <v>19</v>
      </c>
      <c r="L1047" s="30"/>
    </row>
    <row r="1048" spans="1:12" ht="30" customHeight="1" x14ac:dyDescent="0.3">
      <c r="A1048" s="37">
        <v>1265</v>
      </c>
      <c r="B1048" s="38">
        <v>43795</v>
      </c>
      <c r="C1048" s="22">
        <v>43756</v>
      </c>
      <c r="D1048" s="20" t="s">
        <v>443</v>
      </c>
      <c r="E1048" s="20" t="str">
        <f>IF(ISBLANK(LeaveTracker[[#This Row],[Employee Name]]),"-----",VLOOKUP(LeaveTracker[[#This Row],[Employee Name]],Employees[[Employee Name]:[Office]],6))</f>
        <v>ACCOUNTING</v>
      </c>
      <c r="F1048" s="24">
        <v>43738</v>
      </c>
      <c r="G1048" s="24">
        <v>43739</v>
      </c>
      <c r="H1048" s="19"/>
      <c r="I1048" s="51"/>
      <c r="J1048" s="23" t="str">
        <f ca="1">NETWORKDAYS(LeaveTracker[[#This Row],[Start Date]],LeaveTracker[[#This Row],[End Date]],lstHolidays)&amp; " "&amp;LeaveTracker[[#This Row],[Type of Leave]]</f>
        <v xml:space="preserve">2 </v>
      </c>
      <c r="K1048" s="23">
        <f ca="1">NETWORKDAYS(LeaveTracker[[#This Row],[Start Date]],LeaveTracker[[#This Row],[End Date]],lstHolidays)</f>
        <v>2</v>
      </c>
      <c r="L1048" s="30"/>
    </row>
    <row r="1049" spans="1:12" ht="30" customHeight="1" x14ac:dyDescent="0.3">
      <c r="A1049" s="37">
        <v>1265</v>
      </c>
      <c r="B1049" s="38">
        <v>43795</v>
      </c>
      <c r="C1049" s="22">
        <v>43756</v>
      </c>
      <c r="D1049" s="20" t="s">
        <v>443</v>
      </c>
      <c r="E1049" s="20" t="str">
        <f>IF(ISBLANK(LeaveTracker[[#This Row],[Employee Name]]),"-----",VLOOKUP(LeaveTracker[[#This Row],[Employee Name]],Employees[[Employee Name]:[Office]],6))</f>
        <v>ACCOUNTING</v>
      </c>
      <c r="F1049" s="24">
        <v>43741</v>
      </c>
      <c r="G1049" s="24">
        <v>43742</v>
      </c>
      <c r="H1049" s="19"/>
      <c r="I1049" s="51"/>
      <c r="J1049" s="23" t="str">
        <f ca="1">NETWORKDAYS(LeaveTracker[[#This Row],[Start Date]],LeaveTracker[[#This Row],[End Date]],lstHolidays)&amp; " "&amp;LeaveTracker[[#This Row],[Type of Leave]]</f>
        <v xml:space="preserve">2 </v>
      </c>
      <c r="K1049" s="23">
        <f ca="1">NETWORKDAYS(LeaveTracker[[#This Row],[Start Date]],LeaveTracker[[#This Row],[End Date]],lstHolidays)</f>
        <v>2</v>
      </c>
      <c r="L1049" s="30"/>
    </row>
    <row r="1050" spans="1:12" ht="30" customHeight="1" x14ac:dyDescent="0.3">
      <c r="A1050" s="37">
        <v>1266</v>
      </c>
      <c r="B1050" s="38">
        <v>43795</v>
      </c>
      <c r="C1050" s="22">
        <v>43766</v>
      </c>
      <c r="D1050" s="19" t="s">
        <v>446</v>
      </c>
      <c r="E1050" s="20" t="str">
        <f>IF(ISBLANK(LeaveTracker[[#This Row],[Employee Name]]),"-----",VLOOKUP(LeaveTracker[[#This Row],[Employee Name]],Employees[[Employee Name]:[Office]],6))</f>
        <v>GSO</v>
      </c>
      <c r="F1050" s="24">
        <v>43761</v>
      </c>
      <c r="G1050" s="24">
        <v>43761</v>
      </c>
      <c r="H1050" s="20" t="s">
        <v>81</v>
      </c>
      <c r="I1050" s="51"/>
      <c r="J1050" s="23" t="str">
        <f ca="1">NETWORKDAYS(LeaveTracker[[#This Row],[Start Date]],LeaveTracker[[#This Row],[End Date]],lstHolidays)&amp; " "&amp;LeaveTracker[[#This Row],[Type of Leave]]</f>
        <v>1 SL</v>
      </c>
      <c r="K1050" s="23">
        <f ca="1">NETWORKDAYS(LeaveTracker[[#This Row],[Start Date]],LeaveTracker[[#This Row],[End Date]],lstHolidays)</f>
        <v>1</v>
      </c>
      <c r="L1050" s="30"/>
    </row>
    <row r="1051" spans="1:12" ht="30" customHeight="1" x14ac:dyDescent="0.3">
      <c r="A1051" s="37">
        <v>1266</v>
      </c>
      <c r="B1051" s="38">
        <v>43795</v>
      </c>
      <c r="C1051" s="22">
        <v>43767</v>
      </c>
      <c r="D1051" s="19" t="s">
        <v>446</v>
      </c>
      <c r="E1051" s="20" t="str">
        <f>IF(ISBLANK(LeaveTracker[[#This Row],[Employee Name]]),"-----",VLOOKUP(LeaveTracker[[#This Row],[Employee Name]],Employees[[Employee Name]:[Office]],6))</f>
        <v>GSO</v>
      </c>
      <c r="F1051" s="24">
        <v>43763</v>
      </c>
      <c r="G1051" s="24">
        <v>43763</v>
      </c>
      <c r="H1051" s="20" t="s">
        <v>81</v>
      </c>
      <c r="I1051" s="51"/>
      <c r="J1051" s="23" t="str">
        <f ca="1">NETWORKDAYS(LeaveTracker[[#This Row],[Start Date]],LeaveTracker[[#This Row],[End Date]],lstHolidays)&amp; " "&amp;LeaveTracker[[#This Row],[Type of Leave]]</f>
        <v>1 SL</v>
      </c>
      <c r="K1051" s="23">
        <f ca="1">NETWORKDAYS(LeaveTracker[[#This Row],[Start Date]],LeaveTracker[[#This Row],[End Date]],lstHolidays)</f>
        <v>1</v>
      </c>
      <c r="L1051" s="30"/>
    </row>
    <row r="1052" spans="1:12" ht="30" customHeight="1" x14ac:dyDescent="0.3">
      <c r="A1052" s="37">
        <v>1267</v>
      </c>
      <c r="B1052" s="38">
        <v>43795</v>
      </c>
      <c r="C1052" s="22">
        <v>43738</v>
      </c>
      <c r="D1052" s="19" t="s">
        <v>449</v>
      </c>
      <c r="E1052" s="20" t="str">
        <f>IF(ISBLANK(LeaveTracker[[#This Row],[Employee Name]]),"-----",VLOOKUP(LeaveTracker[[#This Row],[Employee Name]],Employees[[Employee Name]:[Office]],6))</f>
        <v>CTO</v>
      </c>
      <c r="F1052" s="24"/>
      <c r="G1052" s="24"/>
      <c r="H1052" s="20" t="s">
        <v>300</v>
      </c>
      <c r="I1052" s="51" t="s">
        <v>105</v>
      </c>
      <c r="J1052" s="23" t="str">
        <f ca="1">NETWORKDAYS(LeaveTracker[[#This Row],[Start Date]],LeaveTracker[[#This Row],[End Date]],lstHolidays)&amp; " "&amp;LeaveTracker[[#This Row],[Type of Leave]]</f>
        <v>0 OTHER</v>
      </c>
      <c r="K1052" s="23">
        <f ca="1">NETWORKDAYS(LeaveTracker[[#This Row],[Start Date]],LeaveTracker[[#This Row],[End Date]],lstHolidays)</f>
        <v>0</v>
      </c>
      <c r="L1052" s="30"/>
    </row>
    <row r="1053" spans="1:12" ht="30" customHeight="1" x14ac:dyDescent="0.3">
      <c r="A1053" s="37">
        <v>1268</v>
      </c>
      <c r="B1053" s="38">
        <v>43795</v>
      </c>
      <c r="C1053" s="22">
        <v>43761</v>
      </c>
      <c r="D1053" s="19" t="s">
        <v>452</v>
      </c>
      <c r="E1053" s="20" t="str">
        <f>IF(ISBLANK(LeaveTracker[[#This Row],[Employee Name]]),"-----",VLOOKUP(LeaveTracker[[#This Row],[Employee Name]],Employees[[Employee Name]:[Office]],6))</f>
        <v>CEO</v>
      </c>
      <c r="F1053" s="24">
        <v>43760</v>
      </c>
      <c r="G1053" s="24">
        <v>43760</v>
      </c>
      <c r="H1053" s="20" t="s">
        <v>81</v>
      </c>
      <c r="I1053" s="51"/>
      <c r="J1053" s="23" t="str">
        <f ca="1">NETWORKDAYS(LeaveTracker[[#This Row],[Start Date]],LeaveTracker[[#This Row],[End Date]],lstHolidays)&amp; " "&amp;LeaveTracker[[#This Row],[Type of Leave]]</f>
        <v>1 SL</v>
      </c>
      <c r="K1053" s="23">
        <f ca="1">NETWORKDAYS(LeaveTracker[[#This Row],[Start Date]],LeaveTracker[[#This Row],[End Date]],lstHolidays)</f>
        <v>1</v>
      </c>
      <c r="L1053" s="30"/>
    </row>
    <row r="1054" spans="1:12" ht="30" customHeight="1" x14ac:dyDescent="0.3">
      <c r="A1054" s="37">
        <v>1269</v>
      </c>
      <c r="B1054" s="38">
        <v>43795</v>
      </c>
      <c r="C1054" s="22">
        <v>43761</v>
      </c>
      <c r="D1054" s="20" t="s">
        <v>455</v>
      </c>
      <c r="E1054" s="20" t="str">
        <f>IF(ISBLANK(LeaveTracker[[#This Row],[Employee Name]]),"-----",VLOOKUP(LeaveTracker[[#This Row],[Employee Name]],Employees[[Employee Name]:[Office]],6))</f>
        <v>CEO</v>
      </c>
      <c r="F1054" s="21">
        <v>43760</v>
      </c>
      <c r="G1054" s="24">
        <v>43760</v>
      </c>
      <c r="H1054" s="20" t="s">
        <v>81</v>
      </c>
      <c r="I1054" s="51"/>
      <c r="J1054" s="23" t="str">
        <f ca="1">NETWORKDAYS(LeaveTracker[[#This Row],[Start Date]],LeaveTracker[[#This Row],[End Date]],lstHolidays)&amp; " "&amp;LeaveTracker[[#This Row],[Type of Leave]]</f>
        <v>1 SL</v>
      </c>
      <c r="K1054" s="23">
        <f ca="1">NETWORKDAYS(LeaveTracker[[#This Row],[Start Date]],LeaveTracker[[#This Row],[End Date]],lstHolidays)</f>
        <v>1</v>
      </c>
      <c r="L1054" s="30"/>
    </row>
    <row r="1055" spans="1:12" ht="30" customHeight="1" x14ac:dyDescent="0.3">
      <c r="A1055" s="37">
        <v>1270</v>
      </c>
      <c r="B1055" s="38">
        <v>43795</v>
      </c>
      <c r="C1055" s="22">
        <v>43761</v>
      </c>
      <c r="D1055" s="19" t="s">
        <v>459</v>
      </c>
      <c r="E1055" s="20" t="str">
        <f>IF(ISBLANK(LeaveTracker[[#This Row],[Employee Name]]),"-----",VLOOKUP(LeaveTracker[[#This Row],[Employee Name]],Employees[[Employee Name]:[Office]],6))</f>
        <v>CEO</v>
      </c>
      <c r="F1055" s="24">
        <v>43760</v>
      </c>
      <c r="G1055" s="24">
        <v>43760</v>
      </c>
      <c r="H1055" s="20" t="s">
        <v>81</v>
      </c>
      <c r="I1055" s="51"/>
      <c r="J1055" s="23" t="str">
        <f ca="1">NETWORKDAYS(LeaveTracker[[#This Row],[Start Date]],LeaveTracker[[#This Row],[End Date]],lstHolidays)&amp; " "&amp;LeaveTracker[[#This Row],[Type of Leave]]</f>
        <v>1 SL</v>
      </c>
      <c r="K1055" s="23">
        <f ca="1">NETWORKDAYS(LeaveTracker[[#This Row],[Start Date]],LeaveTracker[[#This Row],[End Date]],lstHolidays)</f>
        <v>1</v>
      </c>
      <c r="L1055" s="30"/>
    </row>
    <row r="1056" spans="1:12" ht="30" customHeight="1" x14ac:dyDescent="0.3">
      <c r="A1056" s="37">
        <v>1271</v>
      </c>
      <c r="B1056" s="38">
        <v>43795</v>
      </c>
      <c r="C1056" s="22">
        <v>43766</v>
      </c>
      <c r="D1056" s="19" t="s">
        <v>462</v>
      </c>
      <c r="E1056" s="20" t="str">
        <f>IF(ISBLANK(LeaveTracker[[#This Row],[Employee Name]]),"-----",VLOOKUP(LeaveTracker[[#This Row],[Employee Name]],Employees[[Employee Name]:[Office]],6))</f>
        <v>HRMO</v>
      </c>
      <c r="F1056" s="24">
        <v>43762</v>
      </c>
      <c r="G1056" s="24">
        <v>43762</v>
      </c>
      <c r="H1056" s="20" t="s">
        <v>81</v>
      </c>
      <c r="I1056" s="51"/>
      <c r="J1056" s="23" t="str">
        <f ca="1">NETWORKDAYS(LeaveTracker[[#This Row],[Start Date]],LeaveTracker[[#This Row],[End Date]],lstHolidays)&amp; " "&amp;LeaveTracker[[#This Row],[Type of Leave]]</f>
        <v>1 SL</v>
      </c>
      <c r="K1056" s="23">
        <f ca="1">NETWORKDAYS(LeaveTracker[[#This Row],[Start Date]],LeaveTracker[[#This Row],[End Date]],lstHolidays)</f>
        <v>1</v>
      </c>
      <c r="L1056" s="30"/>
    </row>
    <row r="1057" spans="1:12" ht="30" customHeight="1" x14ac:dyDescent="0.3">
      <c r="A1057" s="37">
        <v>1272</v>
      </c>
      <c r="B1057" s="38">
        <v>43795</v>
      </c>
      <c r="C1057" s="22">
        <v>43761</v>
      </c>
      <c r="D1057" s="19" t="s">
        <v>426</v>
      </c>
      <c r="E1057" s="20" t="str">
        <f>IF(ISBLANK(LeaveTracker[[#This Row],[Employee Name]]),"-----",VLOOKUP(LeaveTracker[[#This Row],[Employee Name]],Employees[[Employee Name]:[Office]],6))</f>
        <v>PICNIC GROVE</v>
      </c>
      <c r="F1057" s="24">
        <v>43745</v>
      </c>
      <c r="G1057" s="24">
        <v>43770</v>
      </c>
      <c r="H1057" s="20" t="s">
        <v>81</v>
      </c>
      <c r="I1057" s="51"/>
      <c r="J1057" s="23" t="str">
        <f ca="1">NETWORKDAYS(LeaveTracker[[#This Row],[Start Date]],LeaveTracker[[#This Row],[End Date]],lstHolidays)&amp; " "&amp;LeaveTracker[[#This Row],[Type of Leave]]</f>
        <v>19 SL</v>
      </c>
      <c r="K1057" s="23">
        <f ca="1">NETWORKDAYS(LeaveTracker[[#This Row],[Start Date]],LeaveTracker[[#This Row],[End Date]],lstHolidays)</f>
        <v>19</v>
      </c>
      <c r="L1057" s="30"/>
    </row>
    <row r="1058" spans="1:12" ht="30" customHeight="1" x14ac:dyDescent="0.3">
      <c r="A1058" s="37">
        <v>1272</v>
      </c>
      <c r="B1058" s="38">
        <v>43795</v>
      </c>
      <c r="C1058" s="22">
        <v>43761</v>
      </c>
      <c r="D1058" s="19" t="s">
        <v>426</v>
      </c>
      <c r="E1058" s="20" t="str">
        <f>IF(ISBLANK(LeaveTracker[[#This Row],[Employee Name]]),"-----",VLOOKUP(LeaveTracker[[#This Row],[Employee Name]],Employees[[Employee Name]:[Office]],6))</f>
        <v>PICNIC GROVE</v>
      </c>
      <c r="F1058" s="24">
        <v>43773</v>
      </c>
      <c r="G1058" s="24">
        <v>43777</v>
      </c>
      <c r="H1058" s="20" t="s">
        <v>81</v>
      </c>
      <c r="I1058" s="51"/>
      <c r="J1058" s="23" t="str">
        <f ca="1">NETWORKDAYS(LeaveTracker[[#This Row],[Start Date]],LeaveTracker[[#This Row],[End Date]],lstHolidays)&amp; " "&amp;LeaveTracker[[#This Row],[Type of Leave]]</f>
        <v>5 SL</v>
      </c>
      <c r="K1058" s="23">
        <f ca="1">NETWORKDAYS(LeaveTracker[[#This Row],[Start Date]],LeaveTracker[[#This Row],[End Date]],lstHolidays)</f>
        <v>5</v>
      </c>
      <c r="L1058" s="30"/>
    </row>
    <row r="1059" spans="1:12" ht="30" customHeight="1" x14ac:dyDescent="0.3">
      <c r="A1059" s="37">
        <v>1273</v>
      </c>
      <c r="B1059" s="38">
        <v>43795</v>
      </c>
      <c r="C1059" s="22">
        <v>43752</v>
      </c>
      <c r="D1059" s="19" t="s">
        <v>467</v>
      </c>
      <c r="E1059" s="20" t="str">
        <f>IF(ISBLANK(LeaveTracker[[#This Row],[Employee Name]]),"-----",VLOOKUP(LeaveTracker[[#This Row],[Employee Name]],Employees[[Employee Name]:[Office]],6))</f>
        <v>ASSESSORS OFFICE</v>
      </c>
      <c r="F1059" s="24">
        <v>43759</v>
      </c>
      <c r="G1059" s="24">
        <v>43763</v>
      </c>
      <c r="H1059" s="20" t="s">
        <v>82</v>
      </c>
      <c r="I1059" s="51"/>
      <c r="J1059" s="27" t="str">
        <f ca="1">NETWORKDAYS(LeaveTracker[[#This Row],[Start Date]],LeaveTracker[[#This Row],[End Date]],lstHolidays)&amp; " "&amp;LeaveTracker[[#This Row],[Type of Leave]]</f>
        <v>5 VL</v>
      </c>
      <c r="K1059" s="23">
        <f ca="1">NETWORKDAYS(LeaveTracker[[#This Row],[Start Date]],LeaveTracker[[#This Row],[End Date]],lstHolidays)</f>
        <v>5</v>
      </c>
      <c r="L1059" s="30"/>
    </row>
    <row r="1060" spans="1:12" ht="30" customHeight="1" x14ac:dyDescent="0.3">
      <c r="A1060" s="37">
        <v>1274</v>
      </c>
      <c r="B1060" s="38">
        <v>43795</v>
      </c>
      <c r="C1060" s="22">
        <v>43754</v>
      </c>
      <c r="D1060" s="20" t="s">
        <v>467</v>
      </c>
      <c r="E1060" s="20" t="str">
        <f>IF(ISBLANK(LeaveTracker[[#This Row],[Employee Name]]),"-----",VLOOKUP(LeaveTracker[[#This Row],[Employee Name]],Employees[[Employee Name]:[Office]],6))</f>
        <v>ASSESSORS OFFICE</v>
      </c>
      <c r="F1060" s="24">
        <v>43753</v>
      </c>
      <c r="G1060" s="24">
        <v>43753</v>
      </c>
      <c r="H1060" s="20" t="s">
        <v>81</v>
      </c>
      <c r="I1060" s="51"/>
      <c r="J1060" s="27" t="str">
        <f ca="1">NETWORKDAYS(LeaveTracker[[#This Row],[Start Date]],LeaveTracker[[#This Row],[End Date]],lstHolidays)&amp; " "&amp;LeaveTracker[[#This Row],[Type of Leave]]</f>
        <v>1 SL</v>
      </c>
      <c r="K1060" s="23">
        <f ca="1">NETWORKDAYS(LeaveTracker[[#This Row],[Start Date]],LeaveTracker[[#This Row],[End Date]],lstHolidays)</f>
        <v>1</v>
      </c>
      <c r="L1060" s="30"/>
    </row>
    <row r="1061" spans="1:12" ht="30" customHeight="1" x14ac:dyDescent="0.3">
      <c r="A1061" s="37">
        <v>1275</v>
      </c>
      <c r="B1061" s="38">
        <v>43795</v>
      </c>
      <c r="C1061" s="22">
        <v>43738</v>
      </c>
      <c r="D1061" s="20" t="s">
        <v>467</v>
      </c>
      <c r="E1061" s="20" t="str">
        <f>IF(ISBLANK(LeaveTracker[[#This Row],[Employee Name]]),"-----",VLOOKUP(LeaveTracker[[#This Row],[Employee Name]],Employees[[Employee Name]:[Office]],6))</f>
        <v>ASSESSORS OFFICE</v>
      </c>
      <c r="F1061" s="24">
        <v>43733</v>
      </c>
      <c r="G1061" s="24">
        <v>43735</v>
      </c>
      <c r="H1061" s="20" t="s">
        <v>81</v>
      </c>
      <c r="I1061" s="51"/>
      <c r="J1061" s="27" t="str">
        <f ca="1">NETWORKDAYS(LeaveTracker[[#This Row],[Start Date]],LeaveTracker[[#This Row],[End Date]],lstHolidays)&amp; " "&amp;LeaveTracker[[#This Row],[Type of Leave]]</f>
        <v>3 SL</v>
      </c>
      <c r="K1061" s="23">
        <f ca="1">NETWORKDAYS(LeaveTracker[[#This Row],[Start Date]],LeaveTracker[[#This Row],[End Date]],lstHolidays)</f>
        <v>3</v>
      </c>
      <c r="L1061" s="30"/>
    </row>
    <row r="1062" spans="1:12" ht="30" customHeight="1" x14ac:dyDescent="0.3">
      <c r="A1062" s="37">
        <v>1276</v>
      </c>
      <c r="B1062" s="38">
        <v>43795</v>
      </c>
      <c r="C1062" s="22"/>
      <c r="D1062" s="19" t="s">
        <v>469</v>
      </c>
      <c r="E1062" s="20" t="str">
        <f>IF(ISBLANK(LeaveTracker[[#This Row],[Employee Name]]),"-----",VLOOKUP(LeaveTracker[[#This Row],[Employee Name]],Employees[[Employee Name]:[Office]],6))</f>
        <v>ASSESSORS OFFICE</v>
      </c>
      <c r="F1062" s="24">
        <v>43767</v>
      </c>
      <c r="G1062" s="24">
        <v>43768</v>
      </c>
      <c r="H1062" s="20" t="s">
        <v>82</v>
      </c>
      <c r="I1062" s="51"/>
      <c r="J1062" s="27" t="str">
        <f ca="1">NETWORKDAYS(LeaveTracker[[#This Row],[Start Date]],LeaveTracker[[#This Row],[End Date]],lstHolidays)&amp; " "&amp;LeaveTracker[[#This Row],[Type of Leave]]</f>
        <v>2 VL</v>
      </c>
      <c r="K1062" s="23">
        <f ca="1">NETWORKDAYS(LeaveTracker[[#This Row],[Start Date]],LeaveTracker[[#This Row],[End Date]],lstHolidays)</f>
        <v>2</v>
      </c>
      <c r="L1062" s="30"/>
    </row>
    <row r="1063" spans="1:12" ht="30" customHeight="1" x14ac:dyDescent="0.3">
      <c r="A1063" s="37">
        <v>1277</v>
      </c>
      <c r="B1063" s="38">
        <v>43795</v>
      </c>
      <c r="C1063" s="22"/>
      <c r="D1063" s="20" t="s">
        <v>469</v>
      </c>
      <c r="E1063" s="20" t="str">
        <f>IF(ISBLANK(LeaveTracker[[#This Row],[Employee Name]]),"-----",VLOOKUP(LeaveTracker[[#This Row],[Employee Name]],Employees[[Employee Name]:[Office]],6))</f>
        <v>ASSESSORS OFFICE</v>
      </c>
      <c r="F1063" s="24">
        <v>43766</v>
      </c>
      <c r="G1063" s="24">
        <v>43766</v>
      </c>
      <c r="H1063" s="20" t="s">
        <v>1</v>
      </c>
      <c r="I1063" s="51" t="s">
        <v>105</v>
      </c>
      <c r="J1063" s="27" t="str">
        <f ca="1">NETWORKDAYS(LeaveTracker[[#This Row],[Start Date]],LeaveTracker[[#This Row],[End Date]],lstHolidays)&amp; " "&amp;LeaveTracker[[#This Row],[Type of Leave]]</f>
        <v>1 Other</v>
      </c>
      <c r="K1063" s="23">
        <f ca="1">NETWORKDAYS(LeaveTracker[[#This Row],[Start Date]],LeaveTracker[[#This Row],[End Date]],lstHolidays)</f>
        <v>1</v>
      </c>
      <c r="L1063" s="30"/>
    </row>
    <row r="1064" spans="1:12" ht="30" customHeight="1" x14ac:dyDescent="0.3">
      <c r="A1064" s="37">
        <v>1278</v>
      </c>
      <c r="B1064" s="38">
        <v>43795</v>
      </c>
      <c r="C1064" s="22"/>
      <c r="D1064" s="19" t="s">
        <v>469</v>
      </c>
      <c r="E1064" s="20" t="str">
        <f>IF(ISBLANK(LeaveTracker[[#This Row],[Employee Name]]),"-----",VLOOKUP(LeaveTracker[[#This Row],[Employee Name]],Employees[[Employee Name]:[Office]],6))</f>
        <v>ASSESSORS OFFICE</v>
      </c>
      <c r="F1064" s="24">
        <v>43742</v>
      </c>
      <c r="G1064" s="24">
        <v>43742</v>
      </c>
      <c r="H1064" s="20" t="s">
        <v>81</v>
      </c>
      <c r="I1064" s="51"/>
      <c r="J1064" s="27" t="str">
        <f ca="1">NETWORKDAYS(LeaveTracker[[#This Row],[Start Date]],LeaveTracker[[#This Row],[End Date]],lstHolidays)&amp; " "&amp;LeaveTracker[[#This Row],[Type of Leave]]</f>
        <v>1 SL</v>
      </c>
      <c r="K1064" s="23">
        <f ca="1">NETWORKDAYS(LeaveTracker[[#This Row],[Start Date]],LeaveTracker[[#This Row],[End Date]],lstHolidays)</f>
        <v>1</v>
      </c>
      <c r="L1064" s="30"/>
    </row>
    <row r="1065" spans="1:12" ht="30" customHeight="1" x14ac:dyDescent="0.3">
      <c r="A1065" s="37">
        <v>1279</v>
      </c>
      <c r="B1065" s="38">
        <v>43795</v>
      </c>
      <c r="C1065" s="22">
        <v>43766</v>
      </c>
      <c r="D1065" s="19" t="s">
        <v>471</v>
      </c>
      <c r="E1065" s="20" t="str">
        <f>IF(ISBLANK(LeaveTracker[[#This Row],[Employee Name]]),"-----",VLOOKUP(LeaveTracker[[#This Row],[Employee Name]],Employees[[Employee Name]:[Office]],6))</f>
        <v>ASSESSORS OFFICE</v>
      </c>
      <c r="F1065" s="24">
        <v>43742</v>
      </c>
      <c r="G1065" s="24">
        <v>43742</v>
      </c>
      <c r="H1065" s="20" t="s">
        <v>82</v>
      </c>
      <c r="I1065" s="51"/>
      <c r="J1065" s="27" t="str">
        <f ca="1">NETWORKDAYS(LeaveTracker[[#This Row],[Start Date]],LeaveTracker[[#This Row],[End Date]],lstHolidays)&amp; " "&amp;LeaveTracker[[#This Row],[Type of Leave]]</f>
        <v>1 VL</v>
      </c>
      <c r="K1065" s="23">
        <f ca="1">NETWORKDAYS(LeaveTracker[[#This Row],[Start Date]],LeaveTracker[[#This Row],[End Date]],lstHolidays)</f>
        <v>1</v>
      </c>
      <c r="L1065" s="30"/>
    </row>
    <row r="1066" spans="1:12" ht="30" customHeight="1" x14ac:dyDescent="0.3">
      <c r="A1066" s="37">
        <v>1280</v>
      </c>
      <c r="B1066" s="38">
        <v>43795</v>
      </c>
      <c r="C1066" s="22">
        <v>43754</v>
      </c>
      <c r="D1066" s="20" t="s">
        <v>471</v>
      </c>
      <c r="E1066" s="20" t="str">
        <f>IF(ISBLANK(LeaveTracker[[#This Row],[Employee Name]]),"-----",VLOOKUP(LeaveTracker[[#This Row],[Employee Name]],Employees[[Employee Name]:[Office]],6))</f>
        <v>ASSESSORS OFFICE</v>
      </c>
      <c r="F1066" s="24">
        <v>43760</v>
      </c>
      <c r="G1066" s="24">
        <v>43760</v>
      </c>
      <c r="H1066" s="20" t="s">
        <v>82</v>
      </c>
      <c r="I1066" s="51"/>
      <c r="J1066" s="27" t="str">
        <f ca="1">NETWORKDAYS(LeaveTracker[[#This Row],[Start Date]],LeaveTracker[[#This Row],[End Date]],lstHolidays)&amp; " "&amp;LeaveTracker[[#This Row],[Type of Leave]]</f>
        <v>1 VL</v>
      </c>
      <c r="K1066" s="23">
        <f ca="1">NETWORKDAYS(LeaveTracker[[#This Row],[Start Date]],LeaveTracker[[#This Row],[End Date]],lstHolidays)</f>
        <v>1</v>
      </c>
      <c r="L1066" s="30"/>
    </row>
    <row r="1067" spans="1:12" ht="30" customHeight="1" x14ac:dyDescent="0.3">
      <c r="A1067" s="37">
        <v>1281</v>
      </c>
      <c r="B1067" s="38">
        <v>43795</v>
      </c>
      <c r="C1067" s="22">
        <v>43766</v>
      </c>
      <c r="D1067" s="19" t="s">
        <v>473</v>
      </c>
      <c r="E1067" s="20" t="str">
        <f>IF(ISBLANK(LeaveTracker[[#This Row],[Employee Name]]),"-----",VLOOKUP(LeaveTracker[[#This Row],[Employee Name]],Employees[[Employee Name]:[Office]],6))</f>
        <v>ASSESSORS OFFICE</v>
      </c>
      <c r="F1067" s="24">
        <v>43763</v>
      </c>
      <c r="G1067" s="24">
        <v>43763</v>
      </c>
      <c r="H1067" s="20" t="s">
        <v>81</v>
      </c>
      <c r="I1067" s="51"/>
      <c r="J1067" s="27" t="str">
        <f ca="1">NETWORKDAYS(LeaveTracker[[#This Row],[Start Date]],LeaveTracker[[#This Row],[End Date]],lstHolidays)&amp; " "&amp;LeaveTracker[[#This Row],[Type of Leave]]</f>
        <v>1 SL</v>
      </c>
      <c r="K1067" s="23">
        <f ca="1">NETWORKDAYS(LeaveTracker[[#This Row],[Start Date]],LeaveTracker[[#This Row],[End Date]],lstHolidays)</f>
        <v>1</v>
      </c>
      <c r="L1067" s="30"/>
    </row>
    <row r="1068" spans="1:12" ht="30" customHeight="1" x14ac:dyDescent="0.3">
      <c r="A1068" s="37">
        <v>1282</v>
      </c>
      <c r="B1068" s="38">
        <v>43795</v>
      </c>
      <c r="C1068" s="22">
        <v>43772</v>
      </c>
      <c r="D1068" s="19" t="s">
        <v>474</v>
      </c>
      <c r="E1068" s="20" t="str">
        <f>IF(ISBLANK(LeaveTracker[[#This Row],[Employee Name]]),"-----",VLOOKUP(LeaveTracker[[#This Row],[Employee Name]],Employees[[Employee Name]:[Office]],6))</f>
        <v>PIO</v>
      </c>
      <c r="F1068" s="24">
        <v>43768</v>
      </c>
      <c r="G1068" s="24">
        <v>43769</v>
      </c>
      <c r="H1068" s="20" t="s">
        <v>81</v>
      </c>
      <c r="I1068" s="51"/>
      <c r="J1068" s="27" t="str">
        <f ca="1">NETWORKDAYS(LeaveTracker[[#This Row],[Start Date]],LeaveTracker[[#This Row],[End Date]],lstHolidays)&amp; " "&amp;LeaveTracker[[#This Row],[Type of Leave]]</f>
        <v>2 SL</v>
      </c>
      <c r="K1068" s="23">
        <f ca="1">NETWORKDAYS(LeaveTracker[[#This Row],[Start Date]],LeaveTracker[[#This Row],[End Date]],lstHolidays)</f>
        <v>2</v>
      </c>
      <c r="L1068" s="30"/>
    </row>
    <row r="1069" spans="1:12" ht="30" customHeight="1" x14ac:dyDescent="0.3">
      <c r="A1069" s="37">
        <v>1282</v>
      </c>
      <c r="B1069" s="38">
        <v>43795</v>
      </c>
      <c r="C1069" s="22">
        <v>43772</v>
      </c>
      <c r="D1069" s="19" t="s">
        <v>474</v>
      </c>
      <c r="E1069" s="20" t="str">
        <f>IF(ISBLANK(LeaveTracker[[#This Row],[Employee Name]]),"-----",VLOOKUP(LeaveTracker[[#This Row],[Employee Name]],Employees[[Employee Name]:[Office]],6))</f>
        <v>PIO</v>
      </c>
      <c r="F1069" s="24">
        <v>43771</v>
      </c>
      <c r="G1069" s="24">
        <v>43771</v>
      </c>
      <c r="H1069" s="20" t="s">
        <v>81</v>
      </c>
      <c r="I1069" s="51"/>
      <c r="J1069" s="27" t="str">
        <f ca="1">NETWORKDAYS(LeaveTracker[[#This Row],[Start Date]],LeaveTracker[[#This Row],[End Date]],lstHolidays)&amp; " "&amp;LeaveTracker[[#This Row],[Type of Leave]]</f>
        <v>0 SL</v>
      </c>
      <c r="K1069" s="23">
        <v>1</v>
      </c>
      <c r="L1069" s="30"/>
    </row>
    <row r="1070" spans="1:12" ht="30" customHeight="1" x14ac:dyDescent="0.3">
      <c r="A1070" s="37">
        <v>1283</v>
      </c>
      <c r="B1070" s="38">
        <v>43795</v>
      </c>
      <c r="C1070" s="22">
        <v>43763</v>
      </c>
      <c r="D1070" s="20" t="s">
        <v>474</v>
      </c>
      <c r="E1070" s="20" t="str">
        <f>IF(ISBLANK(LeaveTracker[[#This Row],[Employee Name]]),"-----",VLOOKUP(LeaveTracker[[#This Row],[Employee Name]],Employees[[Employee Name]:[Office]],6))</f>
        <v>PIO</v>
      </c>
      <c r="F1070" s="24">
        <v>43761</v>
      </c>
      <c r="G1070" s="24">
        <v>43762</v>
      </c>
      <c r="H1070" s="20" t="s">
        <v>81</v>
      </c>
      <c r="I1070" s="51"/>
      <c r="J1070" s="27" t="str">
        <f ca="1">NETWORKDAYS(LeaveTracker[[#This Row],[Start Date]],LeaveTracker[[#This Row],[End Date]],lstHolidays)&amp; " "&amp;LeaveTracker[[#This Row],[Type of Leave]]</f>
        <v>2 SL</v>
      </c>
      <c r="K1070" s="23">
        <f ca="1">NETWORKDAYS(LeaveTracker[[#This Row],[Start Date]],LeaveTracker[[#This Row],[End Date]],lstHolidays)</f>
        <v>2</v>
      </c>
      <c r="L1070" s="30"/>
    </row>
    <row r="1071" spans="1:12" ht="30" customHeight="1" x14ac:dyDescent="0.3">
      <c r="A1071" s="37">
        <v>1284</v>
      </c>
      <c r="B1071" s="38">
        <v>43795</v>
      </c>
      <c r="C1071" s="22">
        <v>43721</v>
      </c>
      <c r="D1071" s="20" t="s">
        <v>474</v>
      </c>
      <c r="E1071" s="20" t="str">
        <f>IF(ISBLANK(LeaveTracker[[#This Row],[Employee Name]]),"-----",VLOOKUP(LeaveTracker[[#This Row],[Employee Name]],Employees[[Employee Name]:[Office]],6))</f>
        <v>PIO</v>
      </c>
      <c r="F1071" s="24">
        <v>43718</v>
      </c>
      <c r="G1071" s="24">
        <v>43718</v>
      </c>
      <c r="H1071" s="20" t="s">
        <v>81</v>
      </c>
      <c r="I1071" s="51"/>
      <c r="J1071" s="27" t="str">
        <f ca="1">NETWORKDAYS(LeaveTracker[[#This Row],[Start Date]],LeaveTracker[[#This Row],[End Date]],lstHolidays)&amp; " "&amp;LeaveTracker[[#This Row],[Type of Leave]]</f>
        <v>1 SL</v>
      </c>
      <c r="K1071" s="23">
        <f ca="1">NETWORKDAYS(LeaveTracker[[#This Row],[Start Date]],LeaveTracker[[#This Row],[End Date]],lstHolidays)</f>
        <v>1</v>
      </c>
      <c r="L1071" s="30"/>
    </row>
    <row r="1072" spans="1:12" ht="30" customHeight="1" x14ac:dyDescent="0.3">
      <c r="A1072" s="37">
        <v>1285</v>
      </c>
      <c r="B1072" s="38">
        <v>43795</v>
      </c>
      <c r="C1072" s="22">
        <v>43717</v>
      </c>
      <c r="D1072" s="20" t="s">
        <v>474</v>
      </c>
      <c r="E1072" s="20" t="str">
        <f>IF(ISBLANK(LeaveTracker[[#This Row],[Employee Name]]),"-----",VLOOKUP(LeaveTracker[[#This Row],[Employee Name]],Employees[[Employee Name]:[Office]],6))</f>
        <v>PIO</v>
      </c>
      <c r="F1072" s="24">
        <v>43713</v>
      </c>
      <c r="G1072" s="24">
        <v>43713</v>
      </c>
      <c r="H1072" s="20" t="s">
        <v>81</v>
      </c>
      <c r="I1072" s="51"/>
      <c r="J1072" s="27" t="str">
        <f ca="1">NETWORKDAYS(LeaveTracker[[#This Row],[Start Date]],LeaveTracker[[#This Row],[End Date]],lstHolidays)&amp; " "&amp;LeaveTracker[[#This Row],[Type of Leave]]</f>
        <v>1 SL</v>
      </c>
      <c r="K1072" s="23">
        <f ca="1">NETWORKDAYS(LeaveTracker[[#This Row],[Start Date]],LeaveTracker[[#This Row],[End Date]],lstHolidays)</f>
        <v>1</v>
      </c>
      <c r="L1072" s="30"/>
    </row>
    <row r="1073" spans="1:12" ht="30" customHeight="1" x14ac:dyDescent="0.3">
      <c r="A1073" s="37">
        <v>1286</v>
      </c>
      <c r="B1073" s="38">
        <v>43795</v>
      </c>
      <c r="C1073" s="22">
        <v>43766</v>
      </c>
      <c r="D1073" s="19" t="s">
        <v>476</v>
      </c>
      <c r="E1073" s="20" t="str">
        <f>IF(ISBLANK(LeaveTracker[[#This Row],[Employee Name]]),"-----",VLOOKUP(LeaveTracker[[#This Row],[Employee Name]],Employees[[Employee Name]:[Office]],6))</f>
        <v>PIO</v>
      </c>
      <c r="F1073" s="24">
        <v>43761</v>
      </c>
      <c r="G1073" s="24">
        <v>43763</v>
      </c>
      <c r="H1073" s="20" t="s">
        <v>81</v>
      </c>
      <c r="I1073" s="51"/>
      <c r="J1073" s="27" t="str">
        <f ca="1">NETWORKDAYS(LeaveTracker[[#This Row],[Start Date]],LeaveTracker[[#This Row],[End Date]],lstHolidays)&amp; " "&amp;LeaveTracker[[#This Row],[Type of Leave]]</f>
        <v>3 SL</v>
      </c>
      <c r="K1073" s="23">
        <f ca="1">NETWORKDAYS(LeaveTracker[[#This Row],[Start Date]],LeaveTracker[[#This Row],[End Date]],lstHolidays)</f>
        <v>3</v>
      </c>
      <c r="L1073" s="30"/>
    </row>
    <row r="1074" spans="1:12" ht="30" customHeight="1" x14ac:dyDescent="0.3">
      <c r="A1074" s="37">
        <v>1287</v>
      </c>
      <c r="B1074" s="38">
        <v>43795</v>
      </c>
      <c r="C1074" s="22">
        <v>43731</v>
      </c>
      <c r="D1074" s="20" t="s">
        <v>476</v>
      </c>
      <c r="E1074" s="20" t="str">
        <f>IF(ISBLANK(LeaveTracker[[#This Row],[Employee Name]]),"-----",VLOOKUP(LeaveTracker[[#This Row],[Employee Name]],Employees[[Employee Name]:[Office]],6))</f>
        <v>PIO</v>
      </c>
      <c r="F1074" s="24">
        <v>43727</v>
      </c>
      <c r="G1074" s="24">
        <v>43728</v>
      </c>
      <c r="H1074" s="20" t="s">
        <v>81</v>
      </c>
      <c r="I1074" s="51"/>
      <c r="J1074" s="27" t="str">
        <f ca="1">NETWORKDAYS(LeaveTracker[[#This Row],[Start Date]],LeaveTracker[[#This Row],[End Date]],lstHolidays)&amp; " "&amp;LeaveTracker[[#This Row],[Type of Leave]]</f>
        <v>2 SL</v>
      </c>
      <c r="K1074" s="23">
        <f ca="1">NETWORKDAYS(LeaveTracker[[#This Row],[Start Date]],LeaveTracker[[#This Row],[End Date]],lstHolidays)</f>
        <v>2</v>
      </c>
      <c r="L1074" s="30"/>
    </row>
    <row r="1075" spans="1:12" ht="30" customHeight="1" x14ac:dyDescent="0.3">
      <c r="A1075" s="37">
        <v>1288</v>
      </c>
      <c r="B1075" s="38">
        <v>43795</v>
      </c>
      <c r="C1075" s="22">
        <v>43710</v>
      </c>
      <c r="D1075" s="20" t="s">
        <v>476</v>
      </c>
      <c r="E1075" s="20" t="str">
        <f>IF(ISBLANK(LeaveTracker[[#This Row],[Employee Name]]),"-----",VLOOKUP(LeaveTracker[[#This Row],[Employee Name]],Employees[[Employee Name]:[Office]],6))</f>
        <v>PIO</v>
      </c>
      <c r="F1075" s="24">
        <v>43714</v>
      </c>
      <c r="G1075" s="24">
        <v>43714</v>
      </c>
      <c r="H1075" s="20" t="s">
        <v>82</v>
      </c>
      <c r="I1075" s="51"/>
      <c r="J1075" s="27" t="str">
        <f ca="1">NETWORKDAYS(LeaveTracker[[#This Row],[Start Date]],LeaveTracker[[#This Row],[End Date]],lstHolidays)&amp; " "&amp;LeaveTracker[[#This Row],[Type of Leave]]</f>
        <v>1 VL</v>
      </c>
      <c r="K1075" s="23">
        <f ca="1">NETWORKDAYS(LeaveTracker[[#This Row],[Start Date]],LeaveTracker[[#This Row],[End Date]],lstHolidays)</f>
        <v>1</v>
      </c>
      <c r="L1075" s="30"/>
    </row>
    <row r="1076" spans="1:12" ht="30" customHeight="1" x14ac:dyDescent="0.3">
      <c r="A1076" s="37">
        <v>1288</v>
      </c>
      <c r="B1076" s="38">
        <v>43795</v>
      </c>
      <c r="C1076" s="22">
        <v>43710</v>
      </c>
      <c r="D1076" s="20" t="s">
        <v>476</v>
      </c>
      <c r="E1076" s="20" t="str">
        <f>IF(ISBLANK(LeaveTracker[[#This Row],[Employee Name]]),"-----",VLOOKUP(LeaveTracker[[#This Row],[Employee Name]],Employees[[Employee Name]:[Office]],6))</f>
        <v>PIO</v>
      </c>
      <c r="F1076" s="24">
        <v>43717</v>
      </c>
      <c r="G1076" s="24">
        <v>43719</v>
      </c>
      <c r="H1076" s="20" t="s">
        <v>82</v>
      </c>
      <c r="I1076" s="51"/>
      <c r="J1076" s="27" t="str">
        <f ca="1">NETWORKDAYS(LeaveTracker[[#This Row],[Start Date]],LeaveTracker[[#This Row],[End Date]],lstHolidays)&amp; " "&amp;LeaveTracker[[#This Row],[Type of Leave]]</f>
        <v>3 VL</v>
      </c>
      <c r="K1076" s="23">
        <f ca="1">NETWORKDAYS(LeaveTracker[[#This Row],[Start Date]],LeaveTracker[[#This Row],[End Date]],lstHolidays)</f>
        <v>3</v>
      </c>
      <c r="L1076" s="30"/>
    </row>
    <row r="1077" spans="1:12" ht="30" customHeight="1" x14ac:dyDescent="0.3">
      <c r="A1077" s="37">
        <v>1289</v>
      </c>
      <c r="B1077" s="38">
        <v>43795</v>
      </c>
      <c r="C1077" s="22">
        <v>43713</v>
      </c>
      <c r="D1077" s="19" t="s">
        <v>480</v>
      </c>
      <c r="E1077" s="20" t="str">
        <f>IF(ISBLANK(LeaveTracker[[#This Row],[Employee Name]]),"-----",VLOOKUP(LeaveTracker[[#This Row],[Employee Name]],Employees[[Employee Name]:[Office]],6))</f>
        <v>ADMIN OFFICE</v>
      </c>
      <c r="F1077" s="24">
        <v>43712</v>
      </c>
      <c r="G1077" s="24">
        <v>43712</v>
      </c>
      <c r="H1077" s="20" t="s">
        <v>81</v>
      </c>
      <c r="I1077" s="51"/>
      <c r="J1077" s="27" t="str">
        <f ca="1">NETWORKDAYS(LeaveTracker[[#This Row],[Start Date]],LeaveTracker[[#This Row],[End Date]],lstHolidays)&amp; " "&amp;LeaveTracker[[#This Row],[Type of Leave]]</f>
        <v>1 SL</v>
      </c>
      <c r="K1077" s="23">
        <f ca="1">NETWORKDAYS(LeaveTracker[[#This Row],[Start Date]],LeaveTracker[[#This Row],[End Date]],lstHolidays)</f>
        <v>1</v>
      </c>
      <c r="L1077" s="30"/>
    </row>
    <row r="1078" spans="1:12" ht="30" customHeight="1" x14ac:dyDescent="0.3">
      <c r="A1078" s="37">
        <v>1290</v>
      </c>
      <c r="B1078" s="38">
        <v>43795</v>
      </c>
      <c r="C1078" s="22">
        <v>43746</v>
      </c>
      <c r="D1078" s="19" t="s">
        <v>485</v>
      </c>
      <c r="E1078" s="20" t="str">
        <f>IF(ISBLANK(LeaveTracker[[#This Row],[Employee Name]]),"-----",VLOOKUP(LeaveTracker[[#This Row],[Employee Name]],Employees[[Employee Name]:[Office]],6))</f>
        <v>COOPERATIVE OFFICE</v>
      </c>
      <c r="F1078" s="24">
        <v>43752</v>
      </c>
      <c r="G1078" s="24">
        <v>43753</v>
      </c>
      <c r="H1078" s="20" t="s">
        <v>82</v>
      </c>
      <c r="I1078" s="51"/>
      <c r="J1078" s="27" t="str">
        <f ca="1">NETWORKDAYS(LeaveTracker[[#This Row],[Start Date]],LeaveTracker[[#This Row],[End Date]],lstHolidays)&amp; " "&amp;LeaveTracker[[#This Row],[Type of Leave]]</f>
        <v>2 VL</v>
      </c>
      <c r="K1078" s="23">
        <f ca="1">NETWORKDAYS(LeaveTracker[[#This Row],[Start Date]],LeaveTracker[[#This Row],[End Date]],lstHolidays)</f>
        <v>2</v>
      </c>
      <c r="L1078" s="30"/>
    </row>
    <row r="1079" spans="1:12" ht="30" customHeight="1" x14ac:dyDescent="0.3">
      <c r="A1079" s="37">
        <v>1291</v>
      </c>
      <c r="B1079" s="38">
        <v>43795</v>
      </c>
      <c r="C1079" s="22">
        <v>43752</v>
      </c>
      <c r="D1079" s="20" t="s">
        <v>781</v>
      </c>
      <c r="E1079" s="20" t="str">
        <f>IF(ISBLANK(LeaveTracker[[#This Row],[Employee Name]]),"-----",VLOOKUP(LeaveTracker[[#This Row],[Employee Name]],Employees[[Employee Name]:[Office]],6))</f>
        <v>CHO</v>
      </c>
      <c r="F1079" s="24">
        <v>43762</v>
      </c>
      <c r="G1079" s="24">
        <v>43762</v>
      </c>
      <c r="H1079" s="20" t="s">
        <v>1</v>
      </c>
      <c r="I1079" s="51" t="s">
        <v>105</v>
      </c>
      <c r="J1079" s="27" t="str">
        <f ca="1">NETWORKDAYS(LeaveTracker[[#This Row],[Start Date]],LeaveTracker[[#This Row],[End Date]],lstHolidays)&amp; " "&amp;LeaveTracker[[#This Row],[Type of Leave]]</f>
        <v>1 Other</v>
      </c>
      <c r="K1079" s="23">
        <f ca="1">NETWORKDAYS(LeaveTracker[[#This Row],[Start Date]],LeaveTracker[[#This Row],[End Date]],lstHolidays)</f>
        <v>1</v>
      </c>
      <c r="L1079" s="30"/>
    </row>
    <row r="1080" spans="1:12" ht="30" customHeight="1" x14ac:dyDescent="0.3">
      <c r="A1080" s="37">
        <v>1292</v>
      </c>
      <c r="B1080" s="38">
        <v>43795</v>
      </c>
      <c r="C1080" s="22">
        <v>43725</v>
      </c>
      <c r="D1080" s="19" t="s">
        <v>491</v>
      </c>
      <c r="E1080" s="20" t="str">
        <f>IF(ISBLANK(LeaveTracker[[#This Row],[Employee Name]]),"-----",VLOOKUP(LeaveTracker[[#This Row],[Employee Name]],Employees[[Employee Name]:[Office]],6))</f>
        <v>THRDC</v>
      </c>
      <c r="F1080" s="24">
        <v>43724</v>
      </c>
      <c r="G1080" s="24">
        <v>43724</v>
      </c>
      <c r="H1080" s="20" t="s">
        <v>81</v>
      </c>
      <c r="I1080" s="51"/>
      <c r="J1080" s="27" t="str">
        <f ca="1">NETWORKDAYS(LeaveTracker[[#This Row],[Start Date]],LeaveTracker[[#This Row],[End Date]],lstHolidays)&amp; " "&amp;LeaveTracker[[#This Row],[Type of Leave]]</f>
        <v>1 SL</v>
      </c>
      <c r="K1080" s="23">
        <f ca="1">NETWORKDAYS(LeaveTracker[[#This Row],[Start Date]],LeaveTracker[[#This Row],[End Date]],lstHolidays)</f>
        <v>1</v>
      </c>
      <c r="L1080" s="30"/>
    </row>
    <row r="1081" spans="1:12" ht="30" customHeight="1" x14ac:dyDescent="0.3">
      <c r="A1081" s="37">
        <v>1293</v>
      </c>
      <c r="B1081" s="38">
        <v>43795</v>
      </c>
      <c r="C1081" s="22">
        <v>43759</v>
      </c>
      <c r="D1081" s="20" t="s">
        <v>491</v>
      </c>
      <c r="E1081" s="20" t="str">
        <f>IF(ISBLANK(LeaveTracker[[#This Row],[Employee Name]]),"-----",VLOOKUP(LeaveTracker[[#This Row],[Employee Name]],Employees[[Employee Name]:[Office]],6))</f>
        <v>THRDC</v>
      </c>
      <c r="F1081" s="24">
        <v>43754</v>
      </c>
      <c r="G1081" s="24">
        <v>43756</v>
      </c>
      <c r="H1081" s="20" t="s">
        <v>81</v>
      </c>
      <c r="I1081" s="51"/>
      <c r="J1081" s="27" t="str">
        <f ca="1">NETWORKDAYS(LeaveTracker[[#This Row],[Start Date]],LeaveTracker[[#This Row],[End Date]],lstHolidays)&amp; " "&amp;LeaveTracker[[#This Row],[Type of Leave]]</f>
        <v>3 SL</v>
      </c>
      <c r="K1081" s="23">
        <f ca="1">NETWORKDAYS(LeaveTracker[[#This Row],[Start Date]],LeaveTracker[[#This Row],[End Date]],lstHolidays)</f>
        <v>3</v>
      </c>
      <c r="L1081" s="30"/>
    </row>
    <row r="1082" spans="1:12" ht="30" customHeight="1" x14ac:dyDescent="0.3">
      <c r="A1082" s="37">
        <v>1294</v>
      </c>
      <c r="B1082" s="38">
        <v>43795</v>
      </c>
      <c r="C1082" s="22">
        <v>43759</v>
      </c>
      <c r="D1082" s="19" t="s">
        <v>491</v>
      </c>
      <c r="E1082" s="20" t="str">
        <f>IF(ISBLANK(LeaveTracker[[#This Row],[Employee Name]]),"-----",VLOOKUP(LeaveTracker[[#This Row],[Employee Name]],Employees[[Employee Name]:[Office]],6))</f>
        <v>THRDC</v>
      </c>
      <c r="F1082" s="24">
        <v>43762</v>
      </c>
      <c r="G1082" s="24">
        <v>43762</v>
      </c>
      <c r="H1082" s="20" t="s">
        <v>82</v>
      </c>
      <c r="I1082" s="51"/>
      <c r="J1082" s="27" t="str">
        <f ca="1">NETWORKDAYS(LeaveTracker[[#This Row],[Start Date]],LeaveTracker[[#This Row],[End Date]],lstHolidays)&amp; " "&amp;LeaveTracker[[#This Row],[Type of Leave]]</f>
        <v>1 VL</v>
      </c>
      <c r="K1082" s="23">
        <f ca="1">NETWORKDAYS(LeaveTracker[[#This Row],[Start Date]],LeaveTracker[[#This Row],[End Date]],lstHolidays)</f>
        <v>1</v>
      </c>
      <c r="L1082" s="30"/>
    </row>
    <row r="1083" spans="1:12" ht="30" customHeight="1" x14ac:dyDescent="0.3">
      <c r="A1083" s="37">
        <v>1295</v>
      </c>
      <c r="B1083" s="38">
        <v>43795</v>
      </c>
      <c r="C1083" s="22">
        <v>43733</v>
      </c>
      <c r="D1083" s="19" t="s">
        <v>494</v>
      </c>
      <c r="E1083" s="20" t="str">
        <f>IF(ISBLANK(LeaveTracker[[#This Row],[Employee Name]]),"-----",VLOOKUP(LeaveTracker[[#This Row],[Employee Name]],Employees[[Employee Name]:[Office]],6))</f>
        <v>COOPERATIVE OFFICE</v>
      </c>
      <c r="F1083" s="24">
        <v>43731</v>
      </c>
      <c r="G1083" s="24">
        <v>43732</v>
      </c>
      <c r="H1083" s="20" t="s">
        <v>81</v>
      </c>
      <c r="I1083" s="51"/>
      <c r="J1083" s="27" t="str">
        <f ca="1">NETWORKDAYS(LeaveTracker[[#This Row],[Start Date]],LeaveTracker[[#This Row],[End Date]],lstHolidays)&amp; " "&amp;LeaveTracker[[#This Row],[Type of Leave]]</f>
        <v>2 SL</v>
      </c>
      <c r="K1083" s="23">
        <f ca="1">NETWORKDAYS(LeaveTracker[[#This Row],[Start Date]],LeaveTracker[[#This Row],[End Date]],lstHolidays)</f>
        <v>2</v>
      </c>
      <c r="L1083" s="30"/>
    </row>
    <row r="1084" spans="1:12" ht="30" customHeight="1" x14ac:dyDescent="0.3">
      <c r="A1084" s="37">
        <v>1296</v>
      </c>
      <c r="B1084" s="38">
        <v>43795</v>
      </c>
      <c r="C1084" s="22">
        <v>43724</v>
      </c>
      <c r="D1084" s="19" t="s">
        <v>497</v>
      </c>
      <c r="E1084" s="20" t="str">
        <f>IF(ISBLANK(LeaveTracker[[#This Row],[Employee Name]]),"-----",VLOOKUP(LeaveTracker[[#This Row],[Employee Name]],Employees[[Employee Name]:[Office]],6))</f>
        <v>COOPERATIVE OFFICE</v>
      </c>
      <c r="F1084" s="24">
        <v>43721</v>
      </c>
      <c r="G1084" s="24">
        <v>43721</v>
      </c>
      <c r="H1084" s="20" t="s">
        <v>81</v>
      </c>
      <c r="I1084" s="51"/>
      <c r="J1084" s="27" t="str">
        <f ca="1">NETWORKDAYS(LeaveTracker[[#This Row],[Start Date]],LeaveTracker[[#This Row],[End Date]],lstHolidays)&amp; " "&amp;LeaveTracker[[#This Row],[Type of Leave]]</f>
        <v>1 SL</v>
      </c>
      <c r="K1084" s="23">
        <f ca="1">NETWORKDAYS(LeaveTracker[[#This Row],[Start Date]],LeaveTracker[[#This Row],[End Date]],lstHolidays)</f>
        <v>1</v>
      </c>
      <c r="L1084" s="30"/>
    </row>
    <row r="1085" spans="1:12" ht="30" customHeight="1" x14ac:dyDescent="0.3">
      <c r="A1085" s="37">
        <v>1297</v>
      </c>
      <c r="B1085" s="38">
        <v>43795</v>
      </c>
      <c r="C1085" s="22">
        <v>43760</v>
      </c>
      <c r="D1085" s="19" t="s">
        <v>497</v>
      </c>
      <c r="E1085" s="20" t="str">
        <f>IF(ISBLANK(LeaveTracker[[#This Row],[Employee Name]]),"-----",VLOOKUP(LeaveTracker[[#This Row],[Employee Name]],Employees[[Employee Name]:[Office]],6))</f>
        <v>COOPERATIVE OFFICE</v>
      </c>
      <c r="F1085" s="24">
        <v>43757</v>
      </c>
      <c r="G1085" s="24">
        <v>43757</v>
      </c>
      <c r="H1085" s="20" t="s">
        <v>81</v>
      </c>
      <c r="I1085" s="51"/>
      <c r="J1085" s="27" t="str">
        <f>"1 "&amp;LeaveTracker[[#This Row],[Type of Leave]]</f>
        <v>1 SL</v>
      </c>
      <c r="K1085" s="23">
        <v>1</v>
      </c>
      <c r="L1085" s="30"/>
    </row>
    <row r="1086" spans="1:12" ht="30" customHeight="1" x14ac:dyDescent="0.3">
      <c r="A1086" s="37">
        <v>1298</v>
      </c>
      <c r="B1086" s="38">
        <v>43795</v>
      </c>
      <c r="C1086" s="22">
        <v>43745</v>
      </c>
      <c r="D1086" s="20" t="s">
        <v>494</v>
      </c>
      <c r="E1086" s="20" t="str">
        <f>IF(ISBLANK(LeaveTracker[[#This Row],[Employee Name]]),"-----",VLOOKUP(LeaveTracker[[#This Row],[Employee Name]],Employees[[Employee Name]:[Office]],6))</f>
        <v>COOPERATIVE OFFICE</v>
      </c>
      <c r="F1086" s="24">
        <v>43741</v>
      </c>
      <c r="G1086" s="24">
        <v>43741</v>
      </c>
      <c r="H1086" s="20" t="s">
        <v>81</v>
      </c>
      <c r="I1086" s="51"/>
      <c r="J1086" s="27" t="str">
        <f ca="1">NETWORKDAYS(LeaveTracker[[#This Row],[Start Date]],LeaveTracker[[#This Row],[End Date]],lstHolidays)&amp; " "&amp;LeaveTracker[[#This Row],[Type of Leave]]</f>
        <v>1 SL</v>
      </c>
      <c r="K1086" s="23">
        <f ca="1">NETWORKDAYS(LeaveTracker[[#This Row],[Start Date]],LeaveTracker[[#This Row],[End Date]],lstHolidays)</f>
        <v>1</v>
      </c>
      <c r="L1086" s="30"/>
    </row>
    <row r="1087" spans="1:12" ht="30" customHeight="1" x14ac:dyDescent="0.3">
      <c r="A1087" s="37">
        <v>1299</v>
      </c>
      <c r="B1087" s="38">
        <v>43795</v>
      </c>
      <c r="C1087" s="22">
        <v>43753</v>
      </c>
      <c r="D1087" s="20" t="s">
        <v>494</v>
      </c>
      <c r="E1087" s="20" t="str">
        <f>IF(ISBLANK(LeaveTracker[[#This Row],[Employee Name]]),"-----",VLOOKUP(LeaveTracker[[#This Row],[Employee Name]],Employees[[Employee Name]:[Office]],6))</f>
        <v>COOPERATIVE OFFICE</v>
      </c>
      <c r="F1087" s="24">
        <v>43752</v>
      </c>
      <c r="G1087" s="24">
        <v>43752</v>
      </c>
      <c r="H1087" s="20" t="s">
        <v>81</v>
      </c>
      <c r="I1087" s="51"/>
      <c r="J1087" s="27" t="str">
        <f ca="1">NETWORKDAYS(LeaveTracker[[#This Row],[Start Date]],LeaveTracker[[#This Row],[End Date]],lstHolidays)&amp; " "&amp;LeaveTracker[[#This Row],[Type of Leave]]</f>
        <v>1 SL</v>
      </c>
      <c r="K1087" s="23">
        <f ca="1">NETWORKDAYS(LeaveTracker[[#This Row],[Start Date]],LeaveTracker[[#This Row],[End Date]],lstHolidays)</f>
        <v>1</v>
      </c>
      <c r="L1087" s="30"/>
    </row>
    <row r="1088" spans="1:12" ht="30" customHeight="1" x14ac:dyDescent="0.3">
      <c r="A1088" s="37">
        <v>1300</v>
      </c>
      <c r="B1088" s="38">
        <v>43795</v>
      </c>
      <c r="C1088" s="22">
        <v>43760</v>
      </c>
      <c r="D1088" s="20" t="s">
        <v>494</v>
      </c>
      <c r="E1088" s="20" t="str">
        <f>IF(ISBLANK(LeaveTracker[[#This Row],[Employee Name]]),"-----",VLOOKUP(LeaveTracker[[#This Row],[Employee Name]],Employees[[Employee Name]:[Office]],6))</f>
        <v>COOPERATIVE OFFICE</v>
      </c>
      <c r="F1088" s="24">
        <v>43756</v>
      </c>
      <c r="G1088" s="24">
        <v>43756</v>
      </c>
      <c r="H1088" s="20" t="s">
        <v>81</v>
      </c>
      <c r="I1088" s="51"/>
      <c r="J1088" s="27" t="str">
        <f ca="1">NETWORKDAYS(LeaveTracker[[#This Row],[Start Date]],LeaveTracker[[#This Row],[End Date]],lstHolidays)&amp; " "&amp;LeaveTracker[[#This Row],[Type of Leave]]</f>
        <v>1 SL</v>
      </c>
      <c r="K1088" s="23">
        <f ca="1">NETWORKDAYS(LeaveTracker[[#This Row],[Start Date]],LeaveTracker[[#This Row],[End Date]],lstHolidays)</f>
        <v>1</v>
      </c>
      <c r="L1088" s="30"/>
    </row>
    <row r="1089" spans="1:12" ht="30" customHeight="1" x14ac:dyDescent="0.3">
      <c r="A1089" s="37">
        <v>1300</v>
      </c>
      <c r="B1089" s="38">
        <v>43795</v>
      </c>
      <c r="C1089" s="22">
        <v>43760</v>
      </c>
      <c r="D1089" s="20" t="s">
        <v>494</v>
      </c>
      <c r="E1089" s="20" t="str">
        <f>IF(ISBLANK(LeaveTracker[[#This Row],[Employee Name]]),"-----",VLOOKUP(LeaveTracker[[#This Row],[Employee Name]],Employees[[Employee Name]:[Office]],6))</f>
        <v>COOPERATIVE OFFICE</v>
      </c>
      <c r="F1089" s="24">
        <v>43760</v>
      </c>
      <c r="G1089" s="24">
        <v>43760</v>
      </c>
      <c r="H1089" s="20" t="s">
        <v>81</v>
      </c>
      <c r="I1089" s="51"/>
      <c r="J1089" s="27" t="str">
        <f ca="1">NETWORKDAYS(LeaveTracker[[#This Row],[Start Date]],LeaveTracker[[#This Row],[End Date]],lstHolidays)&amp; " "&amp;LeaveTracker[[#This Row],[Type of Leave]]</f>
        <v>1 SL</v>
      </c>
      <c r="K1089" s="23">
        <f ca="1">NETWORKDAYS(LeaveTracker[[#This Row],[Start Date]],LeaveTracker[[#This Row],[End Date]],lstHolidays)</f>
        <v>1</v>
      </c>
      <c r="L1089" s="30"/>
    </row>
    <row r="1090" spans="1:12" ht="30" customHeight="1" x14ac:dyDescent="0.3">
      <c r="A1090" s="37">
        <v>1301</v>
      </c>
      <c r="B1090" s="38">
        <v>43795</v>
      </c>
      <c r="C1090" s="22">
        <v>43724</v>
      </c>
      <c r="D1090" s="19" t="s">
        <v>500</v>
      </c>
      <c r="E1090" s="20" t="str">
        <f>IF(ISBLANK(LeaveTracker[[#This Row],[Employee Name]]),"-----",VLOOKUP(LeaveTracker[[#This Row],[Employee Name]],Employees[[Employee Name]:[Office]],6))</f>
        <v>COOPERATIVE OFFICE</v>
      </c>
      <c r="F1090" s="24">
        <v>43721</v>
      </c>
      <c r="G1090" s="24">
        <v>43721</v>
      </c>
      <c r="H1090" s="20" t="s">
        <v>81</v>
      </c>
      <c r="I1090" s="51"/>
      <c r="J1090" s="27" t="str">
        <f ca="1">NETWORKDAYS(LeaveTracker[[#This Row],[Start Date]],LeaveTracker[[#This Row],[End Date]],lstHolidays)&amp; " "&amp;LeaveTracker[[#This Row],[Type of Leave]]</f>
        <v>1 SL</v>
      </c>
      <c r="K1090" s="23">
        <f ca="1">NETWORKDAYS(LeaveTracker[[#This Row],[Start Date]],LeaveTracker[[#This Row],[End Date]],lstHolidays)</f>
        <v>1</v>
      </c>
      <c r="L1090" s="30"/>
    </row>
    <row r="1091" spans="1:12" ht="30" customHeight="1" x14ac:dyDescent="0.3">
      <c r="A1091" s="37">
        <v>1302</v>
      </c>
      <c r="B1091" s="38">
        <v>43795</v>
      </c>
      <c r="C1091" s="22">
        <v>43746</v>
      </c>
      <c r="D1091" s="20" t="s">
        <v>383</v>
      </c>
      <c r="E1091" s="20" t="str">
        <f>IF(ISBLANK(LeaveTracker[[#This Row],[Employee Name]]),"-----",VLOOKUP(LeaveTracker[[#This Row],[Employee Name]],Employees[[Employee Name]:[Office]],6))</f>
        <v>CCT</v>
      </c>
      <c r="F1091" s="24">
        <v>43745</v>
      </c>
      <c r="G1091" s="24">
        <v>43745</v>
      </c>
      <c r="H1091" s="19" t="s">
        <v>81</v>
      </c>
      <c r="I1091" s="51"/>
      <c r="J1091" s="27" t="str">
        <f ca="1">NETWORKDAYS(LeaveTracker[[#This Row],[Start Date]],LeaveTracker[[#This Row],[End Date]],lstHolidays)&amp; " "&amp;LeaveTracker[[#This Row],[Type of Leave]]</f>
        <v>1 SL</v>
      </c>
      <c r="K1091" s="23">
        <f ca="1">NETWORKDAYS(LeaveTracker[[#This Row],[Start Date]],LeaveTracker[[#This Row],[End Date]],lstHolidays)</f>
        <v>1</v>
      </c>
      <c r="L1091" s="30"/>
    </row>
    <row r="1092" spans="1:12" ht="30" customHeight="1" x14ac:dyDescent="0.3">
      <c r="A1092" s="37">
        <v>1303</v>
      </c>
      <c r="B1092" s="38">
        <v>43795</v>
      </c>
      <c r="C1092" s="22">
        <v>43754</v>
      </c>
      <c r="D1092" s="20" t="s">
        <v>500</v>
      </c>
      <c r="E1092" s="20" t="str">
        <f>IF(ISBLANK(LeaveTracker[[#This Row],[Employee Name]]),"-----",VLOOKUP(LeaveTracker[[#This Row],[Employee Name]],Employees[[Employee Name]:[Office]],6))</f>
        <v>COOPERATIVE OFFICE</v>
      </c>
      <c r="F1092" s="24">
        <v>43761</v>
      </c>
      <c r="G1092" s="24">
        <v>43762</v>
      </c>
      <c r="H1092" s="20" t="s">
        <v>82</v>
      </c>
      <c r="I1092" s="51"/>
      <c r="J1092" s="27" t="str">
        <f ca="1">NETWORKDAYS(LeaveTracker[[#This Row],[Start Date]],LeaveTracker[[#This Row],[End Date]],lstHolidays)&amp; " "&amp;LeaveTracker[[#This Row],[Type of Leave]]</f>
        <v>2 VL</v>
      </c>
      <c r="K1092" s="23">
        <f ca="1">NETWORKDAYS(LeaveTracker[[#This Row],[Start Date]],LeaveTracker[[#This Row],[End Date]],lstHolidays)</f>
        <v>2</v>
      </c>
      <c r="L1092" s="30"/>
    </row>
    <row r="1093" spans="1:12" ht="30" customHeight="1" x14ac:dyDescent="0.3">
      <c r="A1093" s="37">
        <v>1304</v>
      </c>
      <c r="B1093" s="38">
        <v>43795</v>
      </c>
      <c r="C1093" s="22">
        <v>43774</v>
      </c>
      <c r="D1093" s="19" t="s">
        <v>504</v>
      </c>
      <c r="E1093" s="20" t="str">
        <f>IF(ISBLANK(LeaveTracker[[#This Row],[Employee Name]]),"-----",VLOOKUP(LeaveTracker[[#This Row],[Employee Name]],Employees[[Employee Name]:[Office]],6))</f>
        <v>COOPERATIVE OFFICE</v>
      </c>
      <c r="F1093" s="24">
        <v>43773</v>
      </c>
      <c r="G1093" s="24">
        <v>43773</v>
      </c>
      <c r="H1093" s="20" t="s">
        <v>81</v>
      </c>
      <c r="I1093" s="51"/>
      <c r="J1093" s="27" t="str">
        <f ca="1">NETWORKDAYS(LeaveTracker[[#This Row],[Start Date]],LeaveTracker[[#This Row],[End Date]],lstHolidays)&amp; " "&amp;LeaveTracker[[#This Row],[Type of Leave]]</f>
        <v>1 SL</v>
      </c>
      <c r="K1093" s="23">
        <f ca="1">NETWORKDAYS(LeaveTracker[[#This Row],[Start Date]],LeaveTracker[[#This Row],[End Date]],lstHolidays)</f>
        <v>1</v>
      </c>
      <c r="L1093" s="30"/>
    </row>
    <row r="1094" spans="1:12" ht="30" customHeight="1" x14ac:dyDescent="0.3">
      <c r="A1094" s="37">
        <v>1305</v>
      </c>
      <c r="B1094" s="38">
        <v>43795</v>
      </c>
      <c r="C1094" s="22">
        <v>43767</v>
      </c>
      <c r="D1094" s="19" t="s">
        <v>507</v>
      </c>
      <c r="E1094" s="20" t="str">
        <f>IF(ISBLANK(LeaveTracker[[#This Row],[Employee Name]]),"-----",VLOOKUP(LeaveTracker[[#This Row],[Employee Name]],Employees[[Employee Name]:[Office]],6))</f>
        <v>THRDC</v>
      </c>
      <c r="F1094" s="24">
        <v>43760</v>
      </c>
      <c r="G1094" s="24">
        <v>43762</v>
      </c>
      <c r="H1094" s="20" t="s">
        <v>81</v>
      </c>
      <c r="I1094" s="51"/>
      <c r="J1094" s="27" t="str">
        <f ca="1">NETWORKDAYS(LeaveTracker[[#This Row],[Start Date]],LeaveTracker[[#This Row],[End Date]],lstHolidays)&amp; " "&amp;LeaveTracker[[#This Row],[Type of Leave]]</f>
        <v>3 SL</v>
      </c>
      <c r="K1094" s="23">
        <f ca="1">NETWORKDAYS(LeaveTracker[[#This Row],[Start Date]],LeaveTracker[[#This Row],[End Date]],lstHolidays)</f>
        <v>3</v>
      </c>
      <c r="L1094" s="30"/>
    </row>
    <row r="1095" spans="1:12" ht="30" customHeight="1" x14ac:dyDescent="0.3">
      <c r="A1095" s="37">
        <v>1306</v>
      </c>
      <c r="B1095" s="38">
        <v>43795</v>
      </c>
      <c r="C1095" s="22">
        <v>43755</v>
      </c>
      <c r="D1095" s="20" t="s">
        <v>507</v>
      </c>
      <c r="E1095" s="20" t="str">
        <f>IF(ISBLANK(LeaveTracker[[#This Row],[Employee Name]]),"-----",VLOOKUP(LeaveTracker[[#This Row],[Employee Name]],Employees[[Employee Name]:[Office]],6))</f>
        <v>THRDC</v>
      </c>
      <c r="F1095" s="24">
        <v>43763</v>
      </c>
      <c r="G1095" s="24">
        <v>43763</v>
      </c>
      <c r="H1095" s="20" t="s">
        <v>82</v>
      </c>
      <c r="I1095" s="51"/>
      <c r="J1095" s="27" t="str">
        <f ca="1">NETWORKDAYS(LeaveTracker[[#This Row],[Start Date]],LeaveTracker[[#This Row],[End Date]],lstHolidays)&amp; " "&amp;LeaveTracker[[#This Row],[Type of Leave]]</f>
        <v>1 VL</v>
      </c>
      <c r="K1095" s="23">
        <f ca="1">NETWORKDAYS(LeaveTracker[[#This Row],[Start Date]],LeaveTracker[[#This Row],[End Date]],lstHolidays)</f>
        <v>1</v>
      </c>
      <c r="L1095" s="30"/>
    </row>
    <row r="1096" spans="1:12" ht="30" customHeight="1" x14ac:dyDescent="0.3">
      <c r="A1096" s="37">
        <v>1306</v>
      </c>
      <c r="B1096" s="38">
        <v>43795</v>
      </c>
      <c r="C1096" s="22">
        <v>43755</v>
      </c>
      <c r="D1096" s="20" t="s">
        <v>507</v>
      </c>
      <c r="E1096" s="20" t="str">
        <f>IF(ISBLANK(LeaveTracker[[#This Row],[Employee Name]]),"-----",VLOOKUP(LeaveTracker[[#This Row],[Employee Name]],Employees[[Employee Name]:[Office]],6))</f>
        <v>THRDC</v>
      </c>
      <c r="F1096" s="24">
        <v>43766</v>
      </c>
      <c r="G1096" s="24">
        <v>43767</v>
      </c>
      <c r="H1096" s="20" t="s">
        <v>82</v>
      </c>
      <c r="I1096" s="51"/>
      <c r="J1096" s="27" t="str">
        <f ca="1">NETWORKDAYS(LeaveTracker[[#This Row],[Start Date]],LeaveTracker[[#This Row],[End Date]],lstHolidays)&amp; " "&amp;LeaveTracker[[#This Row],[Type of Leave]]</f>
        <v>2 VL</v>
      </c>
      <c r="K1096" s="23">
        <f ca="1">NETWORKDAYS(LeaveTracker[[#This Row],[Start Date]],LeaveTracker[[#This Row],[End Date]],lstHolidays)</f>
        <v>2</v>
      </c>
      <c r="L1096" s="30"/>
    </row>
    <row r="1097" spans="1:12" ht="30" customHeight="1" x14ac:dyDescent="0.3">
      <c r="A1097" s="37">
        <v>1307</v>
      </c>
      <c r="B1097" s="38">
        <v>43795</v>
      </c>
      <c r="C1097" s="22">
        <v>43763</v>
      </c>
      <c r="D1097" s="19" t="s">
        <v>509</v>
      </c>
      <c r="E1097" s="20" t="str">
        <f>IF(ISBLANK(LeaveTracker[[#This Row],[Employee Name]]),"-----",VLOOKUP(LeaveTracker[[#This Row],[Employee Name]],Employees[[Employee Name]:[Office]],6))</f>
        <v>ACCOUNTING</v>
      </c>
      <c r="F1097" s="24">
        <v>43740</v>
      </c>
      <c r="G1097" s="24">
        <v>43740</v>
      </c>
      <c r="H1097" s="20" t="s">
        <v>81</v>
      </c>
      <c r="I1097" s="51"/>
      <c r="J1097" s="27" t="str">
        <f ca="1">NETWORKDAYS(LeaveTracker[[#This Row],[Start Date]],LeaveTracker[[#This Row],[End Date]],lstHolidays)&amp; " "&amp;LeaveTracker[[#This Row],[Type of Leave]]</f>
        <v>1 SL</v>
      </c>
      <c r="K1097" s="23">
        <f ca="1">NETWORKDAYS(LeaveTracker[[#This Row],[Start Date]],LeaveTracker[[#This Row],[End Date]],lstHolidays)</f>
        <v>1</v>
      </c>
      <c r="L1097" s="30"/>
    </row>
    <row r="1098" spans="1:12" ht="30" customHeight="1" x14ac:dyDescent="0.3">
      <c r="A1098" s="37">
        <v>1307</v>
      </c>
      <c r="B1098" s="38">
        <v>43795</v>
      </c>
      <c r="C1098" s="22">
        <v>43763</v>
      </c>
      <c r="D1098" s="19" t="s">
        <v>509</v>
      </c>
      <c r="E1098" s="20" t="str">
        <f>IF(ISBLANK(LeaveTracker[[#This Row],[Employee Name]]),"-----",VLOOKUP(LeaveTracker[[#This Row],[Employee Name]],Employees[[Employee Name]:[Office]],6))</f>
        <v>ACCOUNTING</v>
      </c>
      <c r="F1098" s="24">
        <v>43752</v>
      </c>
      <c r="G1098" s="24">
        <v>43752</v>
      </c>
      <c r="H1098" s="20" t="s">
        <v>81</v>
      </c>
      <c r="I1098" s="51"/>
      <c r="J1098" s="27" t="str">
        <f ca="1">NETWORKDAYS(LeaveTracker[[#This Row],[Start Date]],LeaveTracker[[#This Row],[End Date]],lstHolidays)&amp; " "&amp;LeaveTracker[[#This Row],[Type of Leave]]</f>
        <v>1 SL</v>
      </c>
      <c r="K1098" s="23">
        <f ca="1">NETWORKDAYS(LeaveTracker[[#This Row],[Start Date]],LeaveTracker[[#This Row],[End Date]],lstHolidays)</f>
        <v>1</v>
      </c>
      <c r="L1098" s="30"/>
    </row>
    <row r="1099" spans="1:12" ht="30" customHeight="1" x14ac:dyDescent="0.3">
      <c r="A1099" s="37">
        <v>1308</v>
      </c>
      <c r="B1099" s="38">
        <v>43795</v>
      </c>
      <c r="C1099" s="22">
        <v>43766</v>
      </c>
      <c r="D1099" s="19" t="s">
        <v>512</v>
      </c>
      <c r="E1099" s="20" t="str">
        <f>IF(ISBLANK(LeaveTracker[[#This Row],[Employee Name]]),"-----",VLOOKUP(LeaveTracker[[#This Row],[Employee Name]],Employees[[Employee Name]:[Office]],6))</f>
        <v>ACCOUNTING</v>
      </c>
      <c r="F1099" s="24">
        <v>43760</v>
      </c>
      <c r="G1099" s="24">
        <v>43760</v>
      </c>
      <c r="H1099" s="20" t="s">
        <v>300</v>
      </c>
      <c r="I1099" s="51" t="s">
        <v>105</v>
      </c>
      <c r="J1099" s="27" t="str">
        <f ca="1">NETWORKDAYS(LeaveTracker[[#This Row],[Start Date]],LeaveTracker[[#This Row],[End Date]],lstHolidays)&amp; " "&amp;LeaveTracker[[#This Row],[Type of Leave]]</f>
        <v>1 OTHER</v>
      </c>
      <c r="K1099" s="23">
        <f ca="1">NETWORKDAYS(LeaveTracker[[#This Row],[Start Date]],LeaveTracker[[#This Row],[End Date]],lstHolidays)</f>
        <v>1</v>
      </c>
      <c r="L1099" s="30"/>
    </row>
    <row r="1100" spans="1:12" ht="30" customHeight="1" x14ac:dyDescent="0.3">
      <c r="A1100" s="37">
        <v>1309</v>
      </c>
      <c r="B1100" s="38">
        <v>43795</v>
      </c>
      <c r="C1100" s="22">
        <v>43759</v>
      </c>
      <c r="D1100" s="19" t="s">
        <v>516</v>
      </c>
      <c r="E1100" s="20" t="str">
        <f>IF(ISBLANK(LeaveTracker[[#This Row],[Employee Name]]),"-----",VLOOKUP(LeaveTracker[[#This Row],[Employee Name]],Employees[[Employee Name]:[Office]],6))</f>
        <v>ACCOUNTING</v>
      </c>
      <c r="F1100" s="24">
        <v>43752</v>
      </c>
      <c r="G1100" s="24">
        <v>43752</v>
      </c>
      <c r="H1100" s="19" t="s">
        <v>81</v>
      </c>
      <c r="I1100" s="51"/>
      <c r="J1100" s="27" t="str">
        <f ca="1">NETWORKDAYS(LeaveTracker[[#This Row],[Start Date]],LeaveTracker[[#This Row],[End Date]],lstHolidays)&amp; " "&amp;LeaveTracker[[#This Row],[Type of Leave]]</f>
        <v>1 SL</v>
      </c>
      <c r="K1100" s="23">
        <f ca="1">NETWORKDAYS(LeaveTracker[[#This Row],[Start Date]],LeaveTracker[[#This Row],[End Date]],lstHolidays)</f>
        <v>1</v>
      </c>
      <c r="L1100" s="30"/>
    </row>
    <row r="1101" spans="1:12" ht="30" customHeight="1" x14ac:dyDescent="0.3">
      <c r="A1101" s="37">
        <v>1310</v>
      </c>
      <c r="B1101" s="38">
        <v>43795</v>
      </c>
      <c r="C1101" s="22">
        <v>43773</v>
      </c>
      <c r="D1101" s="19" t="s">
        <v>522</v>
      </c>
      <c r="E1101" s="20" t="str">
        <f>IF(ISBLANK(LeaveTracker[[#This Row],[Employee Name]]),"-----",VLOOKUP(LeaveTracker[[#This Row],[Employee Name]],Employees[[Employee Name]:[Office]],6))</f>
        <v>ACCOUNTING</v>
      </c>
      <c r="F1101" s="24">
        <v>43767</v>
      </c>
      <c r="G1101" s="24">
        <v>43767</v>
      </c>
      <c r="H1101" s="20" t="s">
        <v>81</v>
      </c>
      <c r="I1101" s="51"/>
      <c r="J1101" s="27" t="str">
        <f ca="1">NETWORKDAYS(LeaveTracker[[#This Row],[Start Date]],LeaveTracker[[#This Row],[End Date]],lstHolidays)&amp; " "&amp;LeaveTracker[[#This Row],[Type of Leave]]</f>
        <v>1 SL</v>
      </c>
      <c r="K1101" s="23">
        <f ca="1">NETWORKDAYS(LeaveTracker[[#This Row],[Start Date]],LeaveTracker[[#This Row],[End Date]],lstHolidays)</f>
        <v>1</v>
      </c>
      <c r="L1101" s="30"/>
    </row>
    <row r="1102" spans="1:12" ht="30" customHeight="1" x14ac:dyDescent="0.3">
      <c r="A1102" s="37">
        <v>1311</v>
      </c>
      <c r="B1102" s="38">
        <v>43795</v>
      </c>
      <c r="C1102" s="22">
        <v>43767</v>
      </c>
      <c r="D1102" s="19" t="s">
        <v>523</v>
      </c>
      <c r="E1102" s="20" t="str">
        <f>IF(ISBLANK(LeaveTracker[[#This Row],[Employee Name]]),"-----",VLOOKUP(LeaveTracker[[#This Row],[Employee Name]],Employees[[Employee Name]:[Office]],6))</f>
        <v>ACCOUNTING</v>
      </c>
      <c r="F1102" s="24">
        <v>43747</v>
      </c>
      <c r="G1102" s="24">
        <v>43747</v>
      </c>
      <c r="H1102" s="20" t="s">
        <v>81</v>
      </c>
      <c r="I1102" s="51"/>
      <c r="J1102" s="27" t="str">
        <f ca="1">NETWORKDAYS(LeaveTracker[[#This Row],[Start Date]],LeaveTracker[[#This Row],[End Date]],lstHolidays)&amp; " "&amp;LeaveTracker[[#This Row],[Type of Leave]]</f>
        <v>1 SL</v>
      </c>
      <c r="K1102" s="23">
        <f ca="1">NETWORKDAYS(LeaveTracker[[#This Row],[Start Date]],LeaveTracker[[#This Row],[End Date]],lstHolidays)</f>
        <v>1</v>
      </c>
      <c r="L1102" s="30"/>
    </row>
    <row r="1103" spans="1:12" ht="30" customHeight="1" x14ac:dyDescent="0.3">
      <c r="A1103" s="37">
        <v>1311</v>
      </c>
      <c r="B1103" s="38">
        <v>43795</v>
      </c>
      <c r="C1103" s="22">
        <v>43767</v>
      </c>
      <c r="D1103" s="19" t="s">
        <v>523</v>
      </c>
      <c r="E1103" s="20" t="str">
        <f>IF(ISBLANK(LeaveTracker[[#This Row],[Employee Name]]),"-----",VLOOKUP(LeaveTracker[[#This Row],[Employee Name]],Employees[[Employee Name]:[Office]],6))</f>
        <v>ACCOUNTING</v>
      </c>
      <c r="F1103" s="24">
        <v>43752</v>
      </c>
      <c r="G1103" s="24">
        <v>43752</v>
      </c>
      <c r="H1103" s="20" t="s">
        <v>81</v>
      </c>
      <c r="I1103" s="51"/>
      <c r="J1103" s="27" t="str">
        <f ca="1">NETWORKDAYS(LeaveTracker[[#This Row],[Start Date]],LeaveTracker[[#This Row],[End Date]],lstHolidays)&amp; " "&amp;LeaveTracker[[#This Row],[Type of Leave]]</f>
        <v>1 SL</v>
      </c>
      <c r="K1103" s="23">
        <f ca="1">NETWORKDAYS(LeaveTracker[[#This Row],[Start Date]],LeaveTracker[[#This Row],[End Date]],lstHolidays)</f>
        <v>1</v>
      </c>
      <c r="L1103" s="30"/>
    </row>
    <row r="1104" spans="1:12" ht="30" customHeight="1" x14ac:dyDescent="0.3">
      <c r="A1104" s="37">
        <v>1312</v>
      </c>
      <c r="B1104" s="38">
        <v>43795</v>
      </c>
      <c r="C1104" s="22">
        <v>43731</v>
      </c>
      <c r="D1104" s="19" t="s">
        <v>525</v>
      </c>
      <c r="E1104" s="20" t="str">
        <f>IF(ISBLANK(LeaveTracker[[#This Row],[Employee Name]]),"-----",VLOOKUP(LeaveTracker[[#This Row],[Employee Name]],Employees[[Employee Name]:[Office]],6))</f>
        <v>PIO</v>
      </c>
      <c r="F1104" s="24">
        <v>43726</v>
      </c>
      <c r="G1104" s="24">
        <v>43728</v>
      </c>
      <c r="H1104" s="20" t="s">
        <v>81</v>
      </c>
      <c r="I1104" s="51"/>
      <c r="J1104" s="27" t="str">
        <f ca="1">NETWORKDAYS(LeaveTracker[[#This Row],[Start Date]],LeaveTracker[[#This Row],[End Date]],lstHolidays)&amp; " "&amp;LeaveTracker[[#This Row],[Type of Leave]]</f>
        <v>3 SL</v>
      </c>
      <c r="K1104" s="23">
        <f ca="1">NETWORKDAYS(LeaveTracker[[#This Row],[Start Date]],LeaveTracker[[#This Row],[End Date]],lstHolidays)</f>
        <v>3</v>
      </c>
      <c r="L1104" s="30"/>
    </row>
    <row r="1105" spans="1:12" ht="30" customHeight="1" x14ac:dyDescent="0.3">
      <c r="A1105" s="37">
        <v>1313</v>
      </c>
      <c r="B1105" s="38">
        <v>43795</v>
      </c>
      <c r="C1105" s="22">
        <v>43773</v>
      </c>
      <c r="D1105" s="19" t="s">
        <v>525</v>
      </c>
      <c r="E1105" s="20" t="str">
        <f>IF(ISBLANK(LeaveTracker[[#This Row],[Employee Name]]),"-----",VLOOKUP(LeaveTracker[[#This Row],[Employee Name]],Employees[[Employee Name]:[Office]],6))</f>
        <v>PIO</v>
      </c>
      <c r="F1105" s="24">
        <v>43768</v>
      </c>
      <c r="G1105" s="24">
        <v>43769</v>
      </c>
      <c r="H1105" s="20" t="s">
        <v>81</v>
      </c>
      <c r="I1105" s="51"/>
      <c r="J1105" s="27" t="str">
        <f ca="1">NETWORKDAYS(LeaveTracker[[#This Row],[Start Date]],LeaveTracker[[#This Row],[End Date]],lstHolidays)&amp; " "&amp;LeaveTracker[[#This Row],[Type of Leave]]</f>
        <v>2 SL</v>
      </c>
      <c r="K1105" s="23">
        <f ca="1">NETWORKDAYS(LeaveTracker[[#This Row],[Start Date]],LeaveTracker[[#This Row],[End Date]],lstHolidays)</f>
        <v>2</v>
      </c>
      <c r="L1105" s="30"/>
    </row>
    <row r="1106" spans="1:12" ht="30" customHeight="1" x14ac:dyDescent="0.3">
      <c r="A1106" s="37">
        <v>1314</v>
      </c>
      <c r="B1106" s="38">
        <v>43795</v>
      </c>
      <c r="C1106" s="22">
        <v>43759</v>
      </c>
      <c r="D1106" s="20" t="s">
        <v>446</v>
      </c>
      <c r="E1106" s="20" t="str">
        <f>IF(ISBLANK(LeaveTracker[[#This Row],[Employee Name]]),"-----",VLOOKUP(LeaveTracker[[#This Row],[Employee Name]],Employees[[Employee Name]:[Office]],6))</f>
        <v>GSO</v>
      </c>
      <c r="F1106" s="24">
        <v>43755</v>
      </c>
      <c r="G1106" s="24">
        <v>43756</v>
      </c>
      <c r="H1106" s="20" t="s">
        <v>81</v>
      </c>
      <c r="I1106" s="51"/>
      <c r="J1106" s="27" t="str">
        <f ca="1">NETWORKDAYS(LeaveTracker[[#This Row],[Start Date]],LeaveTracker[[#This Row],[End Date]],lstHolidays)&amp; " "&amp;LeaveTracker[[#This Row],[Type of Leave]]</f>
        <v>2 SL</v>
      </c>
      <c r="K1106" s="23">
        <f ca="1">NETWORKDAYS(LeaveTracker[[#This Row],[Start Date]],LeaveTracker[[#This Row],[End Date]],lstHolidays)</f>
        <v>2</v>
      </c>
      <c r="L1106" s="30"/>
    </row>
    <row r="1107" spans="1:12" ht="30" customHeight="1" x14ac:dyDescent="0.3">
      <c r="A1107" s="37">
        <v>1315</v>
      </c>
      <c r="B1107" s="38">
        <v>43795</v>
      </c>
      <c r="C1107" s="22">
        <v>43773</v>
      </c>
      <c r="D1107" s="19" t="s">
        <v>528</v>
      </c>
      <c r="E1107" s="20" t="str">
        <f>IF(ISBLANK(LeaveTracker[[#This Row],[Employee Name]]),"-----",VLOOKUP(LeaveTracker[[#This Row],[Employee Name]],Employees[[Employee Name]:[Office]],6))</f>
        <v>GSO</v>
      </c>
      <c r="F1107" s="24">
        <v>43784</v>
      </c>
      <c r="G1107" s="24">
        <v>43784</v>
      </c>
      <c r="H1107" s="20" t="s">
        <v>82</v>
      </c>
      <c r="I1107" s="51"/>
      <c r="J1107" s="27" t="str">
        <f ca="1">NETWORKDAYS(LeaveTracker[[#This Row],[Start Date]],LeaveTracker[[#This Row],[End Date]],lstHolidays)&amp; " "&amp;LeaveTracker[[#This Row],[Type of Leave]]</f>
        <v>1 VL</v>
      </c>
      <c r="K1107" s="23">
        <f ca="1">NETWORKDAYS(LeaveTracker[[#This Row],[Start Date]],LeaveTracker[[#This Row],[End Date]],lstHolidays)</f>
        <v>1</v>
      </c>
      <c r="L1107" s="30"/>
    </row>
    <row r="1108" spans="1:12" ht="30" customHeight="1" x14ac:dyDescent="0.3">
      <c r="A1108" s="37">
        <v>1315</v>
      </c>
      <c r="B1108" s="38">
        <v>43795</v>
      </c>
      <c r="C1108" s="22">
        <v>43773</v>
      </c>
      <c r="D1108" s="19" t="s">
        <v>528</v>
      </c>
      <c r="E1108" s="20" t="str">
        <f>IF(ISBLANK(LeaveTracker[[#This Row],[Employee Name]]),"-----",VLOOKUP(LeaveTracker[[#This Row],[Employee Name]],Employees[[Employee Name]:[Office]],6))</f>
        <v>GSO</v>
      </c>
      <c r="F1108" s="24">
        <v>43798</v>
      </c>
      <c r="G1108" s="24">
        <v>43798</v>
      </c>
      <c r="H1108" s="20" t="s">
        <v>82</v>
      </c>
      <c r="I1108" s="51"/>
      <c r="J1108" s="27" t="str">
        <f ca="1">NETWORKDAYS(LeaveTracker[[#This Row],[Start Date]],LeaveTracker[[#This Row],[End Date]],lstHolidays)&amp; " "&amp;LeaveTracker[[#This Row],[Type of Leave]]</f>
        <v>1 VL</v>
      </c>
      <c r="K1108" s="23">
        <f ca="1">NETWORKDAYS(LeaveTracker[[#This Row],[Start Date]],LeaveTracker[[#This Row],[End Date]],lstHolidays)</f>
        <v>1</v>
      </c>
      <c r="L1108" s="30"/>
    </row>
    <row r="1109" spans="1:12" ht="30" customHeight="1" x14ac:dyDescent="0.3">
      <c r="A1109" s="37">
        <v>1316</v>
      </c>
      <c r="B1109" s="38">
        <v>43795</v>
      </c>
      <c r="C1109" s="22">
        <v>43761</v>
      </c>
      <c r="D1109" s="19" t="s">
        <v>531</v>
      </c>
      <c r="E1109" s="20" t="str">
        <f>IF(ISBLANK(LeaveTracker[[#This Row],[Employee Name]]),"-----",VLOOKUP(LeaveTracker[[#This Row],[Employee Name]],Employees[[Employee Name]:[Office]],6))</f>
        <v>TIPID IMPOK</v>
      </c>
      <c r="F1109" s="24">
        <v>43739</v>
      </c>
      <c r="G1109" s="24">
        <v>43740</v>
      </c>
      <c r="H1109" s="20" t="s">
        <v>81</v>
      </c>
      <c r="I1109" s="51"/>
      <c r="J1109" s="27" t="str">
        <f ca="1">NETWORKDAYS(LeaveTracker[[#This Row],[Start Date]],LeaveTracker[[#This Row],[End Date]],lstHolidays)&amp; " "&amp;LeaveTracker[[#This Row],[Type of Leave]]</f>
        <v>2 SL</v>
      </c>
      <c r="K1109" s="23">
        <f ca="1">NETWORKDAYS(LeaveTracker[[#This Row],[Start Date]],LeaveTracker[[#This Row],[End Date]],lstHolidays)</f>
        <v>2</v>
      </c>
      <c r="L1109" s="30"/>
    </row>
    <row r="1110" spans="1:12" ht="30" customHeight="1" x14ac:dyDescent="0.3">
      <c r="A1110" s="37">
        <v>1316</v>
      </c>
      <c r="B1110" s="38">
        <v>43795</v>
      </c>
      <c r="C1110" s="22">
        <v>43762</v>
      </c>
      <c r="D1110" s="19" t="s">
        <v>531</v>
      </c>
      <c r="E1110" s="20" t="str">
        <f>IF(ISBLANK(LeaveTracker[[#This Row],[Employee Name]]),"-----",VLOOKUP(LeaveTracker[[#This Row],[Employee Name]],Employees[[Employee Name]:[Office]],6))</f>
        <v>TIPID IMPOK</v>
      </c>
      <c r="F1110" s="24">
        <v>43745</v>
      </c>
      <c r="G1110" s="24">
        <v>43745</v>
      </c>
      <c r="H1110" s="20" t="s">
        <v>81</v>
      </c>
      <c r="I1110" s="51"/>
      <c r="J1110" s="27" t="str">
        <f ca="1">NETWORKDAYS(LeaveTracker[[#This Row],[Start Date]],LeaveTracker[[#This Row],[End Date]],lstHolidays)&amp; " "&amp;LeaveTracker[[#This Row],[Type of Leave]]</f>
        <v>1 SL</v>
      </c>
      <c r="K1110" s="23">
        <f ca="1">NETWORKDAYS(LeaveTracker[[#This Row],[Start Date]],LeaveTracker[[#This Row],[End Date]],lstHolidays)</f>
        <v>1</v>
      </c>
      <c r="L1110" s="30"/>
    </row>
    <row r="1111" spans="1:12" ht="30" customHeight="1" x14ac:dyDescent="0.3">
      <c r="A1111" s="37">
        <v>1316</v>
      </c>
      <c r="B1111" s="38">
        <v>43795</v>
      </c>
      <c r="C1111" s="22">
        <v>43763</v>
      </c>
      <c r="D1111" s="19" t="s">
        <v>531</v>
      </c>
      <c r="E1111" s="20" t="str">
        <f>IF(ISBLANK(LeaveTracker[[#This Row],[Employee Name]]),"-----",VLOOKUP(LeaveTracker[[#This Row],[Employee Name]],Employees[[Employee Name]:[Office]],6))</f>
        <v>TIPID IMPOK</v>
      </c>
      <c r="F1111" s="24">
        <v>43747</v>
      </c>
      <c r="G1111" s="24">
        <v>43748</v>
      </c>
      <c r="H1111" s="20" t="s">
        <v>81</v>
      </c>
      <c r="I1111" s="51"/>
      <c r="J1111" s="27" t="str">
        <f ca="1">NETWORKDAYS(LeaveTracker[[#This Row],[Start Date]],LeaveTracker[[#This Row],[End Date]],lstHolidays)&amp; " "&amp;LeaveTracker[[#This Row],[Type of Leave]]</f>
        <v>2 SL</v>
      </c>
      <c r="K1111" s="23">
        <f ca="1">NETWORKDAYS(LeaveTracker[[#This Row],[Start Date]],LeaveTracker[[#This Row],[End Date]],lstHolidays)</f>
        <v>2</v>
      </c>
      <c r="L1111" s="30"/>
    </row>
    <row r="1112" spans="1:12" ht="30" customHeight="1" x14ac:dyDescent="0.3">
      <c r="A1112" s="37">
        <v>1317</v>
      </c>
      <c r="B1112" s="38">
        <v>43795</v>
      </c>
      <c r="C1112" s="22">
        <v>43761</v>
      </c>
      <c r="D1112" s="19" t="s">
        <v>531</v>
      </c>
      <c r="E1112" s="20" t="str">
        <f>IF(ISBLANK(LeaveTracker[[#This Row],[Employee Name]]),"-----",VLOOKUP(LeaveTracker[[#This Row],[Employee Name]],Employees[[Employee Name]:[Office]],6))</f>
        <v>TIPID IMPOK</v>
      </c>
      <c r="F1112" s="24">
        <v>43752</v>
      </c>
      <c r="G1112" s="24">
        <v>43756</v>
      </c>
      <c r="H1112" s="20" t="s">
        <v>82</v>
      </c>
      <c r="I1112" s="51"/>
      <c r="J1112" s="27" t="str">
        <f ca="1">NETWORKDAYS(LeaveTracker[[#This Row],[Start Date]],LeaveTracker[[#This Row],[End Date]],lstHolidays)&amp; " "&amp;LeaveTracker[[#This Row],[Type of Leave]]</f>
        <v>5 VL</v>
      </c>
      <c r="K1112" s="23">
        <f ca="1">NETWORKDAYS(LeaveTracker[[#This Row],[Start Date]],LeaveTracker[[#This Row],[End Date]],lstHolidays)</f>
        <v>5</v>
      </c>
      <c r="L1112" s="30"/>
    </row>
    <row r="1113" spans="1:12" ht="30" customHeight="1" x14ac:dyDescent="0.3">
      <c r="A1113" s="37">
        <v>1317</v>
      </c>
      <c r="B1113" s="38">
        <v>43795</v>
      </c>
      <c r="C1113" s="22">
        <v>43761</v>
      </c>
      <c r="D1113" s="19" t="s">
        <v>531</v>
      </c>
      <c r="E1113" s="20" t="str">
        <f>IF(ISBLANK(LeaveTracker[[#This Row],[Employee Name]]),"-----",VLOOKUP(LeaveTracker[[#This Row],[Employee Name]],Employees[[Employee Name]:[Office]],6))</f>
        <v>TIPID IMPOK</v>
      </c>
      <c r="F1113" s="24">
        <v>43759</v>
      </c>
      <c r="G1113" s="24">
        <v>43760</v>
      </c>
      <c r="H1113" s="20" t="s">
        <v>82</v>
      </c>
      <c r="I1113" s="51"/>
      <c r="J1113" s="27" t="str">
        <f ca="1">NETWORKDAYS(LeaveTracker[[#This Row],[Start Date]],LeaveTracker[[#This Row],[End Date]],lstHolidays)&amp; " "&amp;LeaveTracker[[#This Row],[Type of Leave]]</f>
        <v>2 VL</v>
      </c>
      <c r="K1113" s="23">
        <f ca="1">NETWORKDAYS(LeaveTracker[[#This Row],[Start Date]],LeaveTracker[[#This Row],[End Date]],lstHolidays)</f>
        <v>2</v>
      </c>
      <c r="L1113" s="30"/>
    </row>
    <row r="1114" spans="1:12" ht="30" customHeight="1" x14ac:dyDescent="0.3">
      <c r="A1114" s="37">
        <v>1318</v>
      </c>
      <c r="B1114" s="38">
        <v>43795</v>
      </c>
      <c r="C1114" s="22">
        <v>43768</v>
      </c>
      <c r="D1114" s="20" t="s">
        <v>531</v>
      </c>
      <c r="E1114" s="20" t="str">
        <f>IF(ISBLANK(LeaveTracker[[#This Row],[Employee Name]]),"-----",VLOOKUP(LeaveTracker[[#This Row],[Employee Name]],Employees[[Employee Name]:[Office]],6))</f>
        <v>TIPID IMPOK</v>
      </c>
      <c r="F1114" s="24">
        <v>43767</v>
      </c>
      <c r="G1114" s="24">
        <v>43767</v>
      </c>
      <c r="H1114" s="20" t="s">
        <v>81</v>
      </c>
      <c r="I1114" s="51"/>
      <c r="J1114" s="27" t="str">
        <f ca="1">NETWORKDAYS(LeaveTracker[[#This Row],[Start Date]],LeaveTracker[[#This Row],[End Date]],lstHolidays)&amp; " "&amp;LeaveTracker[[#This Row],[Type of Leave]]</f>
        <v>1 SL</v>
      </c>
      <c r="K1114" s="23">
        <f ca="1">NETWORKDAYS(LeaveTracker[[#This Row],[Start Date]],LeaveTracker[[#This Row],[End Date]],lstHolidays)</f>
        <v>1</v>
      </c>
      <c r="L1114" s="30"/>
    </row>
    <row r="1115" spans="1:12" ht="30" customHeight="1" x14ac:dyDescent="0.3">
      <c r="A1115" s="37">
        <v>1319</v>
      </c>
      <c r="B1115" s="38">
        <v>43795</v>
      </c>
      <c r="C1115" s="22">
        <v>43747</v>
      </c>
      <c r="D1115" s="19" t="s">
        <v>533</v>
      </c>
      <c r="E1115" s="20" t="str">
        <f>IF(ISBLANK(LeaveTracker[[#This Row],[Employee Name]]),"-----",VLOOKUP(LeaveTracker[[#This Row],[Employee Name]],Employees[[Employee Name]:[Office]],6))</f>
        <v>GSO</v>
      </c>
      <c r="F1115" s="24">
        <v>43748</v>
      </c>
      <c r="G1115" s="24">
        <v>43748</v>
      </c>
      <c r="H1115" s="20" t="s">
        <v>81</v>
      </c>
      <c r="I1115" s="51"/>
      <c r="J1115" s="27" t="str">
        <f ca="1">NETWORKDAYS(LeaveTracker[[#This Row],[Start Date]],LeaveTracker[[#This Row],[End Date]],lstHolidays)&amp; " "&amp;LeaveTracker[[#This Row],[Type of Leave]]</f>
        <v>1 SL</v>
      </c>
      <c r="K1115" s="23">
        <f ca="1">NETWORKDAYS(LeaveTracker[[#This Row],[Start Date]],LeaveTracker[[#This Row],[End Date]],lstHolidays)</f>
        <v>1</v>
      </c>
      <c r="L1115" s="30"/>
    </row>
    <row r="1116" spans="1:12" ht="30" customHeight="1" x14ac:dyDescent="0.3">
      <c r="A1116" s="37">
        <v>1320</v>
      </c>
      <c r="B1116" s="38">
        <v>43795</v>
      </c>
      <c r="C1116" s="22">
        <v>43760</v>
      </c>
      <c r="D1116" s="20" t="s">
        <v>533</v>
      </c>
      <c r="E1116" s="20" t="str">
        <f>IF(ISBLANK(LeaveTracker[[#This Row],[Employee Name]]),"-----",VLOOKUP(LeaveTracker[[#This Row],[Employee Name]],Employees[[Employee Name]:[Office]],6))</f>
        <v>GSO</v>
      </c>
      <c r="F1116" s="24">
        <v>43759</v>
      </c>
      <c r="G1116" s="24">
        <v>43759</v>
      </c>
      <c r="H1116" s="20" t="s">
        <v>81</v>
      </c>
      <c r="I1116" s="51"/>
      <c r="J1116" s="27" t="str">
        <f ca="1">NETWORKDAYS(LeaveTracker[[#This Row],[Start Date]],LeaveTracker[[#This Row],[End Date]],lstHolidays)&amp; " "&amp;LeaveTracker[[#This Row],[Type of Leave]]</f>
        <v>1 SL</v>
      </c>
      <c r="K1116" s="23">
        <f ca="1">NETWORKDAYS(LeaveTracker[[#This Row],[Start Date]],LeaveTracker[[#This Row],[End Date]],lstHolidays)</f>
        <v>1</v>
      </c>
      <c r="L1116" s="30"/>
    </row>
    <row r="1117" spans="1:12" ht="30" customHeight="1" x14ac:dyDescent="0.3">
      <c r="A1117" s="37">
        <v>1321</v>
      </c>
      <c r="B1117" s="38">
        <v>43795</v>
      </c>
      <c r="C1117" s="22">
        <v>43767</v>
      </c>
      <c r="D1117" s="20" t="s">
        <v>533</v>
      </c>
      <c r="E1117" s="20" t="str">
        <f>IF(ISBLANK(LeaveTracker[[#This Row],[Employee Name]]),"-----",VLOOKUP(LeaveTracker[[#This Row],[Employee Name]],Employees[[Employee Name]:[Office]],6))</f>
        <v>GSO</v>
      </c>
      <c r="F1117" s="24">
        <v>43766</v>
      </c>
      <c r="G1117" s="24">
        <v>43766</v>
      </c>
      <c r="H1117" s="20" t="s">
        <v>81</v>
      </c>
      <c r="I1117" s="51"/>
      <c r="J1117" s="27" t="str">
        <f ca="1">NETWORKDAYS(LeaveTracker[[#This Row],[Start Date]],LeaveTracker[[#This Row],[End Date]],lstHolidays)&amp; " "&amp;LeaveTracker[[#This Row],[Type of Leave]]</f>
        <v>1 SL</v>
      </c>
      <c r="K1117" s="23">
        <f ca="1">NETWORKDAYS(LeaveTracker[[#This Row],[Start Date]],LeaveTracker[[#This Row],[End Date]],lstHolidays)</f>
        <v>1</v>
      </c>
      <c r="L1117" s="30"/>
    </row>
    <row r="1118" spans="1:12" ht="30" customHeight="1" x14ac:dyDescent="0.3">
      <c r="A1118" s="37">
        <v>1322</v>
      </c>
      <c r="B1118" s="38">
        <v>43795</v>
      </c>
      <c r="C1118" s="22">
        <v>43763</v>
      </c>
      <c r="D1118" s="20" t="s">
        <v>533</v>
      </c>
      <c r="E1118" s="20" t="str">
        <f>IF(ISBLANK(LeaveTracker[[#This Row],[Employee Name]]),"-----",VLOOKUP(LeaveTracker[[#This Row],[Employee Name]],Employees[[Employee Name]:[Office]],6))</f>
        <v>GSO</v>
      </c>
      <c r="F1118" s="24">
        <v>43773</v>
      </c>
      <c r="G1118" s="24">
        <v>43774</v>
      </c>
      <c r="H1118" s="20" t="s">
        <v>82</v>
      </c>
      <c r="I1118" s="51"/>
      <c r="J1118" s="27" t="str">
        <f ca="1">NETWORKDAYS(LeaveTracker[[#This Row],[Start Date]],LeaveTracker[[#This Row],[End Date]],lstHolidays)&amp; " "&amp;LeaveTracker[[#This Row],[Type of Leave]]</f>
        <v>2 VL</v>
      </c>
      <c r="K1118" s="23">
        <f ca="1">NETWORKDAYS(LeaveTracker[[#This Row],[Start Date]],LeaveTracker[[#This Row],[End Date]],lstHolidays)</f>
        <v>2</v>
      </c>
      <c r="L1118" s="30"/>
    </row>
    <row r="1119" spans="1:12" ht="30" customHeight="1" x14ac:dyDescent="0.3">
      <c r="A1119" s="37">
        <v>1323</v>
      </c>
      <c r="B1119" s="38">
        <v>43795</v>
      </c>
      <c r="C1119" s="22">
        <v>43763</v>
      </c>
      <c r="D1119" s="20" t="s">
        <v>782</v>
      </c>
      <c r="E1119" s="20" t="str">
        <f>IF(ISBLANK(LeaveTracker[[#This Row],[Employee Name]]),"-----",VLOOKUP(LeaveTracker[[#This Row],[Employee Name]],Employees[[Employee Name]:[Office]],6))</f>
        <v>GSO</v>
      </c>
      <c r="F1119" s="24">
        <v>43762</v>
      </c>
      <c r="G1119" s="24">
        <v>43762</v>
      </c>
      <c r="H1119" s="20" t="s">
        <v>81</v>
      </c>
      <c r="I1119" s="51"/>
      <c r="J1119" s="27" t="str">
        <f ca="1">NETWORKDAYS(LeaveTracker[[#This Row],[Start Date]],LeaveTracker[[#This Row],[End Date]],lstHolidays)&amp; " "&amp;LeaveTracker[[#This Row],[Type of Leave]]</f>
        <v>1 SL</v>
      </c>
      <c r="K1119" s="23">
        <f ca="1">NETWORKDAYS(LeaveTracker[[#This Row],[Start Date]],LeaveTracker[[#This Row],[End Date]],lstHolidays)</f>
        <v>1</v>
      </c>
      <c r="L1119" s="30"/>
    </row>
    <row r="1120" spans="1:12" ht="30" customHeight="1" x14ac:dyDescent="0.3">
      <c r="A1120" s="37">
        <v>1324</v>
      </c>
      <c r="B1120" s="38">
        <v>43795</v>
      </c>
      <c r="C1120" s="22">
        <v>43781</v>
      </c>
      <c r="D1120" s="19" t="s">
        <v>171</v>
      </c>
      <c r="E1120" s="20" t="str">
        <f>IF(ISBLANK(LeaveTracker[[#This Row],[Employee Name]]),"-----",VLOOKUP(LeaveTracker[[#This Row],[Employee Name]],Employees[[Employee Name]:[Office]],6))</f>
        <v>HRMO</v>
      </c>
      <c r="F1120" s="24">
        <v>43790</v>
      </c>
      <c r="G1120" s="24">
        <v>43790</v>
      </c>
      <c r="H1120" s="20" t="s">
        <v>82</v>
      </c>
      <c r="I1120" s="51"/>
      <c r="J1120" s="27" t="str">
        <f ca="1">NETWORKDAYS(LeaveTracker[[#This Row],[Start Date]],LeaveTracker[[#This Row],[End Date]],lstHolidays)&amp; " "&amp;LeaveTracker[[#This Row],[Type of Leave]]</f>
        <v>1 VL</v>
      </c>
      <c r="K1120" s="23">
        <f ca="1">NETWORKDAYS(LeaveTracker[[#This Row],[Start Date]],LeaveTracker[[#This Row],[End Date]],lstHolidays)</f>
        <v>1</v>
      </c>
      <c r="L1120" s="30"/>
    </row>
    <row r="1121" spans="1:12" ht="30" customHeight="1" x14ac:dyDescent="0.3">
      <c r="A1121" s="37">
        <v>1324</v>
      </c>
      <c r="B1121" s="38">
        <v>43795</v>
      </c>
      <c r="C1121" s="22">
        <v>43781</v>
      </c>
      <c r="D1121" s="19" t="s">
        <v>171</v>
      </c>
      <c r="E1121" s="20" t="str">
        <f>IF(ISBLANK(LeaveTracker[[#This Row],[Employee Name]]),"-----",VLOOKUP(LeaveTracker[[#This Row],[Employee Name]],Employees[[Employee Name]:[Office]],6))</f>
        <v>HRMO</v>
      </c>
      <c r="F1121" s="24">
        <v>43809</v>
      </c>
      <c r="G1121" s="24">
        <v>43811</v>
      </c>
      <c r="H1121" s="20" t="s">
        <v>82</v>
      </c>
      <c r="I1121" s="51"/>
      <c r="J1121" s="27" t="str">
        <f ca="1">NETWORKDAYS(LeaveTracker[[#This Row],[Start Date]],LeaveTracker[[#This Row],[End Date]],lstHolidays)&amp; " "&amp;LeaveTracker[[#This Row],[Type of Leave]]</f>
        <v>3 VL</v>
      </c>
      <c r="K1121" s="23">
        <f ca="1">NETWORKDAYS(LeaveTracker[[#This Row],[Start Date]],LeaveTracker[[#This Row],[End Date]],lstHolidays)</f>
        <v>3</v>
      </c>
      <c r="L1121" s="30"/>
    </row>
    <row r="1122" spans="1:12" ht="30" customHeight="1" x14ac:dyDescent="0.3">
      <c r="A1122" s="37">
        <v>1324</v>
      </c>
      <c r="B1122" s="38">
        <v>43795</v>
      </c>
      <c r="C1122" s="22">
        <v>43781</v>
      </c>
      <c r="D1122" s="19" t="s">
        <v>171</v>
      </c>
      <c r="E1122" s="20" t="str">
        <f>IF(ISBLANK(LeaveTracker[[#This Row],[Employee Name]]),"-----",VLOOKUP(LeaveTracker[[#This Row],[Employee Name]],Employees[[Employee Name]:[Office]],6))</f>
        <v>HRMO</v>
      </c>
      <c r="F1122" s="24">
        <v>43819</v>
      </c>
      <c r="G1122" s="24">
        <v>43819</v>
      </c>
      <c r="H1122" s="20" t="s">
        <v>82</v>
      </c>
      <c r="I1122" s="51"/>
      <c r="J1122" s="27" t="str">
        <f ca="1">NETWORKDAYS(LeaveTracker[[#This Row],[Start Date]],LeaveTracker[[#This Row],[End Date]],lstHolidays)&amp; " "&amp;LeaveTracker[[#This Row],[Type of Leave]]</f>
        <v>1 VL</v>
      </c>
      <c r="K1122" s="23">
        <f ca="1">NETWORKDAYS(LeaveTracker[[#This Row],[Start Date]],LeaveTracker[[#This Row],[End Date]],lstHolidays)</f>
        <v>1</v>
      </c>
      <c r="L1122" s="30"/>
    </row>
    <row r="1123" spans="1:12" ht="30" customHeight="1" x14ac:dyDescent="0.3">
      <c r="A1123" s="37">
        <v>1325</v>
      </c>
      <c r="B1123" s="38">
        <v>43796</v>
      </c>
      <c r="C1123" s="22">
        <v>43755</v>
      </c>
      <c r="D1123" s="20" t="s">
        <v>358</v>
      </c>
      <c r="E1123" s="20" t="str">
        <f>IF(ISBLANK(LeaveTracker[[#This Row],[Employee Name]]),"-----",VLOOKUP(LeaveTracker[[#This Row],[Employee Name]],Employees[[Employee Name]:[Office]],6))</f>
        <v>LCR</v>
      </c>
      <c r="F1123" s="24">
        <v>43752</v>
      </c>
      <c r="G1123" s="24">
        <v>43752</v>
      </c>
      <c r="H1123" s="20" t="s">
        <v>81</v>
      </c>
      <c r="I1123" s="51"/>
      <c r="J1123" s="27" t="str">
        <f ca="1">NETWORKDAYS(LeaveTracker[[#This Row],[Start Date]],LeaveTracker[[#This Row],[End Date]],lstHolidays)&amp; " "&amp;LeaveTracker[[#This Row],[Type of Leave]]</f>
        <v>1 SL</v>
      </c>
      <c r="K1123" s="23">
        <f ca="1">NETWORKDAYS(LeaveTracker[[#This Row],[Start Date]],LeaveTracker[[#This Row],[End Date]],lstHolidays)</f>
        <v>1</v>
      </c>
      <c r="L1123" s="30"/>
    </row>
    <row r="1124" spans="1:12" ht="30" customHeight="1" x14ac:dyDescent="0.3">
      <c r="A1124" s="37">
        <v>1326</v>
      </c>
      <c r="B1124" s="38">
        <v>43797</v>
      </c>
      <c r="C1124" s="22">
        <v>43742</v>
      </c>
      <c r="D1124" s="20" t="s">
        <v>358</v>
      </c>
      <c r="E1124" s="20" t="str">
        <f>IF(ISBLANK(LeaveTracker[[#This Row],[Employee Name]]),"-----",VLOOKUP(LeaveTracker[[#This Row],[Employee Name]],Employees[[Employee Name]:[Office]],6))</f>
        <v>LCR</v>
      </c>
      <c r="F1124" s="24">
        <v>43741</v>
      </c>
      <c r="G1124" s="24">
        <v>43741</v>
      </c>
      <c r="H1124" s="20" t="s">
        <v>81</v>
      </c>
      <c r="I1124" s="51"/>
      <c r="J1124" s="27" t="str">
        <f ca="1">NETWORKDAYS(LeaveTracker[[#This Row],[Start Date]],LeaveTracker[[#This Row],[End Date]],lstHolidays)&amp; " "&amp;LeaveTracker[[#This Row],[Type of Leave]]</f>
        <v>1 SL</v>
      </c>
      <c r="K1124" s="23">
        <f ca="1">NETWORKDAYS(LeaveTracker[[#This Row],[Start Date]],LeaveTracker[[#This Row],[End Date]],lstHolidays)</f>
        <v>1</v>
      </c>
      <c r="L1124" s="30"/>
    </row>
    <row r="1125" spans="1:12" ht="30" customHeight="1" x14ac:dyDescent="0.3">
      <c r="A1125" s="37">
        <v>1327</v>
      </c>
      <c r="B1125" s="38">
        <v>43797</v>
      </c>
      <c r="C1125" s="22">
        <v>43735</v>
      </c>
      <c r="D1125" s="20" t="s">
        <v>358</v>
      </c>
      <c r="E1125" s="20" t="str">
        <f>IF(ISBLANK(LeaveTracker[[#This Row],[Employee Name]]),"-----",VLOOKUP(LeaveTracker[[#This Row],[Employee Name]],Employees[[Employee Name]:[Office]],6))</f>
        <v>LCR</v>
      </c>
      <c r="F1125" s="24">
        <v>43733</v>
      </c>
      <c r="G1125" s="24">
        <v>43734</v>
      </c>
      <c r="H1125" s="20" t="s">
        <v>81</v>
      </c>
      <c r="I1125" s="51"/>
      <c r="J1125" s="27" t="str">
        <f ca="1">NETWORKDAYS(LeaveTracker[[#This Row],[Start Date]],LeaveTracker[[#This Row],[End Date]],lstHolidays)&amp; " "&amp;LeaveTracker[[#This Row],[Type of Leave]]</f>
        <v>2 SL</v>
      </c>
      <c r="K1125" s="23">
        <f ca="1">NETWORKDAYS(LeaveTracker[[#This Row],[Start Date]],LeaveTracker[[#This Row],[End Date]],lstHolidays)</f>
        <v>2</v>
      </c>
      <c r="L1125" s="30"/>
    </row>
    <row r="1126" spans="1:12" ht="30" customHeight="1" x14ac:dyDescent="0.3">
      <c r="A1126" s="37">
        <v>1328</v>
      </c>
      <c r="B1126" s="38">
        <v>43797</v>
      </c>
      <c r="C1126" s="22">
        <v>43726</v>
      </c>
      <c r="D1126" s="20" t="s">
        <v>358</v>
      </c>
      <c r="E1126" s="20" t="str">
        <f>IF(ISBLANK(LeaveTracker[[#This Row],[Employee Name]]),"-----",VLOOKUP(LeaveTracker[[#This Row],[Employee Name]],Employees[[Employee Name]:[Office]],6))</f>
        <v>LCR</v>
      </c>
      <c r="F1126" s="24">
        <v>43725</v>
      </c>
      <c r="G1126" s="24">
        <v>43725</v>
      </c>
      <c r="H1126" s="20" t="s">
        <v>81</v>
      </c>
      <c r="I1126" s="51"/>
      <c r="J1126" s="27" t="str">
        <f ca="1">NETWORKDAYS(LeaveTracker[[#This Row],[Start Date]],LeaveTracker[[#This Row],[End Date]],lstHolidays)&amp; " "&amp;LeaveTracker[[#This Row],[Type of Leave]]</f>
        <v>1 SL</v>
      </c>
      <c r="K1126" s="23">
        <f ca="1">NETWORKDAYS(LeaveTracker[[#This Row],[Start Date]],LeaveTracker[[#This Row],[End Date]],lstHolidays)</f>
        <v>1</v>
      </c>
      <c r="L1126" s="30"/>
    </row>
    <row r="1127" spans="1:12" ht="30" customHeight="1" x14ac:dyDescent="0.3">
      <c r="A1127" s="37">
        <v>1329</v>
      </c>
      <c r="B1127" s="38">
        <v>43797</v>
      </c>
      <c r="C1127" s="22">
        <v>43711</v>
      </c>
      <c r="D1127" s="20" t="s">
        <v>358</v>
      </c>
      <c r="E1127" s="20" t="str">
        <f>IF(ISBLANK(LeaveTracker[[#This Row],[Employee Name]]),"-----",VLOOKUP(LeaveTracker[[#This Row],[Employee Name]],Employees[[Employee Name]:[Office]],6))</f>
        <v>LCR</v>
      </c>
      <c r="F1127" s="24">
        <v>43710</v>
      </c>
      <c r="G1127" s="24">
        <v>43710</v>
      </c>
      <c r="H1127" s="20" t="s">
        <v>81</v>
      </c>
      <c r="I1127" s="51"/>
      <c r="J1127" s="27" t="str">
        <f ca="1">NETWORKDAYS(LeaveTracker[[#This Row],[Start Date]],LeaveTracker[[#This Row],[End Date]],lstHolidays)&amp; " "&amp;LeaveTracker[[#This Row],[Type of Leave]]</f>
        <v>1 SL</v>
      </c>
      <c r="K1127" s="23">
        <f ca="1">NETWORKDAYS(LeaveTracker[[#This Row],[Start Date]],LeaveTracker[[#This Row],[End Date]],lstHolidays)</f>
        <v>1</v>
      </c>
      <c r="L1127" s="30"/>
    </row>
    <row r="1128" spans="1:12" ht="30" customHeight="1" x14ac:dyDescent="0.3">
      <c r="A1128" s="37">
        <v>1330</v>
      </c>
      <c r="B1128" s="38">
        <v>43797</v>
      </c>
      <c r="C1128" s="22">
        <v>43739</v>
      </c>
      <c r="D1128" s="19" t="s">
        <v>541</v>
      </c>
      <c r="E1128" s="20" t="str">
        <f>IF(ISBLANK(LeaveTracker[[#This Row],[Employee Name]]),"-----",VLOOKUP(LeaveTracker[[#This Row],[Employee Name]],Employees[[Employee Name]:[Office]],6))</f>
        <v>LCR</v>
      </c>
      <c r="F1128" s="24">
        <v>43735</v>
      </c>
      <c r="G1128" s="24">
        <v>43735</v>
      </c>
      <c r="H1128" s="20" t="s">
        <v>82</v>
      </c>
      <c r="I1128" s="51"/>
      <c r="J1128" s="27" t="str">
        <f ca="1">NETWORKDAYS(LeaveTracker[[#This Row],[Start Date]],LeaveTracker[[#This Row],[End Date]],lstHolidays)&amp; " "&amp;LeaveTracker[[#This Row],[Type of Leave]]</f>
        <v>1 VL</v>
      </c>
      <c r="K1128" s="23">
        <f ca="1">NETWORKDAYS(LeaveTracker[[#This Row],[Start Date]],LeaveTracker[[#This Row],[End Date]],lstHolidays)</f>
        <v>1</v>
      </c>
      <c r="L1128" s="30"/>
    </row>
    <row r="1129" spans="1:12" ht="30" customHeight="1" x14ac:dyDescent="0.3">
      <c r="A1129" s="37">
        <v>1330</v>
      </c>
      <c r="B1129" s="38">
        <v>43797</v>
      </c>
      <c r="C1129" s="22">
        <v>43739</v>
      </c>
      <c r="D1129" s="19" t="s">
        <v>541</v>
      </c>
      <c r="E1129" s="20" t="str">
        <f>IF(ISBLANK(LeaveTracker[[#This Row],[Employee Name]]),"-----",VLOOKUP(LeaveTracker[[#This Row],[Employee Name]],Employees[[Employee Name]:[Office]],6))</f>
        <v>LCR</v>
      </c>
      <c r="F1129" s="24">
        <v>43737</v>
      </c>
      <c r="G1129" s="24">
        <v>43737</v>
      </c>
      <c r="H1129" s="20" t="s">
        <v>82</v>
      </c>
      <c r="I1129" s="51"/>
      <c r="J1129" s="27" t="str">
        <f xml:space="preserve"> "1 "&amp;LeaveTracker[[#This Row],[Type of Leave]]</f>
        <v>1 VL</v>
      </c>
      <c r="K1129" s="23">
        <v>1</v>
      </c>
      <c r="L1129" s="30"/>
    </row>
    <row r="1130" spans="1:12" ht="30" customHeight="1" x14ac:dyDescent="0.3">
      <c r="A1130" s="37">
        <v>1331</v>
      </c>
      <c r="B1130" s="38">
        <v>43797</v>
      </c>
      <c r="C1130" s="33">
        <v>43767</v>
      </c>
      <c r="D1130" s="20" t="s">
        <v>541</v>
      </c>
      <c r="E1130" s="20" t="str">
        <f>IF(ISBLANK(LeaveTracker[[#This Row],[Employee Name]]),"-----",VLOOKUP(LeaveTracker[[#This Row],[Employee Name]],Employees[[Employee Name]:[Office]],6))</f>
        <v>LCR</v>
      </c>
      <c r="F1130" s="24">
        <v>43766</v>
      </c>
      <c r="G1130" s="24">
        <v>43766</v>
      </c>
      <c r="H1130" s="20" t="s">
        <v>81</v>
      </c>
      <c r="I1130" s="51"/>
      <c r="J1130" s="27" t="str">
        <f ca="1">NETWORKDAYS(LeaveTracker[[#This Row],[Start Date]],LeaveTracker[[#This Row],[End Date]],lstHolidays)&amp; " "&amp;LeaveTracker[[#This Row],[Type of Leave]]</f>
        <v>1 SL</v>
      </c>
      <c r="K1130" s="23">
        <f ca="1">NETWORKDAYS(LeaveTracker[[#This Row],[Start Date]],LeaveTracker[[#This Row],[End Date]],lstHolidays)</f>
        <v>1</v>
      </c>
      <c r="L1130" s="30"/>
    </row>
    <row r="1131" spans="1:12" ht="30" customHeight="1" x14ac:dyDescent="0.3">
      <c r="A1131" s="37">
        <v>1332</v>
      </c>
      <c r="B1131" s="38">
        <v>43797</v>
      </c>
      <c r="C1131" s="34">
        <v>43766</v>
      </c>
      <c r="D1131" s="19" t="s">
        <v>544</v>
      </c>
      <c r="E1131" s="20" t="str">
        <f>IF(ISBLANK(LeaveTracker[[#This Row],[Employee Name]]),"-----",VLOOKUP(LeaveTracker[[#This Row],[Employee Name]],Employees[[Employee Name]:[Office]],6))</f>
        <v>LCR</v>
      </c>
      <c r="F1131" s="24">
        <v>43763</v>
      </c>
      <c r="G1131" s="24">
        <v>43763</v>
      </c>
      <c r="H1131" s="20" t="s">
        <v>81</v>
      </c>
      <c r="I1131" s="51"/>
      <c r="J1131" s="27" t="str">
        <f ca="1">NETWORKDAYS(LeaveTracker[[#This Row],[Start Date]],LeaveTracker[[#This Row],[End Date]],lstHolidays)&amp; " "&amp;LeaveTracker[[#This Row],[Type of Leave]]</f>
        <v>1 SL</v>
      </c>
      <c r="K1131" s="23">
        <f ca="1">NETWORKDAYS(LeaveTracker[[#This Row],[Start Date]],LeaveTracker[[#This Row],[End Date]],lstHolidays)</f>
        <v>1</v>
      </c>
      <c r="L1131" s="30"/>
    </row>
    <row r="1132" spans="1:12" ht="30" customHeight="1" x14ac:dyDescent="0.3">
      <c r="A1132" s="37">
        <v>1333</v>
      </c>
      <c r="B1132" s="38">
        <v>43797</v>
      </c>
      <c r="C1132" s="33">
        <v>43749</v>
      </c>
      <c r="D1132" s="19" t="s">
        <v>544</v>
      </c>
      <c r="E1132" s="20" t="str">
        <f>IF(ISBLANK(LeaveTracker[[#This Row],[Employee Name]]),"-----",VLOOKUP(LeaveTracker[[#This Row],[Employee Name]],Employees[[Employee Name]:[Office]],6))</f>
        <v>LCR</v>
      </c>
      <c r="F1132" s="24">
        <v>43749</v>
      </c>
      <c r="G1132" s="24">
        <v>43749</v>
      </c>
      <c r="H1132" s="20" t="s">
        <v>81</v>
      </c>
      <c r="I1132" s="51"/>
      <c r="J1132" s="27" t="str">
        <f ca="1">NETWORKDAYS(LeaveTracker[[#This Row],[Start Date]],LeaveTracker[[#This Row],[End Date]],lstHolidays)&amp; " "&amp;LeaveTracker[[#This Row],[Type of Leave]]</f>
        <v>1 SL</v>
      </c>
      <c r="K1132" s="23">
        <f ca="1">NETWORKDAYS(LeaveTracker[[#This Row],[Start Date]],LeaveTracker[[#This Row],[End Date]],lstHolidays)</f>
        <v>1</v>
      </c>
      <c r="L1132" s="30"/>
    </row>
    <row r="1133" spans="1:12" ht="30" customHeight="1" x14ac:dyDescent="0.3">
      <c r="A1133" s="37">
        <v>1334</v>
      </c>
      <c r="B1133" s="38">
        <v>43797</v>
      </c>
      <c r="C1133" s="34">
        <v>43732</v>
      </c>
      <c r="D1133" s="20" t="s">
        <v>544</v>
      </c>
      <c r="E1133" s="20" t="str">
        <f>IF(ISBLANK(LeaveTracker[[#This Row],[Employee Name]]),"-----",VLOOKUP(LeaveTracker[[#This Row],[Employee Name]],Employees[[Employee Name]:[Office]],6))</f>
        <v>LCR</v>
      </c>
      <c r="F1133" s="24">
        <v>43728</v>
      </c>
      <c r="G1133" s="24">
        <v>43728</v>
      </c>
      <c r="H1133" s="20" t="s">
        <v>81</v>
      </c>
      <c r="I1133" s="51"/>
      <c r="J1133" s="27" t="str">
        <f ca="1">NETWORKDAYS(LeaveTracker[[#This Row],[Start Date]],LeaveTracker[[#This Row],[End Date]],lstHolidays)&amp; " "&amp;LeaveTracker[[#This Row],[Type of Leave]]</f>
        <v>1 SL</v>
      </c>
      <c r="K1133" s="23">
        <f ca="1">NETWORKDAYS(LeaveTracker[[#This Row],[Start Date]],LeaveTracker[[#This Row],[End Date]],lstHolidays)</f>
        <v>1</v>
      </c>
      <c r="L1133" s="30"/>
    </row>
    <row r="1134" spans="1:12" ht="30" customHeight="1" x14ac:dyDescent="0.3">
      <c r="A1134" s="37">
        <v>1335</v>
      </c>
      <c r="B1134" s="38">
        <v>43797</v>
      </c>
      <c r="C1134" s="33">
        <v>43755</v>
      </c>
      <c r="D1134" s="19" t="s">
        <v>546</v>
      </c>
      <c r="E1134" s="20" t="str">
        <f>IF(ISBLANK(LeaveTracker[[#This Row],[Employee Name]]),"-----",VLOOKUP(LeaveTracker[[#This Row],[Employee Name]],Employees[[Employee Name]:[Office]],6))</f>
        <v>LCR</v>
      </c>
      <c r="F1134" s="24">
        <v>43762</v>
      </c>
      <c r="G1134" s="24">
        <v>43763</v>
      </c>
      <c r="H1134" s="20" t="s">
        <v>82</v>
      </c>
      <c r="I1134" s="51"/>
      <c r="J1134" s="27" t="str">
        <f ca="1">NETWORKDAYS(LeaveTracker[[#This Row],[Start Date]],LeaveTracker[[#This Row],[End Date]],lstHolidays)&amp; " "&amp;LeaveTracker[[#This Row],[Type of Leave]]</f>
        <v>2 VL</v>
      </c>
      <c r="K1134" s="23">
        <f ca="1">NETWORKDAYS(LeaveTracker[[#This Row],[Start Date]],LeaveTracker[[#This Row],[End Date]],lstHolidays)</f>
        <v>2</v>
      </c>
      <c r="L1134" s="30"/>
    </row>
    <row r="1135" spans="1:12" ht="30" customHeight="1" x14ac:dyDescent="0.3">
      <c r="A1135" s="37">
        <v>1335</v>
      </c>
      <c r="B1135" s="38">
        <v>43797</v>
      </c>
      <c r="C1135" s="33">
        <v>43755</v>
      </c>
      <c r="D1135" s="19" t="s">
        <v>546</v>
      </c>
      <c r="E1135" s="20" t="str">
        <f>IF(ISBLANK(LeaveTracker[[#This Row],[Employee Name]]),"-----",VLOOKUP(LeaveTracker[[#This Row],[Employee Name]],Employees[[Employee Name]:[Office]],6))</f>
        <v>LCR</v>
      </c>
      <c r="F1135" s="24">
        <v>43766</v>
      </c>
      <c r="G1135" s="24">
        <v>43767</v>
      </c>
      <c r="H1135" s="20" t="s">
        <v>82</v>
      </c>
      <c r="I1135" s="51"/>
      <c r="J1135" s="27" t="str">
        <f ca="1">NETWORKDAYS(LeaveTracker[[#This Row],[Start Date]],LeaveTracker[[#This Row],[End Date]],lstHolidays)&amp; " "&amp;LeaveTracker[[#This Row],[Type of Leave]]</f>
        <v>2 VL</v>
      </c>
      <c r="K1135" s="23">
        <f ca="1">NETWORKDAYS(LeaveTracker[[#This Row],[Start Date]],LeaveTracker[[#This Row],[End Date]],lstHolidays)</f>
        <v>2</v>
      </c>
      <c r="L1135" s="30"/>
    </row>
    <row r="1136" spans="1:12" ht="30" customHeight="1" x14ac:dyDescent="0.3">
      <c r="A1136" s="37">
        <v>1336</v>
      </c>
      <c r="B1136" s="38">
        <v>43797</v>
      </c>
      <c r="C1136" s="33">
        <v>43772</v>
      </c>
      <c r="D1136" s="20" t="s">
        <v>783</v>
      </c>
      <c r="E1136" s="20" t="str">
        <f>IF(ISBLANK(LeaveTracker[[#This Row],[Employee Name]]),"-----",VLOOKUP(LeaveTracker[[#This Row],[Employee Name]],Employees[[Employee Name]:[Office]],6))</f>
        <v>PICNIC GROVE</v>
      </c>
      <c r="F1136" s="24">
        <v>43787</v>
      </c>
      <c r="G1136" s="24">
        <v>43787</v>
      </c>
      <c r="H1136" s="20" t="s">
        <v>82</v>
      </c>
      <c r="I1136" s="51"/>
      <c r="J1136" s="27" t="str">
        <f ca="1">NETWORKDAYS(LeaveTracker[[#This Row],[Start Date]],LeaveTracker[[#This Row],[End Date]],lstHolidays)&amp; " "&amp;LeaveTracker[[#This Row],[Type of Leave]]</f>
        <v>1 VL</v>
      </c>
      <c r="K1136" s="23">
        <f ca="1">NETWORKDAYS(LeaveTracker[[#This Row],[Start Date]],LeaveTracker[[#This Row],[End Date]],lstHolidays)</f>
        <v>1</v>
      </c>
      <c r="L1136" s="30"/>
    </row>
    <row r="1137" spans="1:12" ht="30" customHeight="1" x14ac:dyDescent="0.3">
      <c r="A1137" s="37">
        <v>1336</v>
      </c>
      <c r="B1137" s="38">
        <v>43797</v>
      </c>
      <c r="C1137" s="33">
        <v>43772</v>
      </c>
      <c r="D1137" s="20" t="s">
        <v>783</v>
      </c>
      <c r="E1137" s="20" t="str">
        <f>IF(ISBLANK(LeaveTracker[[#This Row],[Employee Name]]),"-----",VLOOKUP(LeaveTracker[[#This Row],[Employee Name]],Employees[[Employee Name]:[Office]],6))</f>
        <v>PICNIC GROVE</v>
      </c>
      <c r="F1137" s="24">
        <v>43791</v>
      </c>
      <c r="G1137" s="24">
        <v>43791</v>
      </c>
      <c r="H1137" s="20" t="s">
        <v>82</v>
      </c>
      <c r="I1137" s="51"/>
      <c r="J1137" s="27" t="str">
        <f ca="1">NETWORKDAYS(LeaveTracker[[#This Row],[Start Date]],LeaveTracker[[#This Row],[End Date]],lstHolidays)&amp; " "&amp;LeaveTracker[[#This Row],[Type of Leave]]</f>
        <v>1 VL</v>
      </c>
      <c r="K1137" s="23">
        <f ca="1">NETWORKDAYS(LeaveTracker[[#This Row],[Start Date]],LeaveTracker[[#This Row],[End Date]],lstHolidays)</f>
        <v>1</v>
      </c>
      <c r="L1137" s="30"/>
    </row>
    <row r="1138" spans="1:12" ht="30" customHeight="1" x14ac:dyDescent="0.3">
      <c r="A1138" s="37">
        <v>1336</v>
      </c>
      <c r="B1138" s="38">
        <v>43797</v>
      </c>
      <c r="C1138" s="33">
        <v>43772</v>
      </c>
      <c r="D1138" s="20" t="s">
        <v>783</v>
      </c>
      <c r="E1138" s="20" t="str">
        <f>IF(ISBLANK(LeaveTracker[[#This Row],[Employee Name]]),"-----",VLOOKUP(LeaveTracker[[#This Row],[Employee Name]],Employees[[Employee Name]:[Office]],6))</f>
        <v>PICNIC GROVE</v>
      </c>
      <c r="F1138" s="24">
        <v>43787</v>
      </c>
      <c r="G1138" s="24">
        <v>43787</v>
      </c>
      <c r="H1138" s="20" t="s">
        <v>82</v>
      </c>
      <c r="I1138" s="51"/>
      <c r="J1138" s="27" t="str">
        <f ca="1">NETWORKDAYS(LeaveTracker[[#This Row],[Start Date]],LeaveTracker[[#This Row],[End Date]],lstHolidays)&amp; " "&amp;LeaveTracker[[#This Row],[Type of Leave]]</f>
        <v>1 VL</v>
      </c>
      <c r="K1138" s="23">
        <f ca="1">NETWORKDAYS(LeaveTracker[[#This Row],[Start Date]],LeaveTracker[[#This Row],[End Date]],lstHolidays)</f>
        <v>1</v>
      </c>
      <c r="L1138" s="30"/>
    </row>
    <row r="1139" spans="1:12" ht="30" customHeight="1" x14ac:dyDescent="0.3">
      <c r="A1139" s="37">
        <v>1336</v>
      </c>
      <c r="B1139" s="38">
        <v>43797</v>
      </c>
      <c r="C1139" s="33">
        <v>43772</v>
      </c>
      <c r="D1139" s="20" t="s">
        <v>783</v>
      </c>
      <c r="E1139" s="20" t="str">
        <f>IF(ISBLANK(LeaveTracker[[#This Row],[Employee Name]]),"-----",VLOOKUP(LeaveTracker[[#This Row],[Employee Name]],Employees[[Employee Name]:[Office]],6))</f>
        <v>PICNIC GROVE</v>
      </c>
      <c r="F1139" s="24">
        <v>43787</v>
      </c>
      <c r="G1139" s="24">
        <v>43787</v>
      </c>
      <c r="H1139" s="20" t="s">
        <v>82</v>
      </c>
      <c r="I1139" s="51"/>
      <c r="J1139" s="27" t="str">
        <f ca="1">NETWORKDAYS(LeaveTracker[[#This Row],[Start Date]],LeaveTracker[[#This Row],[End Date]],lstHolidays)&amp; " "&amp;LeaveTracker[[#This Row],[Type of Leave]]</f>
        <v>1 VL</v>
      </c>
      <c r="K1139" s="23">
        <f ca="1">NETWORKDAYS(LeaveTracker[[#This Row],[Start Date]],LeaveTracker[[#This Row],[End Date]],lstHolidays)</f>
        <v>1</v>
      </c>
      <c r="L1139" s="30"/>
    </row>
    <row r="1140" spans="1:12" ht="30" customHeight="1" x14ac:dyDescent="0.3">
      <c r="A1140" s="37">
        <v>1336</v>
      </c>
      <c r="B1140" s="38">
        <v>43797</v>
      </c>
      <c r="C1140" s="33">
        <v>43772</v>
      </c>
      <c r="D1140" s="20" t="s">
        <v>783</v>
      </c>
      <c r="E1140" s="20" t="str">
        <f>IF(ISBLANK(LeaveTracker[[#This Row],[Employee Name]]),"-----",VLOOKUP(LeaveTracker[[#This Row],[Employee Name]],Employees[[Employee Name]:[Office]],6))</f>
        <v>PICNIC GROVE</v>
      </c>
      <c r="F1140" s="24">
        <v>43787</v>
      </c>
      <c r="G1140" s="24">
        <v>43787</v>
      </c>
      <c r="H1140" s="20" t="s">
        <v>82</v>
      </c>
      <c r="I1140" s="51"/>
      <c r="J1140" s="27" t="str">
        <f ca="1">NETWORKDAYS(LeaveTracker[[#This Row],[Start Date]],LeaveTracker[[#This Row],[End Date]],lstHolidays)&amp; " "&amp;LeaveTracker[[#This Row],[Type of Leave]]</f>
        <v>1 VL</v>
      </c>
      <c r="K1140" s="23">
        <f ca="1">NETWORKDAYS(LeaveTracker[[#This Row],[Start Date]],LeaveTracker[[#This Row],[End Date]],lstHolidays)</f>
        <v>1</v>
      </c>
      <c r="L1140" s="30"/>
    </row>
    <row r="1141" spans="1:12" ht="30" customHeight="1" x14ac:dyDescent="0.3">
      <c r="A1141" s="37">
        <v>1337</v>
      </c>
      <c r="B1141" s="38">
        <v>43797</v>
      </c>
      <c r="C1141" s="34">
        <v>43755</v>
      </c>
      <c r="D1141" s="20" t="s">
        <v>280</v>
      </c>
      <c r="E1141" s="20" t="str">
        <f>IF(ISBLANK(LeaveTracker[[#This Row],[Employee Name]]),"-----",VLOOKUP(LeaveTracker[[#This Row],[Employee Name]],Employees[[Employee Name]:[Office]],6))</f>
        <v>PICNIC GROVE</v>
      </c>
      <c r="F1141" s="24">
        <v>43754</v>
      </c>
      <c r="G1141" s="24">
        <v>43754</v>
      </c>
      <c r="H1141" s="20" t="s">
        <v>81</v>
      </c>
      <c r="I1141" s="51"/>
      <c r="J1141" s="27" t="str">
        <f ca="1">NETWORKDAYS(LeaveTracker[[#This Row],[Start Date]],LeaveTracker[[#This Row],[End Date]],lstHolidays)&amp; " "&amp;LeaveTracker[[#This Row],[Type of Leave]]</f>
        <v>1 SL</v>
      </c>
      <c r="K1141" s="23">
        <f ca="1">NETWORKDAYS(LeaveTracker[[#This Row],[Start Date]],LeaveTracker[[#This Row],[End Date]],lstHolidays)</f>
        <v>1</v>
      </c>
      <c r="L1141" s="30"/>
    </row>
    <row r="1142" spans="1:12" ht="30" customHeight="1" x14ac:dyDescent="0.3">
      <c r="A1142" s="37">
        <v>1338</v>
      </c>
      <c r="B1142" s="38">
        <v>43797</v>
      </c>
      <c r="C1142" s="33">
        <v>43750</v>
      </c>
      <c r="D1142" s="19" t="s">
        <v>550</v>
      </c>
      <c r="E1142" s="20" t="str">
        <f>IF(ISBLANK(LeaveTracker[[#This Row],[Employee Name]]),"-----",VLOOKUP(LeaveTracker[[#This Row],[Employee Name]],Employees[[Employee Name]:[Office]],6))</f>
        <v>PICNIC GROVE</v>
      </c>
      <c r="F1142" s="24">
        <v>43759</v>
      </c>
      <c r="G1142" s="24">
        <v>43759</v>
      </c>
      <c r="H1142" s="20" t="s">
        <v>82</v>
      </c>
      <c r="I1142" s="51"/>
      <c r="J1142" s="27" t="str">
        <f ca="1">NETWORKDAYS(LeaveTracker[[#This Row],[Start Date]],LeaveTracker[[#This Row],[End Date]],lstHolidays)&amp; " "&amp;LeaveTracker[[#This Row],[Type of Leave]]</f>
        <v>1 VL</v>
      </c>
      <c r="K1142" s="23">
        <f ca="1">NETWORKDAYS(LeaveTracker[[#This Row],[Start Date]],LeaveTracker[[#This Row],[End Date]],lstHolidays)</f>
        <v>1</v>
      </c>
      <c r="L1142" s="30"/>
    </row>
    <row r="1143" spans="1:12" ht="30" customHeight="1" x14ac:dyDescent="0.3">
      <c r="A1143" s="37">
        <v>1338</v>
      </c>
      <c r="B1143" s="38">
        <v>43797</v>
      </c>
      <c r="C1143" s="33">
        <v>43750</v>
      </c>
      <c r="D1143" s="19" t="s">
        <v>550</v>
      </c>
      <c r="E1143" s="20" t="str">
        <f>IF(ISBLANK(LeaveTracker[[#This Row],[Employee Name]]),"-----",VLOOKUP(LeaveTracker[[#This Row],[Employee Name]],Employees[[Employee Name]:[Office]],6))</f>
        <v>PICNIC GROVE</v>
      </c>
      <c r="F1143" s="24">
        <v>43762</v>
      </c>
      <c r="G1143" s="24">
        <v>43763</v>
      </c>
      <c r="H1143" s="20" t="s">
        <v>82</v>
      </c>
      <c r="I1143" s="51"/>
      <c r="J1143" s="27" t="str">
        <f ca="1">NETWORKDAYS(LeaveTracker[[#This Row],[Start Date]],LeaveTracker[[#This Row],[End Date]],lstHolidays)&amp; " "&amp;LeaveTracker[[#This Row],[Type of Leave]]</f>
        <v>2 VL</v>
      </c>
      <c r="K1143" s="23">
        <f ca="1">NETWORKDAYS(LeaveTracker[[#This Row],[Start Date]],LeaveTracker[[#This Row],[End Date]],lstHolidays)</f>
        <v>2</v>
      </c>
      <c r="L1143" s="30"/>
    </row>
    <row r="1144" spans="1:12" ht="30" customHeight="1" x14ac:dyDescent="0.3">
      <c r="A1144" s="37">
        <v>1339</v>
      </c>
      <c r="B1144" s="38">
        <v>43797</v>
      </c>
      <c r="C1144" s="33">
        <v>43756</v>
      </c>
      <c r="D1144" s="19" t="s">
        <v>550</v>
      </c>
      <c r="E1144" s="20" t="str">
        <f>IF(ISBLANK(LeaveTracker[[#This Row],[Employee Name]]),"-----",VLOOKUP(LeaveTracker[[#This Row],[Employee Name]],Employees[[Employee Name]:[Office]],6))</f>
        <v>PICNIC GROVE</v>
      </c>
      <c r="F1144" s="24">
        <v>43754</v>
      </c>
      <c r="G1144" s="24">
        <v>43755</v>
      </c>
      <c r="H1144" s="20" t="s">
        <v>81</v>
      </c>
      <c r="I1144" s="51"/>
      <c r="J1144" s="27" t="str">
        <f ca="1">NETWORKDAYS(LeaveTracker[[#This Row],[Start Date]],LeaveTracker[[#This Row],[End Date]],lstHolidays)&amp; " "&amp;LeaveTracker[[#This Row],[Type of Leave]]</f>
        <v>2 SL</v>
      </c>
      <c r="K1144" s="23">
        <f ca="1">NETWORKDAYS(LeaveTracker[[#This Row],[Start Date]],LeaveTracker[[#This Row],[End Date]],lstHolidays)</f>
        <v>2</v>
      </c>
      <c r="L1144" s="30"/>
    </row>
    <row r="1145" spans="1:12" ht="30" customHeight="1" x14ac:dyDescent="0.3">
      <c r="A1145" s="37">
        <v>1340</v>
      </c>
      <c r="B1145" s="38">
        <v>43797</v>
      </c>
      <c r="C1145" s="34">
        <v>43750</v>
      </c>
      <c r="D1145" s="19" t="s">
        <v>550</v>
      </c>
      <c r="E1145" s="20" t="str">
        <f>IF(ISBLANK(LeaveTracker[[#This Row],[Employee Name]]),"-----",VLOOKUP(LeaveTracker[[#This Row],[Employee Name]],Employees[[Employee Name]:[Office]],6))</f>
        <v>PICNIC GROVE</v>
      </c>
      <c r="F1145" s="24">
        <v>43749</v>
      </c>
      <c r="G1145" s="24">
        <v>43749</v>
      </c>
      <c r="H1145" s="20" t="s">
        <v>81</v>
      </c>
      <c r="I1145" s="51"/>
      <c r="J1145" s="27" t="str">
        <f ca="1">NETWORKDAYS(LeaveTracker[[#This Row],[Start Date]],LeaveTracker[[#This Row],[End Date]],lstHolidays)&amp; " "&amp;LeaveTracker[[#This Row],[Type of Leave]]</f>
        <v>1 SL</v>
      </c>
      <c r="K1145" s="23">
        <f ca="1">NETWORKDAYS(LeaveTracker[[#This Row],[Start Date]],LeaveTracker[[#This Row],[End Date]],lstHolidays)</f>
        <v>1</v>
      </c>
      <c r="L1145" s="30"/>
    </row>
    <row r="1146" spans="1:12" ht="30" customHeight="1" x14ac:dyDescent="0.3">
      <c r="A1146" s="37">
        <v>1341</v>
      </c>
      <c r="B1146" s="38">
        <v>43797</v>
      </c>
      <c r="C1146" s="33">
        <v>43722</v>
      </c>
      <c r="D1146" s="20" t="s">
        <v>550</v>
      </c>
      <c r="E1146" s="20" t="str">
        <f>IF(ISBLANK(LeaveTracker[[#This Row],[Employee Name]]),"-----",VLOOKUP(LeaveTracker[[#This Row],[Employee Name]],Employees[[Employee Name]:[Office]],6))</f>
        <v>PICNIC GROVE</v>
      </c>
      <c r="F1146" s="24">
        <v>43721</v>
      </c>
      <c r="G1146" s="24">
        <v>43721</v>
      </c>
      <c r="H1146" s="20" t="s">
        <v>81</v>
      </c>
      <c r="I1146" s="51"/>
      <c r="J1146" s="27" t="str">
        <f ca="1">NETWORKDAYS(LeaveTracker[[#This Row],[Start Date]],LeaveTracker[[#This Row],[End Date]],lstHolidays)&amp; " "&amp;LeaveTracker[[#This Row],[Type of Leave]]</f>
        <v>1 SL</v>
      </c>
      <c r="K1146" s="23">
        <f ca="1">NETWORKDAYS(LeaveTracker[[#This Row],[Start Date]],LeaveTracker[[#This Row],[End Date]],lstHolidays)</f>
        <v>1</v>
      </c>
      <c r="L1146" s="30"/>
    </row>
    <row r="1147" spans="1:12" ht="30" customHeight="1" x14ac:dyDescent="0.3">
      <c r="A1147" s="37">
        <v>1342</v>
      </c>
      <c r="B1147" s="38">
        <v>43797</v>
      </c>
      <c r="C1147" s="34">
        <v>43746</v>
      </c>
      <c r="D1147" s="20" t="s">
        <v>267</v>
      </c>
      <c r="E1147" s="20" t="str">
        <f>IF(ISBLANK(LeaveTracker[[#This Row],[Employee Name]]),"-----",VLOOKUP(LeaveTracker[[#This Row],[Employee Name]],Employees[[Employee Name]:[Office]],6))</f>
        <v>MO</v>
      </c>
      <c r="F1147" s="24">
        <v>43742</v>
      </c>
      <c r="G1147" s="24">
        <v>43742</v>
      </c>
      <c r="H1147" s="20" t="s">
        <v>81</v>
      </c>
      <c r="I1147" s="51"/>
      <c r="J1147" s="27" t="str">
        <f ca="1">NETWORKDAYS(LeaveTracker[[#This Row],[Start Date]],LeaveTracker[[#This Row],[End Date]],lstHolidays)&amp; " "&amp;LeaveTracker[[#This Row],[Type of Leave]]</f>
        <v>1 SL</v>
      </c>
      <c r="K1147" s="23">
        <f ca="1">NETWORKDAYS(LeaveTracker[[#This Row],[Start Date]],LeaveTracker[[#This Row],[End Date]],lstHolidays)</f>
        <v>1</v>
      </c>
      <c r="L1147" s="30"/>
    </row>
    <row r="1148" spans="1:12" ht="30" customHeight="1" x14ac:dyDescent="0.3">
      <c r="A1148" s="37">
        <v>1342</v>
      </c>
      <c r="B1148" s="38">
        <v>43797</v>
      </c>
      <c r="C1148" s="33">
        <v>43746</v>
      </c>
      <c r="D1148" s="20" t="s">
        <v>267</v>
      </c>
      <c r="E1148" s="20" t="str">
        <f>IF(ISBLANK(LeaveTracker[[#This Row],[Employee Name]]),"-----",VLOOKUP(LeaveTracker[[#This Row],[Employee Name]],Employees[[Employee Name]:[Office]],6))</f>
        <v>MO</v>
      </c>
      <c r="F1148" s="24">
        <v>43745</v>
      </c>
      <c r="G1148" s="24">
        <v>43745</v>
      </c>
      <c r="H1148" s="20" t="s">
        <v>81</v>
      </c>
      <c r="I1148" s="51"/>
      <c r="J1148" s="27" t="str">
        <f ca="1">NETWORKDAYS(LeaveTracker[[#This Row],[Start Date]],LeaveTracker[[#This Row],[End Date]],lstHolidays)&amp; " "&amp;LeaveTracker[[#This Row],[Type of Leave]]</f>
        <v>1 SL</v>
      </c>
      <c r="K1148" s="23">
        <f ca="1">NETWORKDAYS(LeaveTracker[[#This Row],[Start Date]],LeaveTracker[[#This Row],[End Date]],lstHolidays)</f>
        <v>1</v>
      </c>
      <c r="L1148" s="30"/>
    </row>
    <row r="1149" spans="1:12" ht="30" customHeight="1" x14ac:dyDescent="0.3">
      <c r="A1149" s="37">
        <v>1343</v>
      </c>
      <c r="B1149" s="38">
        <v>43797</v>
      </c>
      <c r="C1149" s="34">
        <v>43761</v>
      </c>
      <c r="D1149" s="20" t="s">
        <v>267</v>
      </c>
      <c r="E1149" s="20" t="str">
        <f>IF(ISBLANK(LeaveTracker[[#This Row],[Employee Name]]),"-----",VLOOKUP(LeaveTracker[[#This Row],[Employee Name]],Employees[[Employee Name]:[Office]],6))</f>
        <v>MO</v>
      </c>
      <c r="F1149" s="24">
        <v>43760</v>
      </c>
      <c r="G1149" s="24">
        <v>43760</v>
      </c>
      <c r="H1149" s="20" t="s">
        <v>81</v>
      </c>
      <c r="I1149" s="51"/>
      <c r="J1149" s="27" t="str">
        <f ca="1">NETWORKDAYS(LeaveTracker[[#This Row],[Start Date]],LeaveTracker[[#This Row],[End Date]],lstHolidays)&amp; " "&amp;LeaveTracker[[#This Row],[Type of Leave]]</f>
        <v>1 SL</v>
      </c>
      <c r="K1149" s="23">
        <f ca="1">NETWORKDAYS(LeaveTracker[[#This Row],[Start Date]],LeaveTracker[[#This Row],[End Date]],lstHolidays)</f>
        <v>1</v>
      </c>
      <c r="L1149" s="30"/>
    </row>
    <row r="1150" spans="1:12" ht="30" customHeight="1" x14ac:dyDescent="0.3">
      <c r="A1150" s="37">
        <v>1344</v>
      </c>
      <c r="B1150" s="38">
        <v>43797</v>
      </c>
      <c r="C1150" s="33">
        <v>43726</v>
      </c>
      <c r="D1150" s="19" t="s">
        <v>590</v>
      </c>
      <c r="E1150" s="20" t="str">
        <f>IF(ISBLANK(LeaveTracker[[#This Row],[Employee Name]]),"-----",VLOOKUP(LeaveTracker[[#This Row],[Employee Name]],Employees[[Employee Name]:[Office]],6))</f>
        <v>PICNIC GROVE</v>
      </c>
      <c r="F1150" s="24">
        <v>43726</v>
      </c>
      <c r="G1150" s="24">
        <v>43726</v>
      </c>
      <c r="H1150" s="20" t="s">
        <v>82</v>
      </c>
      <c r="I1150" s="51"/>
      <c r="J1150" s="27" t="str">
        <f ca="1">NETWORKDAYS(LeaveTracker[[#This Row],[Start Date]],LeaveTracker[[#This Row],[End Date]],lstHolidays)&amp; " "&amp;LeaveTracker[[#This Row],[Type of Leave]]</f>
        <v>1 VL</v>
      </c>
      <c r="K1150" s="23">
        <f ca="1">NETWORKDAYS(LeaveTracker[[#This Row],[Start Date]],LeaveTracker[[#This Row],[End Date]],lstHolidays)</f>
        <v>1</v>
      </c>
      <c r="L1150" s="30"/>
    </row>
    <row r="1151" spans="1:12" ht="30" customHeight="1" x14ac:dyDescent="0.3">
      <c r="A1151" s="37">
        <v>1345</v>
      </c>
      <c r="B1151" s="38">
        <v>43797</v>
      </c>
      <c r="C1151" s="34">
        <v>43767</v>
      </c>
      <c r="D1151" s="19" t="s">
        <v>553</v>
      </c>
      <c r="E1151" s="20" t="str">
        <f>IF(ISBLANK(LeaveTracker[[#This Row],[Employee Name]]),"-----",VLOOKUP(LeaveTracker[[#This Row],[Employee Name]],Employees[[Employee Name]:[Office]],6))</f>
        <v>EEO/ CITY MARKET</v>
      </c>
      <c r="F1151" s="24">
        <v>43762</v>
      </c>
      <c r="G1151" s="24">
        <v>43764</v>
      </c>
      <c r="H1151" s="19" t="s">
        <v>81</v>
      </c>
      <c r="I1151" s="51"/>
      <c r="J1151" s="27" t="str">
        <f>"3 "&amp;LeaveTracker[[#This Row],[Type of Leave]]</f>
        <v>3 SL</v>
      </c>
      <c r="K1151" s="23">
        <v>3</v>
      </c>
      <c r="L1151" s="30"/>
    </row>
    <row r="1152" spans="1:12" ht="30" customHeight="1" x14ac:dyDescent="0.3">
      <c r="A1152" s="37">
        <v>1346</v>
      </c>
      <c r="B1152" s="38">
        <v>43797</v>
      </c>
      <c r="C1152" s="33">
        <v>43762</v>
      </c>
      <c r="D1152" s="19" t="s">
        <v>556</v>
      </c>
      <c r="E1152" s="20" t="str">
        <f>IF(ISBLANK(LeaveTracker[[#This Row],[Employee Name]]),"-----",VLOOKUP(LeaveTracker[[#This Row],[Employee Name]],Employees[[Employee Name]:[Office]],6))</f>
        <v>CENRO</v>
      </c>
      <c r="F1152" s="24">
        <v>43761</v>
      </c>
      <c r="G1152" s="24">
        <v>43761</v>
      </c>
      <c r="H1152" s="20" t="s">
        <v>81</v>
      </c>
      <c r="I1152" s="51"/>
      <c r="J1152" s="27" t="str">
        <f ca="1">NETWORKDAYS(LeaveTracker[[#This Row],[Start Date]],LeaveTracker[[#This Row],[End Date]],lstHolidays)&amp; " "&amp;LeaveTracker[[#This Row],[Type of Leave]]</f>
        <v>1 SL</v>
      </c>
      <c r="K1152" s="23">
        <f ca="1">NETWORKDAYS(LeaveTracker[[#This Row],[Start Date]],LeaveTracker[[#This Row],[End Date]],lstHolidays)</f>
        <v>1</v>
      </c>
      <c r="L1152" s="30"/>
    </row>
    <row r="1153" spans="1:12" ht="30" customHeight="1" x14ac:dyDescent="0.3">
      <c r="A1153" s="37">
        <v>1347</v>
      </c>
      <c r="B1153" s="38">
        <v>43797</v>
      </c>
      <c r="C1153" s="34">
        <v>43764</v>
      </c>
      <c r="D1153" s="19" t="s">
        <v>559</v>
      </c>
      <c r="E1153" s="20" t="str">
        <f>IF(ISBLANK(LeaveTracker[[#This Row],[Employee Name]]),"-----",VLOOKUP(LeaveTracker[[#This Row],[Employee Name]],Employees[[Employee Name]:[Office]],6))</f>
        <v>CENRO</v>
      </c>
      <c r="F1153" s="24">
        <v>43762</v>
      </c>
      <c r="G1153" s="24">
        <v>43762</v>
      </c>
      <c r="H1153" s="20" t="s">
        <v>81</v>
      </c>
      <c r="I1153" s="51"/>
      <c r="J1153" s="27" t="str">
        <f ca="1">NETWORKDAYS(LeaveTracker[[#This Row],[Start Date]],LeaveTracker[[#This Row],[End Date]],lstHolidays)&amp; " "&amp;LeaveTracker[[#This Row],[Type of Leave]]</f>
        <v>1 SL</v>
      </c>
      <c r="K1153" s="23">
        <f ca="1">NETWORKDAYS(LeaveTracker[[#This Row],[Start Date]],LeaveTracker[[#This Row],[End Date]],lstHolidays)</f>
        <v>1</v>
      </c>
      <c r="L1153" s="30"/>
    </row>
    <row r="1154" spans="1:12" ht="30" customHeight="1" x14ac:dyDescent="0.3">
      <c r="A1154" s="37">
        <v>1348</v>
      </c>
      <c r="B1154" s="38">
        <v>43797</v>
      </c>
      <c r="C1154" s="33">
        <v>43746</v>
      </c>
      <c r="D1154" s="20" t="s">
        <v>559</v>
      </c>
      <c r="E1154" s="20" t="str">
        <f>IF(ISBLANK(LeaveTracker[[#This Row],[Employee Name]]),"-----",VLOOKUP(LeaveTracker[[#This Row],[Employee Name]],Employees[[Employee Name]:[Office]],6))</f>
        <v>CENRO</v>
      </c>
      <c r="F1154" s="24">
        <v>43745</v>
      </c>
      <c r="G1154" s="24">
        <v>43745</v>
      </c>
      <c r="H1154" s="20" t="s">
        <v>81</v>
      </c>
      <c r="I1154" s="51"/>
      <c r="J1154" s="27" t="str">
        <f ca="1">NETWORKDAYS(LeaveTracker[[#This Row],[Start Date]],LeaveTracker[[#This Row],[End Date]],lstHolidays)&amp; " "&amp;LeaveTracker[[#This Row],[Type of Leave]]</f>
        <v>1 SL</v>
      </c>
      <c r="K1154" s="23">
        <f ca="1">NETWORKDAYS(LeaveTracker[[#This Row],[Start Date]],LeaveTracker[[#This Row],[End Date]],lstHolidays)</f>
        <v>1</v>
      </c>
      <c r="L1154" s="30"/>
    </row>
    <row r="1155" spans="1:12" ht="30" customHeight="1" x14ac:dyDescent="0.3">
      <c r="A1155" s="37">
        <v>1349</v>
      </c>
      <c r="B1155" s="38">
        <v>43797</v>
      </c>
      <c r="C1155" s="34">
        <v>43763</v>
      </c>
      <c r="D1155" s="19" t="s">
        <v>562</v>
      </c>
      <c r="E1155" s="20" t="str">
        <f>IF(ISBLANK(LeaveTracker[[#This Row],[Employee Name]]),"-----",VLOOKUP(LeaveTracker[[#This Row],[Employee Name]],Employees[[Employee Name]:[Office]],6))</f>
        <v>CENRO</v>
      </c>
      <c r="F1155" s="24">
        <v>43762</v>
      </c>
      <c r="G1155" s="24">
        <v>43762</v>
      </c>
      <c r="H1155" s="20" t="s">
        <v>81</v>
      </c>
      <c r="I1155" s="51"/>
      <c r="J1155" s="27" t="str">
        <f ca="1">NETWORKDAYS(LeaveTracker[[#This Row],[Start Date]],LeaveTracker[[#This Row],[End Date]],lstHolidays)&amp; " "&amp;LeaveTracker[[#This Row],[Type of Leave]]</f>
        <v>1 SL</v>
      </c>
      <c r="K1155" s="23">
        <f ca="1">NETWORKDAYS(LeaveTracker[[#This Row],[Start Date]],LeaveTracker[[#This Row],[End Date]],lstHolidays)</f>
        <v>1</v>
      </c>
      <c r="L1155" s="30"/>
    </row>
    <row r="1156" spans="1:12" ht="30" customHeight="1" x14ac:dyDescent="0.3">
      <c r="A1156" s="37">
        <v>1350</v>
      </c>
      <c r="B1156" s="38">
        <v>43797</v>
      </c>
      <c r="C1156" s="34">
        <v>43727</v>
      </c>
      <c r="D1156" s="19" t="s">
        <v>565</v>
      </c>
      <c r="E1156" s="20" t="str">
        <f>IF(ISBLANK(LeaveTracker[[#This Row],[Employee Name]]),"-----",VLOOKUP(LeaveTracker[[#This Row],[Employee Name]],Employees[[Employee Name]:[Office]],6))</f>
        <v>CENRO</v>
      </c>
      <c r="F1156" s="24">
        <v>43724</v>
      </c>
      <c r="G1156" s="24">
        <v>43726</v>
      </c>
      <c r="H1156" s="20" t="s">
        <v>81</v>
      </c>
      <c r="I1156" s="51"/>
      <c r="J1156" s="27" t="str">
        <f ca="1">NETWORKDAYS(LeaveTracker[[#This Row],[Start Date]],LeaveTracker[[#This Row],[End Date]],lstHolidays)&amp; " "&amp;LeaveTracker[[#This Row],[Type of Leave]]</f>
        <v>3 SL</v>
      </c>
      <c r="K1156" s="23">
        <f ca="1">NETWORKDAYS(LeaveTracker[[#This Row],[Start Date]],LeaveTracker[[#This Row],[End Date]],lstHolidays)</f>
        <v>3</v>
      </c>
      <c r="L1156" s="30"/>
    </row>
    <row r="1157" spans="1:12" ht="30" customHeight="1" x14ac:dyDescent="0.3">
      <c r="A1157" s="37">
        <v>1351</v>
      </c>
      <c r="B1157" s="38">
        <v>43797</v>
      </c>
      <c r="C1157" s="34">
        <v>43738</v>
      </c>
      <c r="D1157" s="19" t="s">
        <v>567</v>
      </c>
      <c r="E1157" s="20" t="str">
        <f>IF(ISBLANK(LeaveTracker[[#This Row],[Employee Name]]),"-----",VLOOKUP(LeaveTracker[[#This Row],[Employee Name]],Employees[[Employee Name]:[Office]],6))</f>
        <v>CENRO</v>
      </c>
      <c r="F1157" s="24">
        <v>43732</v>
      </c>
      <c r="G1157" s="24">
        <v>43733</v>
      </c>
      <c r="H1157" s="20" t="s">
        <v>81</v>
      </c>
      <c r="I1157" s="51"/>
      <c r="J1157" s="27" t="str">
        <f ca="1">NETWORKDAYS(LeaveTracker[[#This Row],[Start Date]],LeaveTracker[[#This Row],[End Date]],lstHolidays)&amp; " "&amp;LeaveTracker[[#This Row],[Type of Leave]]</f>
        <v>2 SL</v>
      </c>
      <c r="K1157" s="23">
        <f ca="1">NETWORKDAYS(LeaveTracker[[#This Row],[Start Date]],LeaveTracker[[#This Row],[End Date]],lstHolidays)</f>
        <v>2</v>
      </c>
      <c r="L1157" s="30"/>
    </row>
    <row r="1158" spans="1:12" ht="30" customHeight="1" x14ac:dyDescent="0.3">
      <c r="A1158" s="37">
        <v>1351</v>
      </c>
      <c r="B1158" s="38">
        <v>43797</v>
      </c>
      <c r="C1158" s="34">
        <v>43738</v>
      </c>
      <c r="D1158" s="19" t="s">
        <v>567</v>
      </c>
      <c r="E1158" s="20" t="str">
        <f>IF(ISBLANK(LeaveTracker[[#This Row],[Employee Name]]),"-----",VLOOKUP(LeaveTracker[[#This Row],[Employee Name]],Employees[[Employee Name]:[Office]],6))</f>
        <v>CENRO</v>
      </c>
      <c r="F1158" s="24">
        <v>43735</v>
      </c>
      <c r="G1158" s="24">
        <v>43735</v>
      </c>
      <c r="H1158" s="20" t="s">
        <v>81</v>
      </c>
      <c r="I1158" s="51"/>
      <c r="J1158" s="27" t="str">
        <f ca="1">NETWORKDAYS(LeaveTracker[[#This Row],[Start Date]],LeaveTracker[[#This Row],[End Date]],lstHolidays)&amp; " "&amp;LeaveTracker[[#This Row],[Type of Leave]]</f>
        <v>1 SL</v>
      </c>
      <c r="K1158" s="23">
        <f ca="1">NETWORKDAYS(LeaveTracker[[#This Row],[Start Date]],LeaveTracker[[#This Row],[End Date]],lstHolidays)</f>
        <v>1</v>
      </c>
      <c r="L1158" s="30"/>
    </row>
    <row r="1159" spans="1:12" ht="30" customHeight="1" x14ac:dyDescent="0.3">
      <c r="A1159" s="37">
        <v>1352</v>
      </c>
      <c r="B1159" s="38">
        <v>43797</v>
      </c>
      <c r="C1159" s="34">
        <v>43757</v>
      </c>
      <c r="D1159" s="19" t="s">
        <v>569</v>
      </c>
      <c r="E1159" s="20" t="str">
        <f>IF(ISBLANK(LeaveTracker[[#This Row],[Employee Name]]),"-----",VLOOKUP(LeaveTracker[[#This Row],[Employee Name]],Employees[[Employee Name]:[Office]],6))</f>
        <v>CENRO</v>
      </c>
      <c r="F1159" s="24">
        <v>43748</v>
      </c>
      <c r="G1159" s="24">
        <v>43748</v>
      </c>
      <c r="H1159" s="20" t="s">
        <v>81</v>
      </c>
      <c r="I1159" s="51"/>
      <c r="J1159" s="27" t="str">
        <f ca="1">NETWORKDAYS(LeaveTracker[[#This Row],[Start Date]],LeaveTracker[[#This Row],[End Date]],lstHolidays)&amp; " "&amp;LeaveTracker[[#This Row],[Type of Leave]]</f>
        <v>1 SL</v>
      </c>
      <c r="K1159" s="23">
        <f ca="1">NETWORKDAYS(LeaveTracker[[#This Row],[Start Date]],LeaveTracker[[#This Row],[End Date]],lstHolidays)</f>
        <v>1</v>
      </c>
      <c r="L1159" s="30"/>
    </row>
    <row r="1160" spans="1:12" ht="30" customHeight="1" x14ac:dyDescent="0.3">
      <c r="A1160" s="37">
        <v>1352</v>
      </c>
      <c r="B1160" s="38">
        <v>43797</v>
      </c>
      <c r="C1160" s="34">
        <v>43757</v>
      </c>
      <c r="D1160" s="19" t="s">
        <v>569</v>
      </c>
      <c r="E1160" s="20" t="str">
        <f>IF(ISBLANK(LeaveTracker[[#This Row],[Employee Name]]),"-----",VLOOKUP(LeaveTracker[[#This Row],[Employee Name]],Employees[[Employee Name]:[Office]],6))</f>
        <v>CENRO</v>
      </c>
      <c r="F1160" s="24">
        <v>43750</v>
      </c>
      <c r="G1160" s="24">
        <v>43752</v>
      </c>
      <c r="H1160" s="20" t="s">
        <v>81</v>
      </c>
      <c r="I1160" s="51"/>
      <c r="J1160" s="27" t="str">
        <f>"3 "&amp;LeaveTracker[[#This Row],[Type of Leave]]</f>
        <v>3 SL</v>
      </c>
      <c r="K1160" s="23">
        <v>3</v>
      </c>
      <c r="L1160" s="30"/>
    </row>
    <row r="1161" spans="1:12" ht="30" customHeight="1" x14ac:dyDescent="0.3">
      <c r="A1161" s="37">
        <v>1352</v>
      </c>
      <c r="B1161" s="38">
        <v>43797</v>
      </c>
      <c r="C1161" s="34">
        <v>43757</v>
      </c>
      <c r="D1161" s="19" t="s">
        <v>569</v>
      </c>
      <c r="E1161" s="20" t="str">
        <f>IF(ISBLANK(LeaveTracker[[#This Row],[Employee Name]]),"-----",VLOOKUP(LeaveTracker[[#This Row],[Employee Name]],Employees[[Employee Name]:[Office]],6))</f>
        <v>CENRO</v>
      </c>
      <c r="F1161" s="24">
        <v>43754</v>
      </c>
      <c r="G1161" s="24">
        <v>43755</v>
      </c>
      <c r="H1161" s="20" t="s">
        <v>81</v>
      </c>
      <c r="I1161" s="51"/>
      <c r="J1161" s="27" t="str">
        <f ca="1">NETWORKDAYS(LeaveTracker[[#This Row],[Start Date]],LeaveTracker[[#This Row],[End Date]],lstHolidays)&amp; " "&amp;LeaveTracker[[#This Row],[Type of Leave]]</f>
        <v>2 SL</v>
      </c>
      <c r="K1161" s="23">
        <f ca="1">NETWORKDAYS(LeaveTracker[[#This Row],[Start Date]],LeaveTracker[[#This Row],[End Date]],lstHolidays)</f>
        <v>2</v>
      </c>
      <c r="L1161" s="30"/>
    </row>
    <row r="1162" spans="1:12" ht="30" customHeight="1" x14ac:dyDescent="0.3">
      <c r="A1162" s="37">
        <v>1353</v>
      </c>
      <c r="B1162" s="38">
        <v>43797</v>
      </c>
      <c r="C1162" s="34">
        <v>43752</v>
      </c>
      <c r="D1162" s="19" t="s">
        <v>572</v>
      </c>
      <c r="E1162" s="20" t="str">
        <f>IF(ISBLANK(LeaveTracker[[#This Row],[Employee Name]]),"-----",VLOOKUP(LeaveTracker[[#This Row],[Employee Name]],Employees[[Employee Name]:[Office]],6))</f>
        <v>CENRO</v>
      </c>
      <c r="F1162" s="24">
        <v>43749</v>
      </c>
      <c r="G1162" s="24">
        <v>43749</v>
      </c>
      <c r="H1162" s="19" t="s">
        <v>81</v>
      </c>
      <c r="I1162" s="51"/>
      <c r="J1162" s="27" t="str">
        <f ca="1">NETWORKDAYS(LeaveTracker[[#This Row],[Start Date]],LeaveTracker[[#This Row],[End Date]],lstHolidays)&amp; " "&amp;LeaveTracker[[#This Row],[Type of Leave]]</f>
        <v>1 SL</v>
      </c>
      <c r="K1162" s="23">
        <f ca="1">NETWORKDAYS(LeaveTracker[[#This Row],[Start Date]],LeaveTracker[[#This Row],[End Date]],lstHolidays)</f>
        <v>1</v>
      </c>
      <c r="L1162" s="30"/>
    </row>
    <row r="1163" spans="1:12" ht="30" customHeight="1" x14ac:dyDescent="0.3">
      <c r="A1163" s="37">
        <v>1354</v>
      </c>
      <c r="B1163" s="38">
        <v>43797</v>
      </c>
      <c r="C1163" s="34">
        <v>43766</v>
      </c>
      <c r="D1163" s="19" t="s">
        <v>575</v>
      </c>
      <c r="E1163" s="20" t="str">
        <f>IF(ISBLANK(LeaveTracker[[#This Row],[Employee Name]]),"-----",VLOOKUP(LeaveTracker[[#This Row],[Employee Name]],Employees[[Employee Name]:[Office]],6))</f>
        <v>CCT</v>
      </c>
      <c r="F1163" s="24">
        <v>43763</v>
      </c>
      <c r="G1163" s="24">
        <v>43763</v>
      </c>
      <c r="H1163" s="19" t="s">
        <v>81</v>
      </c>
      <c r="I1163" s="51"/>
      <c r="J1163" s="27" t="str">
        <f ca="1">NETWORKDAYS(LeaveTracker[[#This Row],[Start Date]],LeaveTracker[[#This Row],[End Date]],lstHolidays)&amp; " "&amp;LeaveTracker[[#This Row],[Type of Leave]]</f>
        <v>1 SL</v>
      </c>
      <c r="K1163" s="23">
        <f ca="1">NETWORKDAYS(LeaveTracker[[#This Row],[Start Date]],LeaveTracker[[#This Row],[End Date]],lstHolidays)</f>
        <v>1</v>
      </c>
      <c r="L1163" s="30"/>
    </row>
    <row r="1164" spans="1:12" ht="30" customHeight="1" x14ac:dyDescent="0.3">
      <c r="A1164" s="37">
        <v>1355</v>
      </c>
      <c r="B1164" s="38">
        <v>43797</v>
      </c>
      <c r="C1164" s="34">
        <v>43755</v>
      </c>
      <c r="D1164" s="19" t="s">
        <v>577</v>
      </c>
      <c r="E1164" s="20" t="str">
        <f>IF(ISBLANK(LeaveTracker[[#This Row],[Employee Name]]),"-----",VLOOKUP(LeaveTracker[[#This Row],[Employee Name]],Employees[[Employee Name]:[Office]],6))</f>
        <v>CCT</v>
      </c>
      <c r="F1164" s="24">
        <v>43754</v>
      </c>
      <c r="G1164" s="24">
        <v>43754</v>
      </c>
      <c r="H1164" s="19" t="s">
        <v>81</v>
      </c>
      <c r="I1164" s="51"/>
      <c r="J1164" s="27" t="str">
        <f ca="1">NETWORKDAYS(LeaveTracker[[#This Row],[Start Date]],LeaveTracker[[#This Row],[End Date]],lstHolidays)&amp; " "&amp;LeaveTracker[[#This Row],[Type of Leave]]</f>
        <v>1 SL</v>
      </c>
      <c r="K1164" s="23">
        <f ca="1">NETWORKDAYS(LeaveTracker[[#This Row],[Start Date]],LeaveTracker[[#This Row],[End Date]],lstHolidays)</f>
        <v>1</v>
      </c>
      <c r="L1164" s="30"/>
    </row>
    <row r="1165" spans="1:12" ht="30" customHeight="1" x14ac:dyDescent="0.3">
      <c r="A1165" s="37">
        <v>1356</v>
      </c>
      <c r="B1165" s="38">
        <v>43797</v>
      </c>
      <c r="C1165" s="34">
        <v>43745</v>
      </c>
      <c r="D1165" s="19" t="s">
        <v>581</v>
      </c>
      <c r="E1165" s="20" t="str">
        <f>IF(ISBLANK(LeaveTracker[[#This Row],[Employee Name]]),"-----",VLOOKUP(LeaveTracker[[#This Row],[Employee Name]],Employees[[Employee Name]:[Office]],6))</f>
        <v>CCT</v>
      </c>
      <c r="F1165" s="24">
        <v>43803</v>
      </c>
      <c r="G1165" s="24">
        <v>43803</v>
      </c>
      <c r="H1165" s="20" t="s">
        <v>81</v>
      </c>
      <c r="I1165" s="51"/>
      <c r="J1165" s="27" t="str">
        <f ca="1">NETWORKDAYS(LeaveTracker[[#This Row],[Start Date]],LeaveTracker[[#This Row],[End Date]],lstHolidays)&amp; " "&amp;LeaveTracker[[#This Row],[Type of Leave]]</f>
        <v>1 SL</v>
      </c>
      <c r="K1165" s="23">
        <f ca="1">NETWORKDAYS(LeaveTracker[[#This Row],[Start Date]],LeaveTracker[[#This Row],[End Date]],lstHolidays)</f>
        <v>1</v>
      </c>
      <c r="L1165" s="30"/>
    </row>
    <row r="1166" spans="1:12" ht="30" customHeight="1" x14ac:dyDescent="0.3">
      <c r="A1166" s="37">
        <v>1357</v>
      </c>
      <c r="B1166" s="38">
        <v>43797</v>
      </c>
      <c r="C1166" s="34">
        <v>43766</v>
      </c>
      <c r="D1166" s="19" t="s">
        <v>586</v>
      </c>
      <c r="E1166" s="20" t="str">
        <f>IF(ISBLANK(LeaveTracker[[#This Row],[Employee Name]]),"-----",VLOOKUP(LeaveTracker[[#This Row],[Employee Name]],Employees[[Employee Name]:[Office]],6))</f>
        <v>CCT</v>
      </c>
      <c r="F1166" s="24">
        <v>43762</v>
      </c>
      <c r="G1166" s="24">
        <v>43762</v>
      </c>
      <c r="H1166" s="20" t="s">
        <v>81</v>
      </c>
      <c r="I1166" s="51"/>
      <c r="J1166" s="27" t="str">
        <f ca="1">NETWORKDAYS(LeaveTracker[[#This Row],[Start Date]],LeaveTracker[[#This Row],[End Date]],lstHolidays)&amp; " "&amp;LeaveTracker[[#This Row],[Type of Leave]]</f>
        <v>1 SL</v>
      </c>
      <c r="K1166" s="23">
        <f ca="1">NETWORKDAYS(LeaveTracker[[#This Row],[Start Date]],LeaveTracker[[#This Row],[End Date]],lstHolidays)</f>
        <v>1</v>
      </c>
      <c r="L1166" s="30"/>
    </row>
    <row r="1167" spans="1:12" ht="30" customHeight="1" x14ac:dyDescent="0.3">
      <c r="A1167" s="37">
        <v>1358</v>
      </c>
      <c r="B1167" s="38">
        <v>43797</v>
      </c>
      <c r="C1167" s="34">
        <v>43756</v>
      </c>
      <c r="D1167" s="19" t="s">
        <v>586</v>
      </c>
      <c r="E1167" s="20" t="str">
        <f>IF(ISBLANK(LeaveTracker[[#This Row],[Employee Name]]),"-----",VLOOKUP(LeaveTracker[[#This Row],[Employee Name]],Employees[[Employee Name]:[Office]],6))</f>
        <v>CCT</v>
      </c>
      <c r="F1167" s="24">
        <v>43755</v>
      </c>
      <c r="G1167" s="24">
        <v>43755</v>
      </c>
      <c r="H1167" s="20" t="s">
        <v>81</v>
      </c>
      <c r="I1167" s="51"/>
      <c r="J1167" s="27" t="str">
        <f ca="1">NETWORKDAYS(LeaveTracker[[#This Row],[Start Date]],LeaveTracker[[#This Row],[End Date]],lstHolidays)&amp; " "&amp;LeaveTracker[[#This Row],[Type of Leave]]</f>
        <v>1 SL</v>
      </c>
      <c r="K1167" s="23">
        <f ca="1">NETWORKDAYS(LeaveTracker[[#This Row],[Start Date]],LeaveTracker[[#This Row],[End Date]],lstHolidays)</f>
        <v>1</v>
      </c>
      <c r="L1167" s="30"/>
    </row>
    <row r="1168" spans="1:12" ht="30" customHeight="1" x14ac:dyDescent="0.3">
      <c r="A1168" s="37">
        <v>1359</v>
      </c>
      <c r="B1168" s="36">
        <v>43797</v>
      </c>
      <c r="C1168" s="36">
        <v>43727</v>
      </c>
      <c r="D1168" s="20" t="s">
        <v>586</v>
      </c>
      <c r="E1168" s="20" t="str">
        <f>IF(ISBLANK(LeaveTracker[[#This Row],[Employee Name]]),"-----",VLOOKUP(LeaveTracker[[#This Row],[Employee Name]],Employees[[Employee Name]:[Office]],6))</f>
        <v>CCT</v>
      </c>
      <c r="F1168" s="24">
        <v>43724</v>
      </c>
      <c r="G1168" s="24">
        <v>43724</v>
      </c>
      <c r="H1168" s="20" t="s">
        <v>81</v>
      </c>
      <c r="I1168" s="51"/>
      <c r="J1168" s="27" t="str">
        <f ca="1">NETWORKDAYS(LeaveTracker[[#This Row],[Start Date]],LeaveTracker[[#This Row],[End Date]],lstHolidays)&amp; " "&amp;LeaveTracker[[#This Row],[Type of Leave]]</f>
        <v>1 SL</v>
      </c>
      <c r="K1168" s="23">
        <f ca="1">NETWORKDAYS(LeaveTracker[[#This Row],[Start Date]],LeaveTracker[[#This Row],[End Date]],lstHolidays)</f>
        <v>1</v>
      </c>
      <c r="L1168" s="30"/>
    </row>
    <row r="1169" spans="1:12" ht="30" customHeight="1" x14ac:dyDescent="0.3">
      <c r="A1169" s="37">
        <v>1360</v>
      </c>
      <c r="B1169" s="38">
        <v>43797</v>
      </c>
      <c r="C1169" s="36">
        <v>43720</v>
      </c>
      <c r="D1169" s="20" t="s">
        <v>586</v>
      </c>
      <c r="E1169" s="20" t="str">
        <f>IF(ISBLANK(LeaveTracker[[#This Row],[Employee Name]]),"-----",VLOOKUP(LeaveTracker[[#This Row],[Employee Name]],Employees[[Employee Name]:[Office]],6))</f>
        <v>CCT</v>
      </c>
      <c r="F1169" s="24">
        <v>43719</v>
      </c>
      <c r="G1169" s="24">
        <v>43719</v>
      </c>
      <c r="H1169" s="20" t="s">
        <v>81</v>
      </c>
      <c r="I1169" s="51"/>
      <c r="J1169" s="27" t="str">
        <f ca="1">NETWORKDAYS(LeaveTracker[[#This Row],[Start Date]],LeaveTracker[[#This Row],[End Date]],lstHolidays)&amp; " "&amp;LeaveTracker[[#This Row],[Type of Leave]]</f>
        <v>1 SL</v>
      </c>
      <c r="K1169" s="23">
        <f ca="1">NETWORKDAYS(LeaveTracker[[#This Row],[Start Date]],LeaveTracker[[#This Row],[End Date]],lstHolidays)</f>
        <v>1</v>
      </c>
      <c r="L1169" s="30"/>
    </row>
    <row r="1170" spans="1:12" ht="30" customHeight="1" x14ac:dyDescent="0.3">
      <c r="A1170" s="37">
        <v>1361</v>
      </c>
      <c r="B1170" s="36">
        <v>43797</v>
      </c>
      <c r="C1170" s="36">
        <v>43766</v>
      </c>
      <c r="D1170" s="19" t="s">
        <v>589</v>
      </c>
      <c r="E1170" s="20" t="str">
        <f>IF(ISBLANK(LeaveTracker[[#This Row],[Employee Name]]),"-----",VLOOKUP(LeaveTracker[[#This Row],[Employee Name]],Employees[[Employee Name]:[Office]],6))</f>
        <v>CCT</v>
      </c>
      <c r="F1170" s="21">
        <v>43762</v>
      </c>
      <c r="G1170" s="24">
        <v>43762</v>
      </c>
      <c r="H1170" s="20" t="s">
        <v>81</v>
      </c>
      <c r="I1170" s="51"/>
      <c r="J1170" s="27" t="str">
        <f ca="1">NETWORKDAYS(LeaveTracker[[#This Row],[Start Date]],LeaveTracker[[#This Row],[End Date]],lstHolidays)&amp; " "&amp;LeaveTracker[[#This Row],[Type of Leave]]</f>
        <v>1 SL</v>
      </c>
      <c r="K1170" s="23">
        <f ca="1">NETWORKDAYS(LeaveTracker[[#This Row],[Start Date]],LeaveTracker[[#This Row],[End Date]],lstHolidays)</f>
        <v>1</v>
      </c>
      <c r="L1170" s="30"/>
    </row>
    <row r="1171" spans="1:12" ht="30" customHeight="1" x14ac:dyDescent="0.3">
      <c r="A1171" s="37">
        <v>1362</v>
      </c>
      <c r="B1171" s="38">
        <v>43797</v>
      </c>
      <c r="C1171" s="36">
        <v>43728</v>
      </c>
      <c r="D1171" s="20" t="s">
        <v>589</v>
      </c>
      <c r="E1171" s="20" t="str">
        <f>IF(ISBLANK(LeaveTracker[[#This Row],[Employee Name]]),"-----",VLOOKUP(LeaveTracker[[#This Row],[Employee Name]],Employees[[Employee Name]:[Office]],6))</f>
        <v>CCT</v>
      </c>
      <c r="F1171" s="24">
        <v>43720</v>
      </c>
      <c r="G1171" s="24">
        <v>43722</v>
      </c>
      <c r="H1171" s="20" t="s">
        <v>82</v>
      </c>
      <c r="I1171" s="51"/>
      <c r="J1171" s="27" t="str">
        <f ca="1">NETWORKDAYS(LeaveTracker[[#This Row],[Start Date]],LeaveTracker[[#This Row],[End Date]],lstHolidays)&amp; " "&amp;LeaveTracker[[#This Row],[Type of Leave]]</f>
        <v>2 VL</v>
      </c>
      <c r="K1171" s="23">
        <f ca="1">NETWORKDAYS(LeaveTracker[[#This Row],[Start Date]],LeaveTracker[[#This Row],[End Date]],lstHolidays)</f>
        <v>2</v>
      </c>
      <c r="L1171" s="30"/>
    </row>
    <row r="1172" spans="1:12" ht="30" customHeight="1" x14ac:dyDescent="0.3">
      <c r="A1172" s="37">
        <v>1362</v>
      </c>
      <c r="B1172" s="36">
        <v>43797</v>
      </c>
      <c r="C1172" s="36">
        <v>43728</v>
      </c>
      <c r="D1172" s="20" t="s">
        <v>589</v>
      </c>
      <c r="E1172" s="20" t="str">
        <f>IF(ISBLANK(LeaveTracker[[#This Row],[Employee Name]]),"-----",VLOOKUP(LeaveTracker[[#This Row],[Employee Name]],Employees[[Employee Name]:[Office]],6))</f>
        <v>CCT</v>
      </c>
      <c r="F1172" s="24">
        <v>43724</v>
      </c>
      <c r="G1172" s="24">
        <v>43725</v>
      </c>
      <c r="H1172" s="20" t="s">
        <v>82</v>
      </c>
      <c r="I1172" s="51"/>
      <c r="J1172" s="27" t="str">
        <f ca="1">NETWORKDAYS(LeaveTracker[[#This Row],[Start Date]],LeaveTracker[[#This Row],[End Date]],lstHolidays)&amp; " "&amp;LeaveTracker[[#This Row],[Type of Leave]]</f>
        <v>2 VL</v>
      </c>
      <c r="K1172" s="23">
        <f ca="1">NETWORKDAYS(LeaveTracker[[#This Row],[Start Date]],LeaveTracker[[#This Row],[End Date]],lstHolidays)</f>
        <v>2</v>
      </c>
      <c r="L1172" s="30"/>
    </row>
    <row r="1173" spans="1:12" ht="30" customHeight="1" x14ac:dyDescent="0.3">
      <c r="A1173" s="37">
        <v>1362</v>
      </c>
      <c r="B1173" s="38">
        <v>43797</v>
      </c>
      <c r="C1173" s="36">
        <v>43729</v>
      </c>
      <c r="D1173" s="20" t="s">
        <v>589</v>
      </c>
      <c r="E1173" s="20" t="str">
        <f>IF(ISBLANK(LeaveTracker[[#This Row],[Employee Name]]),"-----",VLOOKUP(LeaveTracker[[#This Row],[Employee Name]],Employees[[Employee Name]:[Office]],6))</f>
        <v>CCT</v>
      </c>
      <c r="F1173" s="24">
        <v>43724</v>
      </c>
      <c r="G1173" s="24">
        <v>43725</v>
      </c>
      <c r="H1173" s="20" t="s">
        <v>82</v>
      </c>
      <c r="I1173" s="51"/>
      <c r="J1173" s="27" t="str">
        <f ca="1">NETWORKDAYS(LeaveTracker[[#This Row],[Start Date]],LeaveTracker[[#This Row],[End Date]],lstHolidays)&amp; " "&amp;LeaveTracker[[#This Row],[Type of Leave]]</f>
        <v>2 VL</v>
      </c>
      <c r="K1173" s="23">
        <f ca="1">NETWORKDAYS(LeaveTracker[[#This Row],[Start Date]],LeaveTracker[[#This Row],[End Date]],lstHolidays)</f>
        <v>2</v>
      </c>
      <c r="L1173" s="30"/>
    </row>
    <row r="1174" spans="1:12" ht="30" customHeight="1" x14ac:dyDescent="0.3">
      <c r="A1174" s="37">
        <v>1363</v>
      </c>
      <c r="B1174" s="36">
        <v>43797</v>
      </c>
      <c r="C1174" s="36">
        <v>43752</v>
      </c>
      <c r="D1174" s="20" t="s">
        <v>383</v>
      </c>
      <c r="E1174" s="20" t="str">
        <f>IF(ISBLANK(LeaveTracker[[#This Row],[Employee Name]]),"-----",VLOOKUP(LeaveTracker[[#This Row],[Employee Name]],Employees[[Employee Name]:[Office]],6))</f>
        <v>CCT</v>
      </c>
      <c r="F1174" s="24">
        <v>43749</v>
      </c>
      <c r="G1174" s="24">
        <v>43749</v>
      </c>
      <c r="H1174" s="20" t="s">
        <v>81</v>
      </c>
      <c r="I1174" s="51"/>
      <c r="J1174" s="27" t="str">
        <f ca="1">NETWORKDAYS(LeaveTracker[[#This Row],[Start Date]],LeaveTracker[[#This Row],[End Date]],lstHolidays)&amp; " "&amp;LeaveTracker[[#This Row],[Type of Leave]]</f>
        <v>1 SL</v>
      </c>
      <c r="K1174" s="23">
        <f ca="1">NETWORKDAYS(LeaveTracker[[#This Row],[Start Date]],LeaveTracker[[#This Row],[End Date]],lstHolidays)</f>
        <v>1</v>
      </c>
      <c r="L1174" s="30"/>
    </row>
    <row r="1175" spans="1:12" ht="30" customHeight="1" x14ac:dyDescent="0.3">
      <c r="A1175" s="37">
        <v>1364</v>
      </c>
      <c r="B1175" s="38">
        <v>43797</v>
      </c>
      <c r="C1175" s="36">
        <v>43726</v>
      </c>
      <c r="D1175" s="20" t="s">
        <v>590</v>
      </c>
      <c r="E1175" s="20" t="str">
        <f>IF(ISBLANK(LeaveTracker[[#This Row],[Employee Name]]),"-----",VLOOKUP(LeaveTracker[[#This Row],[Employee Name]],Employees[[Employee Name]:[Office]],6))</f>
        <v>PICNIC GROVE</v>
      </c>
      <c r="F1175" s="24">
        <v>43736</v>
      </c>
      <c r="G1175" s="24">
        <v>43736</v>
      </c>
      <c r="H1175" s="20" t="s">
        <v>82</v>
      </c>
      <c r="I1175" s="51"/>
      <c r="J1175" s="27" t="str">
        <f>"1 "&amp;LeaveTracker[[#This Row],[Type of Leave]]</f>
        <v>1 VL</v>
      </c>
      <c r="K1175" s="23">
        <v>1</v>
      </c>
      <c r="L1175" s="30"/>
    </row>
    <row r="1176" spans="1:12" ht="30" customHeight="1" x14ac:dyDescent="0.3">
      <c r="A1176" s="37">
        <v>1365</v>
      </c>
      <c r="B1176" s="36">
        <v>43803</v>
      </c>
      <c r="C1176" s="36">
        <v>43732</v>
      </c>
      <c r="D1176" s="20" t="s">
        <v>590</v>
      </c>
      <c r="E1176" s="20" t="str">
        <f>IF(ISBLANK(LeaveTracker[[#This Row],[Employee Name]]),"-----",VLOOKUP(LeaveTracker[[#This Row],[Employee Name]],Employees[[Employee Name]:[Office]],6))</f>
        <v>PICNIC GROVE</v>
      </c>
      <c r="F1176" s="24">
        <v>43729</v>
      </c>
      <c r="G1176" s="24">
        <v>43730</v>
      </c>
      <c r="H1176" s="20" t="s">
        <v>81</v>
      </c>
      <c r="I1176" s="51"/>
      <c r="J1176" s="27" t="str">
        <f>"2 "&amp;LeaveTracker[[#This Row],[Type of Leave]]</f>
        <v>2 SL</v>
      </c>
      <c r="K1176" s="23">
        <v>2</v>
      </c>
      <c r="L1176" s="30"/>
    </row>
    <row r="1177" spans="1:12" ht="30" customHeight="1" x14ac:dyDescent="0.3">
      <c r="A1177" s="37">
        <v>1366</v>
      </c>
      <c r="B1177" s="36">
        <v>43803</v>
      </c>
      <c r="C1177" s="36">
        <v>43753</v>
      </c>
      <c r="D1177" s="19" t="s">
        <v>852</v>
      </c>
      <c r="E1177" s="20" t="str">
        <f>IF(ISBLANK(LeaveTracker[[#This Row],[Employee Name]]),"-----",VLOOKUP(LeaveTracker[[#This Row],[Employee Name]],Employees[[Employee Name]:[Office]],6))</f>
        <v>CCT</v>
      </c>
      <c r="F1177" s="24">
        <v>43761</v>
      </c>
      <c r="G1177" s="24">
        <v>43762</v>
      </c>
      <c r="H1177" s="20" t="s">
        <v>82</v>
      </c>
      <c r="I1177" s="51"/>
      <c r="J1177" s="27" t="str">
        <f ca="1">NETWORKDAYS(LeaveTracker[[#This Row],[Start Date]],LeaveTracker[[#This Row],[End Date]],lstHolidays)&amp; " "&amp;LeaveTracker[[#This Row],[Type of Leave]]</f>
        <v>2 VL</v>
      </c>
      <c r="K1177" s="23">
        <f ca="1">NETWORKDAYS(LeaveTracker[[#This Row],[Start Date]],LeaveTracker[[#This Row],[End Date]],lstHolidays)</f>
        <v>2</v>
      </c>
      <c r="L1177" s="30"/>
    </row>
    <row r="1178" spans="1:12" ht="30" customHeight="1" x14ac:dyDescent="0.3">
      <c r="A1178" s="37">
        <v>1367</v>
      </c>
      <c r="B1178" s="36">
        <v>43803</v>
      </c>
      <c r="C1178" s="36">
        <v>43774</v>
      </c>
      <c r="D1178" s="19" t="s">
        <v>594</v>
      </c>
      <c r="E1178" s="20" t="str">
        <f>IF(ISBLANK(LeaveTracker[[#This Row],[Employee Name]]),"-----",VLOOKUP(LeaveTracker[[#This Row],[Employee Name]],Employees[[Employee Name]:[Office]],6))</f>
        <v>MAHOGANY MARKET</v>
      </c>
      <c r="F1178" s="24">
        <v>43779</v>
      </c>
      <c r="G1178" s="24">
        <v>43780</v>
      </c>
      <c r="H1178" s="20" t="s">
        <v>300</v>
      </c>
      <c r="I1178" s="51" t="s">
        <v>307</v>
      </c>
      <c r="J1178" s="27" t="str">
        <f ca="1">NETWORKDAYS(LeaveTracker[[#This Row],[Start Date]],LeaveTracker[[#This Row],[End Date]],lstHolidays)&amp; " "&amp;LeaveTracker[[#This Row],[Type of Leave]]</f>
        <v>1 OTHER</v>
      </c>
      <c r="K1178" s="23">
        <f ca="1">NETWORKDAYS(LeaveTracker[[#This Row],[Start Date]],LeaveTracker[[#This Row],[End Date]],lstHolidays)</f>
        <v>1</v>
      </c>
      <c r="L1178" s="30"/>
    </row>
    <row r="1179" spans="1:12" ht="30" customHeight="1" x14ac:dyDescent="0.3">
      <c r="A1179" s="37">
        <v>1368</v>
      </c>
      <c r="B1179" s="36">
        <v>43803</v>
      </c>
      <c r="C1179" s="36">
        <v>43774</v>
      </c>
      <c r="D1179" s="19" t="s">
        <v>594</v>
      </c>
      <c r="E1179" s="20" t="str">
        <f>IF(ISBLANK(LeaveTracker[[#This Row],[Employee Name]]),"-----",VLOOKUP(LeaveTracker[[#This Row],[Employee Name]],Employees[[Employee Name]:[Office]],6))</f>
        <v>MAHOGANY MARKET</v>
      </c>
      <c r="F1179" s="24">
        <v>43773</v>
      </c>
      <c r="G1179" s="24">
        <v>43773</v>
      </c>
      <c r="H1179" s="20" t="s">
        <v>300</v>
      </c>
      <c r="I1179" s="51" t="s">
        <v>105</v>
      </c>
      <c r="J1179" s="27" t="str">
        <f ca="1">NETWORKDAYS(LeaveTracker[[#This Row],[Start Date]],LeaveTracker[[#This Row],[End Date]],lstHolidays)&amp; " "&amp;LeaveTracker[[#This Row],[Type of Leave]]</f>
        <v>1 OTHER</v>
      </c>
      <c r="K1179" s="23">
        <f ca="1">NETWORKDAYS(LeaveTracker[[#This Row],[Start Date]],LeaveTracker[[#This Row],[End Date]],lstHolidays)</f>
        <v>1</v>
      </c>
      <c r="L1179" s="30"/>
    </row>
    <row r="1180" spans="1:12" ht="30" customHeight="1" x14ac:dyDescent="0.3">
      <c r="A1180" s="37">
        <v>1369</v>
      </c>
      <c r="B1180" s="36">
        <v>43803</v>
      </c>
      <c r="C1180" s="36">
        <v>43732</v>
      </c>
      <c r="D1180" s="19" t="s">
        <v>598</v>
      </c>
      <c r="E1180" s="20" t="str">
        <f>IF(ISBLANK(LeaveTracker[[#This Row],[Employee Name]]),"-----",VLOOKUP(LeaveTracker[[#This Row],[Employee Name]],Employees[[Employee Name]:[Office]],6))</f>
        <v>MAHOGANY MARKET</v>
      </c>
      <c r="F1180" s="24">
        <v>43735</v>
      </c>
      <c r="G1180" s="24">
        <v>43735</v>
      </c>
      <c r="H1180" s="20" t="s">
        <v>300</v>
      </c>
      <c r="I1180" s="51" t="s">
        <v>158</v>
      </c>
      <c r="J1180" s="27" t="str">
        <f ca="1">NETWORKDAYS(LeaveTracker[[#This Row],[Start Date]],LeaveTracker[[#This Row],[End Date]],lstHolidays)&amp; " "&amp;LeaveTracker[[#This Row],[Type of Leave]]</f>
        <v>1 OTHER</v>
      </c>
      <c r="K1180" s="23">
        <f ca="1">NETWORKDAYS(LeaveTracker[[#This Row],[Start Date]],LeaveTracker[[#This Row],[End Date]],lstHolidays)</f>
        <v>1</v>
      </c>
      <c r="L1180" s="30"/>
    </row>
    <row r="1181" spans="1:12" ht="30" customHeight="1" x14ac:dyDescent="0.3">
      <c r="A1181" s="37">
        <v>1370</v>
      </c>
      <c r="B1181" s="36">
        <v>43803</v>
      </c>
      <c r="C1181" s="36">
        <v>43727</v>
      </c>
      <c r="D1181" s="19" t="s">
        <v>600</v>
      </c>
      <c r="E1181" s="20" t="str">
        <f>IF(ISBLANK(LeaveTracker[[#This Row],[Employee Name]]),"-----",VLOOKUP(LeaveTracker[[#This Row],[Employee Name]],Employees[[Employee Name]:[Office]],6))</f>
        <v>MAHOGANY MARKET</v>
      </c>
      <c r="F1181" s="24">
        <v>43724</v>
      </c>
      <c r="G1181" s="24">
        <v>43724</v>
      </c>
      <c r="H1181" s="20" t="s">
        <v>81</v>
      </c>
      <c r="I1181" s="51"/>
      <c r="J1181" s="27" t="str">
        <f ca="1">NETWORKDAYS(LeaveTracker[[#This Row],[Start Date]],LeaveTracker[[#This Row],[End Date]],lstHolidays)&amp; " "&amp;LeaveTracker[[#This Row],[Type of Leave]]</f>
        <v>1 SL</v>
      </c>
      <c r="K1181" s="23">
        <f ca="1">NETWORKDAYS(LeaveTracker[[#This Row],[Start Date]],LeaveTracker[[#This Row],[End Date]],lstHolidays)</f>
        <v>1</v>
      </c>
      <c r="L1181" s="30"/>
    </row>
    <row r="1182" spans="1:12" ht="30" customHeight="1" x14ac:dyDescent="0.3">
      <c r="A1182" s="37">
        <v>1371</v>
      </c>
      <c r="B1182" s="36">
        <v>43803</v>
      </c>
      <c r="C1182" s="36">
        <v>43727</v>
      </c>
      <c r="D1182" s="19" t="s">
        <v>602</v>
      </c>
      <c r="E1182" s="20" t="str">
        <f>IF(ISBLANK(LeaveTracker[[#This Row],[Employee Name]]),"-----",VLOOKUP(LeaveTracker[[#This Row],[Employee Name]],Employees[[Employee Name]:[Office]],6))</f>
        <v>EEO/ CITY MARKET</v>
      </c>
      <c r="F1182" s="24">
        <v>43725</v>
      </c>
      <c r="G1182" s="24">
        <v>43726</v>
      </c>
      <c r="H1182" s="20" t="s">
        <v>81</v>
      </c>
      <c r="I1182" s="51"/>
      <c r="J1182" s="27" t="str">
        <f ca="1">NETWORKDAYS(LeaveTracker[[#This Row],[Start Date]],LeaveTracker[[#This Row],[End Date]],lstHolidays)&amp; " "&amp;LeaveTracker[[#This Row],[Type of Leave]]</f>
        <v>2 SL</v>
      </c>
      <c r="K1182" s="23">
        <f ca="1">NETWORKDAYS(LeaveTracker[[#This Row],[Start Date]],LeaveTracker[[#This Row],[End Date]],lstHolidays)</f>
        <v>2</v>
      </c>
      <c r="L1182" s="30"/>
    </row>
    <row r="1183" spans="1:12" ht="30" customHeight="1" x14ac:dyDescent="0.3">
      <c r="A1183" s="37">
        <v>1372</v>
      </c>
      <c r="B1183" s="36">
        <v>43803</v>
      </c>
      <c r="C1183" s="36">
        <v>43748</v>
      </c>
      <c r="D1183" s="19" t="s">
        <v>604</v>
      </c>
      <c r="E1183" s="20" t="str">
        <f>IF(ISBLANK(LeaveTracker[[#This Row],[Employee Name]]),"-----",VLOOKUP(LeaveTracker[[#This Row],[Employee Name]],Employees[[Employee Name]:[Office]],6))</f>
        <v>MAHOGANY MARKET</v>
      </c>
      <c r="F1183" s="24">
        <v>43761</v>
      </c>
      <c r="G1183" s="24">
        <v>43763</v>
      </c>
      <c r="H1183" s="20" t="s">
        <v>300</v>
      </c>
      <c r="I1183" s="51" t="s">
        <v>307</v>
      </c>
      <c r="J1183" s="27" t="str">
        <f ca="1">NETWORKDAYS(LeaveTracker[[#This Row],[Start Date]],LeaveTracker[[#This Row],[End Date]],lstHolidays)&amp; " "&amp;LeaveTracker[[#This Row],[Type of Leave]]</f>
        <v>3 OTHER</v>
      </c>
      <c r="K1183" s="23">
        <f ca="1">NETWORKDAYS(LeaveTracker[[#This Row],[Start Date]],LeaveTracker[[#This Row],[End Date]],lstHolidays)</f>
        <v>3</v>
      </c>
      <c r="L1183" s="30"/>
    </row>
    <row r="1184" spans="1:12" ht="30" customHeight="1" x14ac:dyDescent="0.3">
      <c r="A1184" s="37">
        <v>1373</v>
      </c>
      <c r="B1184" s="36">
        <v>43803</v>
      </c>
      <c r="C1184" s="36">
        <v>43767</v>
      </c>
      <c r="D1184" s="19" t="s">
        <v>608</v>
      </c>
      <c r="E1184" s="20" t="str">
        <f>IF(ISBLANK(LeaveTracker[[#This Row],[Employee Name]]),"-----",VLOOKUP(LeaveTracker[[#This Row],[Employee Name]],Employees[[Employee Name]:[Office]],6))</f>
        <v>MAHOGANY MARKET</v>
      </c>
      <c r="F1184" s="24">
        <v>43764</v>
      </c>
      <c r="G1184" s="24">
        <v>43766</v>
      </c>
      <c r="H1184" s="20" t="s">
        <v>81</v>
      </c>
      <c r="I1184" s="51"/>
      <c r="J1184" s="27" t="str">
        <f>"3 "&amp;LeaveTracker[[#This Row],[Type of Leave]]</f>
        <v>3 SL</v>
      </c>
      <c r="K1184" s="23">
        <v>3</v>
      </c>
      <c r="L1184" s="30"/>
    </row>
    <row r="1185" spans="1:12" ht="30" customHeight="1" x14ac:dyDescent="0.3">
      <c r="A1185" s="37">
        <v>1374</v>
      </c>
      <c r="B1185" s="36">
        <v>43803</v>
      </c>
      <c r="C1185" s="36">
        <v>43745</v>
      </c>
      <c r="D1185" s="20" t="s">
        <v>608</v>
      </c>
      <c r="E1185" s="20" t="str">
        <f>IF(ISBLANK(LeaveTracker[[#This Row],[Employee Name]]),"-----",VLOOKUP(LeaveTracker[[#This Row],[Employee Name]],Employees[[Employee Name]:[Office]],6))</f>
        <v>MAHOGANY MARKET</v>
      </c>
      <c r="F1185" s="24">
        <v>43737</v>
      </c>
      <c r="G1185" s="24">
        <v>43738</v>
      </c>
      <c r="H1185" s="20" t="s">
        <v>81</v>
      </c>
      <c r="I1185" s="51"/>
      <c r="J1185" s="27" t="str">
        <f>"2 "&amp;LeaveTracker[[#This Row],[Type of Leave]]</f>
        <v>2 SL</v>
      </c>
      <c r="K1185" s="23">
        <v>2</v>
      </c>
      <c r="L1185" s="30"/>
    </row>
    <row r="1186" spans="1:12" ht="30" customHeight="1" x14ac:dyDescent="0.3">
      <c r="A1186" s="37">
        <v>1375</v>
      </c>
      <c r="B1186" s="36">
        <v>43803</v>
      </c>
      <c r="C1186" s="36">
        <v>43780</v>
      </c>
      <c r="D1186" s="20" t="s">
        <v>784</v>
      </c>
      <c r="E1186" s="20" t="str">
        <f>IF(ISBLANK(LeaveTracker[[#This Row],[Employee Name]]),"-----",VLOOKUP(LeaveTracker[[#This Row],[Employee Name]],Employees[[Employee Name]:[Office]],6))</f>
        <v>HRMO</v>
      </c>
      <c r="F1186" s="24">
        <v>43795</v>
      </c>
      <c r="G1186" s="24">
        <v>43795</v>
      </c>
      <c r="H1186" s="20" t="s">
        <v>82</v>
      </c>
      <c r="I1186" s="51"/>
      <c r="J1186" s="27" t="str">
        <f ca="1">NETWORKDAYS(LeaveTracker[[#This Row],[Start Date]],LeaveTracker[[#This Row],[End Date]],lstHolidays)&amp; " "&amp;LeaveTracker[[#This Row],[Type of Leave]]</f>
        <v>1 VL</v>
      </c>
      <c r="K1186" s="23">
        <f ca="1">NETWORKDAYS(LeaveTracker[[#This Row],[Start Date]],LeaveTracker[[#This Row],[End Date]],lstHolidays)</f>
        <v>1</v>
      </c>
      <c r="L1186" s="30"/>
    </row>
    <row r="1187" spans="1:12" ht="30" customHeight="1" x14ac:dyDescent="0.3">
      <c r="A1187" s="37">
        <v>1375</v>
      </c>
      <c r="B1187" s="36">
        <v>43803</v>
      </c>
      <c r="C1187" s="36">
        <v>43780</v>
      </c>
      <c r="D1187" s="20" t="s">
        <v>784</v>
      </c>
      <c r="E1187" s="20" t="str">
        <f>IF(ISBLANK(LeaveTracker[[#This Row],[Employee Name]]),"-----",VLOOKUP(LeaveTracker[[#This Row],[Employee Name]],Employees[[Employee Name]:[Office]],6))</f>
        <v>HRMO</v>
      </c>
      <c r="F1187" s="24">
        <v>43801</v>
      </c>
      <c r="G1187" s="24">
        <v>43801</v>
      </c>
      <c r="H1187" s="20" t="s">
        <v>82</v>
      </c>
      <c r="I1187" s="51"/>
      <c r="J1187" s="27" t="str">
        <f ca="1">NETWORKDAYS(LeaveTracker[[#This Row],[Start Date]],LeaveTracker[[#This Row],[End Date]],lstHolidays)&amp; " "&amp;LeaveTracker[[#This Row],[Type of Leave]]</f>
        <v>1 VL</v>
      </c>
      <c r="K1187" s="23">
        <f ca="1">NETWORKDAYS(LeaveTracker[[#This Row],[Start Date]],LeaveTracker[[#This Row],[End Date]],lstHolidays)</f>
        <v>1</v>
      </c>
      <c r="L1187" s="30"/>
    </row>
    <row r="1188" spans="1:12" ht="30" customHeight="1" x14ac:dyDescent="0.3">
      <c r="A1188" s="37">
        <v>1375</v>
      </c>
      <c r="B1188" s="36">
        <v>43803</v>
      </c>
      <c r="C1188" s="36">
        <v>43780</v>
      </c>
      <c r="D1188" s="20" t="s">
        <v>784</v>
      </c>
      <c r="E1188" s="20" t="str">
        <f>IF(ISBLANK(LeaveTracker[[#This Row],[Employee Name]]),"-----",VLOOKUP(LeaveTracker[[#This Row],[Employee Name]],Employees[[Employee Name]:[Office]],6))</f>
        <v>HRMO</v>
      </c>
      <c r="F1188" s="24">
        <v>43808</v>
      </c>
      <c r="G1188" s="24">
        <v>43808</v>
      </c>
      <c r="H1188" s="20" t="s">
        <v>82</v>
      </c>
      <c r="I1188" s="51"/>
      <c r="J1188" s="27" t="str">
        <f ca="1">NETWORKDAYS(LeaveTracker[[#This Row],[Start Date]],LeaveTracker[[#This Row],[End Date]],lstHolidays)&amp; " "&amp;LeaveTracker[[#This Row],[Type of Leave]]</f>
        <v>1 VL</v>
      </c>
      <c r="K1188" s="23">
        <f ca="1">NETWORKDAYS(LeaveTracker[[#This Row],[Start Date]],LeaveTracker[[#This Row],[End Date]],lstHolidays)</f>
        <v>1</v>
      </c>
      <c r="L1188" s="30"/>
    </row>
    <row r="1189" spans="1:12" ht="30" customHeight="1" x14ac:dyDescent="0.3">
      <c r="A1189" s="37">
        <v>1376</v>
      </c>
      <c r="B1189" s="36">
        <v>43803</v>
      </c>
      <c r="C1189" s="36">
        <v>43790</v>
      </c>
      <c r="D1189" s="20" t="s">
        <v>175</v>
      </c>
      <c r="E1189" s="20" t="str">
        <f>IF(ISBLANK(LeaveTracker[[#This Row],[Employee Name]]),"-----",VLOOKUP(LeaveTracker[[#This Row],[Employee Name]],Employees[[Employee Name]:[Office]],6))</f>
        <v>HRMO</v>
      </c>
      <c r="F1189" s="24">
        <v>43773</v>
      </c>
      <c r="G1189" s="24">
        <v>43773</v>
      </c>
      <c r="H1189" s="20" t="s">
        <v>300</v>
      </c>
      <c r="I1189" s="51"/>
      <c r="J1189" s="27" t="str">
        <f ca="1">NETWORKDAYS(LeaveTracker[[#This Row],[Start Date]],LeaveTracker[[#This Row],[End Date]],lstHolidays)&amp; " "&amp;LeaveTracker[[#This Row],[Type of Leave]]</f>
        <v>1 OTHER</v>
      </c>
      <c r="K1189" s="23">
        <f ca="1">NETWORKDAYS(LeaveTracker[[#This Row],[Start Date]],LeaveTracker[[#This Row],[End Date]],lstHolidays)</f>
        <v>1</v>
      </c>
      <c r="L1189" s="30"/>
    </row>
    <row r="1190" spans="1:12" ht="30" customHeight="1" x14ac:dyDescent="0.3">
      <c r="A1190" s="37">
        <v>1376</v>
      </c>
      <c r="B1190" s="36">
        <v>43803</v>
      </c>
      <c r="C1190" s="36">
        <v>43790</v>
      </c>
      <c r="D1190" s="20" t="s">
        <v>175</v>
      </c>
      <c r="E1190" s="20" t="str">
        <f>IF(ISBLANK(LeaveTracker[[#This Row],[Employee Name]]),"-----",VLOOKUP(LeaveTracker[[#This Row],[Employee Name]],Employees[[Employee Name]:[Office]],6))</f>
        <v>HRMO</v>
      </c>
      <c r="F1190" s="24">
        <v>43795</v>
      </c>
      <c r="G1190" s="24">
        <v>43795</v>
      </c>
      <c r="H1190" s="20" t="s">
        <v>300</v>
      </c>
      <c r="I1190" s="51"/>
      <c r="J1190" s="27" t="str">
        <f ca="1">NETWORKDAYS(LeaveTracker[[#This Row],[Start Date]],LeaveTracker[[#This Row],[End Date]],lstHolidays)&amp; " "&amp;LeaveTracker[[#This Row],[Type of Leave]]</f>
        <v>1 OTHER</v>
      </c>
      <c r="K1190" s="23">
        <f ca="1">NETWORKDAYS(LeaveTracker[[#This Row],[Start Date]],LeaveTracker[[#This Row],[End Date]],lstHolidays)</f>
        <v>1</v>
      </c>
      <c r="L1190" s="30"/>
    </row>
    <row r="1191" spans="1:12" ht="30" customHeight="1" x14ac:dyDescent="0.3">
      <c r="A1191" s="37">
        <v>1377</v>
      </c>
      <c r="B1191" s="36">
        <v>43803</v>
      </c>
      <c r="C1191" s="36">
        <v>43741</v>
      </c>
      <c r="D1191" s="19" t="s">
        <v>612</v>
      </c>
      <c r="E1191" s="20" t="str">
        <f>IF(ISBLANK(LeaveTracker[[#This Row],[Employee Name]]),"-----",VLOOKUP(LeaveTracker[[#This Row],[Employee Name]],Employees[[Employee Name]:[Office]],6))</f>
        <v>CBO</v>
      </c>
      <c r="F1191" s="24">
        <v>43740</v>
      </c>
      <c r="G1191" s="24">
        <v>43740</v>
      </c>
      <c r="H1191" s="20" t="s">
        <v>81</v>
      </c>
      <c r="I1191" s="51"/>
      <c r="J1191" s="27" t="str">
        <f ca="1">NETWORKDAYS(LeaveTracker[[#This Row],[Start Date]],LeaveTracker[[#This Row],[End Date]],lstHolidays)&amp; " "&amp;LeaveTracker[[#This Row],[Type of Leave]]</f>
        <v>1 SL</v>
      </c>
      <c r="K1191" s="23">
        <f ca="1">NETWORKDAYS(LeaveTracker[[#This Row],[Start Date]],LeaveTracker[[#This Row],[End Date]],lstHolidays)</f>
        <v>1</v>
      </c>
      <c r="L1191" s="30"/>
    </row>
    <row r="1192" spans="1:12" ht="30" customHeight="1" x14ac:dyDescent="0.3">
      <c r="A1192" s="37">
        <v>1378</v>
      </c>
      <c r="B1192" s="36">
        <v>43803</v>
      </c>
      <c r="C1192" s="36">
        <v>43753</v>
      </c>
      <c r="D1192" s="20" t="s">
        <v>612</v>
      </c>
      <c r="E1192" s="20" t="str">
        <f>IF(ISBLANK(LeaveTracker[[#This Row],[Employee Name]]),"-----",VLOOKUP(LeaveTracker[[#This Row],[Employee Name]],Employees[[Employee Name]:[Office]],6))</f>
        <v>CBO</v>
      </c>
      <c r="F1192" s="24">
        <v>43752</v>
      </c>
      <c r="G1192" s="24">
        <v>43752</v>
      </c>
      <c r="H1192" s="20" t="s">
        <v>81</v>
      </c>
      <c r="I1192" s="51"/>
      <c r="J1192" s="27" t="str">
        <f ca="1">NETWORKDAYS(LeaveTracker[[#This Row],[Start Date]],LeaveTracker[[#This Row],[End Date]],lstHolidays)&amp; " "&amp;LeaveTracker[[#This Row],[Type of Leave]]</f>
        <v>1 SL</v>
      </c>
      <c r="K1192" s="23">
        <f ca="1">NETWORKDAYS(LeaveTracker[[#This Row],[Start Date]],LeaveTracker[[#This Row],[End Date]],lstHolidays)</f>
        <v>1</v>
      </c>
      <c r="L1192" s="30"/>
    </row>
    <row r="1193" spans="1:12" ht="30" customHeight="1" x14ac:dyDescent="0.3">
      <c r="A1193" s="37">
        <v>1379</v>
      </c>
      <c r="B1193" s="36">
        <v>43803</v>
      </c>
      <c r="C1193" s="36">
        <v>43749</v>
      </c>
      <c r="D1193" s="20" t="s">
        <v>612</v>
      </c>
      <c r="E1193" s="20" t="str">
        <f>IF(ISBLANK(LeaveTracker[[#This Row],[Employee Name]]),"-----",VLOOKUP(LeaveTracker[[#This Row],[Employee Name]],Employees[[Employee Name]:[Office]],6))</f>
        <v>CBO</v>
      </c>
      <c r="F1193" s="24">
        <v>43761</v>
      </c>
      <c r="G1193" s="24">
        <v>43763</v>
      </c>
      <c r="H1193" s="20" t="s">
        <v>82</v>
      </c>
      <c r="I1193" s="51"/>
      <c r="J1193" s="27" t="str">
        <f ca="1">NETWORKDAYS(LeaveTracker[[#This Row],[Start Date]],LeaveTracker[[#This Row],[End Date]],lstHolidays)&amp; " "&amp;LeaveTracker[[#This Row],[Type of Leave]]</f>
        <v>3 VL</v>
      </c>
      <c r="K1193" s="23">
        <f ca="1">NETWORKDAYS(LeaveTracker[[#This Row],[Start Date]],LeaveTracker[[#This Row],[End Date]],lstHolidays)</f>
        <v>3</v>
      </c>
      <c r="L1193" s="30"/>
    </row>
    <row r="1194" spans="1:12" ht="30" customHeight="1" x14ac:dyDescent="0.3">
      <c r="A1194" s="37">
        <v>1380</v>
      </c>
      <c r="B1194" s="36">
        <v>43803</v>
      </c>
      <c r="C1194" s="36">
        <v>43735</v>
      </c>
      <c r="D1194" s="19" t="s">
        <v>615</v>
      </c>
      <c r="E1194" s="20" t="str">
        <f>IF(ISBLANK(LeaveTracker[[#This Row],[Employee Name]]),"-----",VLOOKUP(LeaveTracker[[#This Row],[Employee Name]],Employees[[Employee Name]:[Office]],6))</f>
        <v>CBO</v>
      </c>
      <c r="F1194" s="24">
        <v>43742</v>
      </c>
      <c r="G1194" s="24">
        <v>43742</v>
      </c>
      <c r="H1194" s="20" t="s">
        <v>82</v>
      </c>
      <c r="I1194" s="51"/>
      <c r="J1194" s="27" t="str">
        <f ca="1">NETWORKDAYS(LeaveTracker[[#This Row],[Start Date]],LeaveTracker[[#This Row],[End Date]],lstHolidays)&amp; " "&amp;LeaveTracker[[#This Row],[Type of Leave]]</f>
        <v>1 VL</v>
      </c>
      <c r="K1194" s="23">
        <f ca="1">NETWORKDAYS(LeaveTracker[[#This Row],[Start Date]],LeaveTracker[[#This Row],[End Date]],lstHolidays)</f>
        <v>1</v>
      </c>
      <c r="L1194" s="30"/>
    </row>
    <row r="1195" spans="1:12" ht="30" customHeight="1" x14ac:dyDescent="0.3">
      <c r="A1195" s="37">
        <v>1381</v>
      </c>
      <c r="B1195" s="36">
        <v>43803</v>
      </c>
      <c r="C1195" s="36">
        <v>43753</v>
      </c>
      <c r="D1195" s="20" t="s">
        <v>615</v>
      </c>
      <c r="E1195" s="20" t="str">
        <f>IF(ISBLANK(LeaveTracker[[#This Row],[Employee Name]]),"-----",VLOOKUP(LeaveTracker[[#This Row],[Employee Name]],Employees[[Employee Name]:[Office]],6))</f>
        <v>CBO</v>
      </c>
      <c r="F1195" s="24">
        <v>43752</v>
      </c>
      <c r="G1195" s="24">
        <v>43752</v>
      </c>
      <c r="H1195" s="20" t="s">
        <v>81</v>
      </c>
      <c r="I1195" s="51"/>
      <c r="J1195" s="27" t="str">
        <f ca="1">NETWORKDAYS(LeaveTracker[[#This Row],[Start Date]],LeaveTracker[[#This Row],[End Date]],lstHolidays)&amp; " "&amp;LeaveTracker[[#This Row],[Type of Leave]]</f>
        <v>1 SL</v>
      </c>
      <c r="K1195" s="23">
        <f ca="1">NETWORKDAYS(LeaveTracker[[#This Row],[Start Date]],LeaveTracker[[#This Row],[End Date]],lstHolidays)</f>
        <v>1</v>
      </c>
      <c r="L1195" s="30"/>
    </row>
    <row r="1196" spans="1:12" ht="30" customHeight="1" x14ac:dyDescent="0.3">
      <c r="A1196" s="37">
        <v>1382</v>
      </c>
      <c r="B1196" s="36">
        <v>43803</v>
      </c>
      <c r="C1196" s="36">
        <v>43732</v>
      </c>
      <c r="D1196" s="20" t="s">
        <v>186</v>
      </c>
      <c r="E1196" s="20" t="str">
        <f>IF(ISBLANK(LeaveTracker[[#This Row],[Employee Name]]),"-----",VLOOKUP(LeaveTracker[[#This Row],[Employee Name]],Employees[[Employee Name]:[Office]],6))</f>
        <v>CBO</v>
      </c>
      <c r="F1196" s="24">
        <v>43731</v>
      </c>
      <c r="G1196" s="24">
        <v>43731</v>
      </c>
      <c r="H1196" s="20" t="s">
        <v>81</v>
      </c>
      <c r="I1196" s="51"/>
      <c r="J1196" s="27" t="str">
        <f ca="1">NETWORKDAYS(LeaveTracker[[#This Row],[Start Date]],LeaveTracker[[#This Row],[End Date]],lstHolidays)&amp; " "&amp;LeaveTracker[[#This Row],[Type of Leave]]</f>
        <v>1 SL</v>
      </c>
      <c r="K1196" s="23">
        <f ca="1">NETWORKDAYS(LeaveTracker[[#This Row],[Start Date]],LeaveTracker[[#This Row],[End Date]],lstHolidays)</f>
        <v>1</v>
      </c>
      <c r="L1196" s="30"/>
    </row>
    <row r="1197" spans="1:12" ht="30" customHeight="1" x14ac:dyDescent="0.3">
      <c r="A1197" s="37">
        <v>1383</v>
      </c>
      <c r="B1197" s="36">
        <v>43803</v>
      </c>
      <c r="C1197" s="36">
        <v>43740</v>
      </c>
      <c r="D1197" s="20" t="s">
        <v>186</v>
      </c>
      <c r="E1197" s="20" t="str">
        <f>IF(ISBLANK(LeaveTracker[[#This Row],[Employee Name]]),"-----",VLOOKUP(LeaveTracker[[#This Row],[Employee Name]],Employees[[Employee Name]:[Office]],6))</f>
        <v>CBO</v>
      </c>
      <c r="F1197" s="24">
        <v>43739</v>
      </c>
      <c r="G1197" s="24">
        <v>43739</v>
      </c>
      <c r="H1197" s="20" t="s">
        <v>81</v>
      </c>
      <c r="I1197" s="51"/>
      <c r="J1197" s="27" t="str">
        <f ca="1">NETWORKDAYS(LeaveTracker[[#This Row],[Start Date]],LeaveTracker[[#This Row],[End Date]],lstHolidays)&amp; " "&amp;LeaveTracker[[#This Row],[Type of Leave]]</f>
        <v>1 SL</v>
      </c>
      <c r="K1197" s="23">
        <f ca="1">NETWORKDAYS(LeaveTracker[[#This Row],[Start Date]],LeaveTracker[[#This Row],[End Date]],lstHolidays)</f>
        <v>1</v>
      </c>
      <c r="L1197" s="30"/>
    </row>
    <row r="1198" spans="1:12" ht="30" customHeight="1" x14ac:dyDescent="0.3">
      <c r="A1198" s="37">
        <v>1384</v>
      </c>
      <c r="B1198" s="36">
        <v>43803</v>
      </c>
      <c r="C1198" s="36">
        <v>43752</v>
      </c>
      <c r="D1198" s="20" t="s">
        <v>186</v>
      </c>
      <c r="E1198" s="20" t="str">
        <f>IF(ISBLANK(LeaveTracker[[#This Row],[Employee Name]]),"-----",VLOOKUP(LeaveTracker[[#This Row],[Employee Name]],Employees[[Employee Name]:[Office]],6))</f>
        <v>CBO</v>
      </c>
      <c r="F1198" s="24">
        <v>43761</v>
      </c>
      <c r="G1198" s="24">
        <v>43762</v>
      </c>
      <c r="H1198" s="20" t="s">
        <v>82</v>
      </c>
      <c r="I1198" s="51"/>
      <c r="J1198" s="27" t="str">
        <f ca="1">NETWORKDAYS(LeaveTracker[[#This Row],[Start Date]],LeaveTracker[[#This Row],[End Date]],lstHolidays)&amp; " "&amp;LeaveTracker[[#This Row],[Type of Leave]]</f>
        <v>2 VL</v>
      </c>
      <c r="K1198" s="23">
        <f ca="1">NETWORKDAYS(LeaveTracker[[#This Row],[Start Date]],LeaveTracker[[#This Row],[End Date]],lstHolidays)</f>
        <v>2</v>
      </c>
      <c r="L1198" s="30"/>
    </row>
    <row r="1199" spans="1:12" ht="30" customHeight="1" x14ac:dyDescent="0.3">
      <c r="A1199" s="37">
        <v>1385</v>
      </c>
      <c r="B1199" s="36">
        <v>43803</v>
      </c>
      <c r="C1199" s="36">
        <v>43774</v>
      </c>
      <c r="D1199" s="20" t="s">
        <v>615</v>
      </c>
      <c r="E1199" s="20" t="str">
        <f>IF(ISBLANK(LeaveTracker[[#This Row],[Employee Name]]),"-----",VLOOKUP(LeaveTracker[[#This Row],[Employee Name]],Employees[[Employee Name]:[Office]],6))</f>
        <v>CBO</v>
      </c>
      <c r="F1199" s="24">
        <v>43773</v>
      </c>
      <c r="G1199" s="24">
        <v>43773</v>
      </c>
      <c r="H1199" s="20" t="s">
        <v>81</v>
      </c>
      <c r="I1199" s="51"/>
      <c r="J1199" s="27" t="str">
        <f ca="1">NETWORKDAYS(LeaveTracker[[#This Row],[Start Date]],LeaveTracker[[#This Row],[End Date]],lstHolidays)&amp; " "&amp;LeaveTracker[[#This Row],[Type of Leave]]</f>
        <v>1 SL</v>
      </c>
      <c r="K1199" s="23">
        <f ca="1">NETWORKDAYS(LeaveTracker[[#This Row],[Start Date]],LeaveTracker[[#This Row],[End Date]],lstHolidays)</f>
        <v>1</v>
      </c>
      <c r="L1199" s="30"/>
    </row>
    <row r="1200" spans="1:12" ht="30" customHeight="1" x14ac:dyDescent="0.3">
      <c r="A1200" s="37">
        <v>1386</v>
      </c>
      <c r="B1200" s="36">
        <v>43803</v>
      </c>
      <c r="C1200" s="36">
        <v>43775</v>
      </c>
      <c r="D1200" s="20" t="s">
        <v>391</v>
      </c>
      <c r="E1200" s="20" t="str">
        <f>IF(ISBLANK(LeaveTracker[[#This Row],[Employee Name]]),"-----",VLOOKUP(LeaveTracker[[#This Row],[Employee Name]],Employees[[Employee Name]:[Office]],6))</f>
        <v>ONT</v>
      </c>
      <c r="F1200" s="24">
        <v>43739</v>
      </c>
      <c r="G1200" s="24">
        <v>43739</v>
      </c>
      <c r="H1200" s="20" t="s">
        <v>82</v>
      </c>
      <c r="I1200" s="51"/>
      <c r="J1200" s="27" t="str">
        <f ca="1">NETWORKDAYS(LeaveTracker[[#This Row],[Start Date]],LeaveTracker[[#This Row],[End Date]],lstHolidays)&amp; " "&amp;LeaveTracker[[#This Row],[Type of Leave]]</f>
        <v>1 VL</v>
      </c>
      <c r="K1200" s="23">
        <f ca="1">NETWORKDAYS(LeaveTracker[[#This Row],[Start Date]],LeaveTracker[[#This Row],[End Date]],lstHolidays)</f>
        <v>1</v>
      </c>
      <c r="L1200" s="30"/>
    </row>
    <row r="1201" spans="1:12" ht="30" customHeight="1" x14ac:dyDescent="0.3">
      <c r="A1201" s="37">
        <v>1387</v>
      </c>
      <c r="B1201" s="36">
        <v>43803</v>
      </c>
      <c r="C1201" s="36">
        <v>43775</v>
      </c>
      <c r="D1201" s="20" t="s">
        <v>391</v>
      </c>
      <c r="E1201" s="20" t="str">
        <f>IF(ISBLANK(LeaveTracker[[#This Row],[Employee Name]]),"-----",VLOOKUP(LeaveTracker[[#This Row],[Employee Name]],Employees[[Employee Name]:[Office]],6))</f>
        <v>ONT</v>
      </c>
      <c r="F1201" s="24">
        <v>43756</v>
      </c>
      <c r="G1201" s="24">
        <v>43756</v>
      </c>
      <c r="H1201" s="20" t="s">
        <v>81</v>
      </c>
      <c r="I1201" s="51"/>
      <c r="J1201" s="27" t="str">
        <f ca="1">NETWORKDAYS(LeaveTracker[[#This Row],[Start Date]],LeaveTracker[[#This Row],[End Date]],lstHolidays)&amp; " "&amp;LeaveTracker[[#This Row],[Type of Leave]]</f>
        <v>1 SL</v>
      </c>
      <c r="K1201" s="23">
        <f ca="1">NETWORKDAYS(LeaveTracker[[#This Row],[Start Date]],LeaveTracker[[#This Row],[End Date]],lstHolidays)</f>
        <v>1</v>
      </c>
      <c r="L1201" s="30"/>
    </row>
    <row r="1202" spans="1:12" ht="30" customHeight="1" x14ac:dyDescent="0.3">
      <c r="A1202" s="37">
        <v>1387</v>
      </c>
      <c r="B1202" s="36">
        <v>43803</v>
      </c>
      <c r="C1202" s="36">
        <v>43776</v>
      </c>
      <c r="D1202" s="20" t="s">
        <v>391</v>
      </c>
      <c r="E1202" s="20" t="str">
        <f>IF(ISBLANK(LeaveTracker[[#This Row],[Employee Name]]),"-----",VLOOKUP(LeaveTracker[[#This Row],[Employee Name]],Employees[[Employee Name]:[Office]],6))</f>
        <v>ONT</v>
      </c>
      <c r="F1202" s="24">
        <v>43765</v>
      </c>
      <c r="G1202" s="24">
        <v>43765</v>
      </c>
      <c r="H1202" s="20" t="s">
        <v>81</v>
      </c>
      <c r="I1202" s="51"/>
      <c r="J1202" s="27" t="str">
        <f>"1 "&amp;LeaveTracker[[#This Row],[Type of Leave]]</f>
        <v>1 SL</v>
      </c>
      <c r="K1202" s="23">
        <v>1</v>
      </c>
      <c r="L1202" s="30"/>
    </row>
    <row r="1203" spans="1:12" ht="30" customHeight="1" x14ac:dyDescent="0.3">
      <c r="A1203" s="30">
        <v>1388</v>
      </c>
      <c r="B1203" s="36">
        <v>43803</v>
      </c>
      <c r="C1203" s="36">
        <v>43774</v>
      </c>
      <c r="D1203" s="20" t="s">
        <v>358</v>
      </c>
      <c r="E1203" s="20" t="str">
        <f>IF(ISBLANK(LeaveTracker[[#This Row],[Employee Name]]),"-----",VLOOKUP(LeaveTracker[[#This Row],[Employee Name]],Employees[[Employee Name]:[Office]],6))</f>
        <v>LCR</v>
      </c>
      <c r="F1203" s="24">
        <v>43773</v>
      </c>
      <c r="G1203" s="24">
        <v>43773</v>
      </c>
      <c r="H1203" s="20" t="s">
        <v>81</v>
      </c>
      <c r="I1203" s="51"/>
      <c r="J1203" s="27" t="str">
        <f ca="1">NETWORKDAYS(LeaveTracker[[#This Row],[Start Date]],LeaveTracker[[#This Row],[End Date]],lstHolidays)&amp; " "&amp;LeaveTracker[[#This Row],[Type of Leave]]</f>
        <v>1 SL</v>
      </c>
      <c r="K1203" s="23">
        <f ca="1">NETWORKDAYS(LeaveTracker[[#This Row],[Start Date]],LeaveTracker[[#This Row],[End Date]],lstHolidays)</f>
        <v>1</v>
      </c>
      <c r="L1203" s="30"/>
    </row>
    <row r="1204" spans="1:12" ht="30" customHeight="1" x14ac:dyDescent="0.3">
      <c r="A1204" s="37">
        <v>1389</v>
      </c>
      <c r="B1204" s="36">
        <v>43803</v>
      </c>
      <c r="C1204" s="36">
        <v>43775</v>
      </c>
      <c r="D1204" s="19" t="s">
        <v>956</v>
      </c>
      <c r="E1204" s="20" t="str">
        <f>IF(ISBLANK(LeaveTracker[[#This Row],[Employee Name]]),"-----",VLOOKUP(LeaveTracker[[#This Row],[Employee Name]],Employees[[Employee Name]:[Office]],6))</f>
        <v>EEO/ CITY MARKET</v>
      </c>
      <c r="F1204" s="24">
        <v>43774</v>
      </c>
      <c r="G1204" s="24">
        <v>43774</v>
      </c>
      <c r="H1204" s="20" t="s">
        <v>81</v>
      </c>
      <c r="I1204" s="51"/>
      <c r="J1204" s="27" t="str">
        <f ca="1">NETWORKDAYS(LeaveTracker[[#This Row],[Start Date]],LeaveTracker[[#This Row],[End Date]],lstHolidays)&amp; " "&amp;LeaveTracker[[#This Row],[Type of Leave]]</f>
        <v>1 SL</v>
      </c>
      <c r="K1204" s="23">
        <f ca="1">NETWORKDAYS(LeaveTracker[[#This Row],[Start Date]],LeaveTracker[[#This Row],[End Date]],lstHolidays)</f>
        <v>1</v>
      </c>
      <c r="L1204" s="30"/>
    </row>
    <row r="1205" spans="1:12" ht="30" customHeight="1" x14ac:dyDescent="0.3">
      <c r="A1205" s="30">
        <v>1390</v>
      </c>
      <c r="B1205" s="36">
        <v>43803</v>
      </c>
      <c r="C1205" s="36">
        <v>43775</v>
      </c>
      <c r="D1205" s="19" t="s">
        <v>621</v>
      </c>
      <c r="E1205" s="20" t="str">
        <f>IF(ISBLANK(LeaveTracker[[#This Row],[Employee Name]]),"-----",VLOOKUP(LeaveTracker[[#This Row],[Employee Name]],Employees[[Employee Name]:[Office]],6))</f>
        <v>EEO/ CITY MARKET</v>
      </c>
      <c r="F1205" s="24">
        <v>43782</v>
      </c>
      <c r="G1205" s="24">
        <v>43785</v>
      </c>
      <c r="H1205" s="20" t="s">
        <v>82</v>
      </c>
      <c r="I1205" s="51"/>
      <c r="J1205" s="27" t="str">
        <f xml:space="preserve"> "4 "&amp;LeaveTracker[[#This Row],[Type of Leave]]</f>
        <v>4 VL</v>
      </c>
      <c r="K1205" s="23">
        <v>4</v>
      </c>
      <c r="L1205" s="30"/>
    </row>
    <row r="1206" spans="1:12" ht="30" customHeight="1" x14ac:dyDescent="0.3">
      <c r="A1206" s="37">
        <v>1391</v>
      </c>
      <c r="B1206" s="36">
        <v>43803</v>
      </c>
      <c r="C1206" s="36">
        <v>43773</v>
      </c>
      <c r="D1206" s="20" t="s">
        <v>497</v>
      </c>
      <c r="E1206" s="20" t="str">
        <f>IF(ISBLANK(LeaveTracker[[#This Row],[Employee Name]]),"-----",VLOOKUP(LeaveTracker[[#This Row],[Employee Name]],Employees[[Employee Name]:[Office]],6))</f>
        <v>COOPERATIVE OFFICE</v>
      </c>
      <c r="F1206" s="24">
        <v>43772</v>
      </c>
      <c r="G1206" s="24">
        <v>43772</v>
      </c>
      <c r="H1206" s="20" t="s">
        <v>81</v>
      </c>
      <c r="I1206" s="51"/>
      <c r="J1206" s="27" t="str">
        <f>"1 "&amp;LeaveTracker[[#This Row],[Type of Leave]]</f>
        <v>1 SL</v>
      </c>
      <c r="K1206" s="23">
        <v>1</v>
      </c>
      <c r="L1206" s="30"/>
    </row>
    <row r="1207" spans="1:12" ht="30" customHeight="1" x14ac:dyDescent="0.3">
      <c r="A1207" s="30">
        <v>1392</v>
      </c>
      <c r="B1207" s="36">
        <v>43803</v>
      </c>
      <c r="C1207" s="36">
        <v>43788</v>
      </c>
      <c r="D1207" s="20" t="s">
        <v>485</v>
      </c>
      <c r="E1207" s="20" t="str">
        <f>IF(ISBLANK(LeaveTracker[[#This Row],[Employee Name]]),"-----",VLOOKUP(LeaveTracker[[#This Row],[Employee Name]],Employees[[Employee Name]:[Office]],6))</f>
        <v>COOPERATIVE OFFICE</v>
      </c>
      <c r="F1207" s="24">
        <v>43797</v>
      </c>
      <c r="G1207" s="24">
        <v>43798</v>
      </c>
      <c r="H1207" s="20" t="s">
        <v>82</v>
      </c>
      <c r="I1207" s="51"/>
      <c r="J1207" s="27" t="str">
        <f ca="1">NETWORKDAYS(LeaveTracker[[#This Row],[Start Date]],LeaveTracker[[#This Row],[End Date]],lstHolidays)&amp; " "&amp;LeaveTracker[[#This Row],[Type of Leave]]</f>
        <v>2 VL</v>
      </c>
      <c r="K1207" s="23">
        <f ca="1">NETWORKDAYS(LeaveTracker[[#This Row],[Start Date]],LeaveTracker[[#This Row],[End Date]],lstHolidays)</f>
        <v>2</v>
      </c>
      <c r="L1207" s="30"/>
    </row>
    <row r="1208" spans="1:12" ht="30" customHeight="1" x14ac:dyDescent="0.3">
      <c r="A1208" s="37">
        <v>1393</v>
      </c>
      <c r="B1208" s="36">
        <v>43803</v>
      </c>
      <c r="C1208" s="36">
        <v>43735</v>
      </c>
      <c r="D1208" s="19" t="s">
        <v>624</v>
      </c>
      <c r="E1208" s="20" t="str">
        <f>IF(ISBLANK(LeaveTracker[[#This Row],[Employee Name]]),"-----",VLOOKUP(LeaveTracker[[#This Row],[Employee Name]],Employees[[Employee Name]:[Office]],6))</f>
        <v>CBO</v>
      </c>
      <c r="F1208" s="24">
        <v>43731</v>
      </c>
      <c r="G1208" s="24">
        <v>43731</v>
      </c>
      <c r="H1208" s="20" t="s">
        <v>81</v>
      </c>
      <c r="I1208" s="51"/>
      <c r="J1208" s="27" t="str">
        <f ca="1">NETWORKDAYS(LeaveTracker[[#This Row],[Start Date]],LeaveTracker[[#This Row],[End Date]],lstHolidays)&amp; " "&amp;LeaveTracker[[#This Row],[Type of Leave]]</f>
        <v>1 SL</v>
      </c>
      <c r="K1208" s="23">
        <f ca="1">NETWORKDAYS(LeaveTracker[[#This Row],[Start Date]],LeaveTracker[[#This Row],[End Date]],lstHolidays)</f>
        <v>1</v>
      </c>
      <c r="L1208" s="30"/>
    </row>
    <row r="1209" spans="1:12" ht="30" customHeight="1" x14ac:dyDescent="0.3">
      <c r="A1209" s="37">
        <v>1393</v>
      </c>
      <c r="B1209" s="36">
        <v>43803</v>
      </c>
      <c r="C1209" s="36">
        <v>43735</v>
      </c>
      <c r="D1209" s="19" t="s">
        <v>624</v>
      </c>
      <c r="E1209" s="20" t="str">
        <f>IF(ISBLANK(LeaveTracker[[#This Row],[Employee Name]]),"-----",VLOOKUP(LeaveTracker[[#This Row],[Employee Name]],Employees[[Employee Name]:[Office]],6))</f>
        <v>CBO</v>
      </c>
      <c r="F1209" s="24">
        <v>43733</v>
      </c>
      <c r="G1209" s="24">
        <v>43734</v>
      </c>
      <c r="H1209" s="20" t="s">
        <v>81</v>
      </c>
      <c r="I1209" s="51"/>
      <c r="J1209" s="27" t="str">
        <f ca="1">NETWORKDAYS(LeaveTracker[[#This Row],[Start Date]],LeaveTracker[[#This Row],[End Date]],lstHolidays)&amp; " "&amp;LeaveTracker[[#This Row],[Type of Leave]]</f>
        <v>2 SL</v>
      </c>
      <c r="K1209" s="23">
        <f ca="1">NETWORKDAYS(LeaveTracker[[#This Row],[Start Date]],LeaveTracker[[#This Row],[End Date]],lstHolidays)</f>
        <v>2</v>
      </c>
      <c r="L1209" s="30"/>
    </row>
    <row r="1210" spans="1:12" ht="30" customHeight="1" x14ac:dyDescent="0.3">
      <c r="A1210" s="37">
        <v>1394</v>
      </c>
      <c r="B1210" s="36">
        <v>43803</v>
      </c>
      <c r="C1210" s="36">
        <v>43732</v>
      </c>
      <c r="D1210" s="20" t="s">
        <v>624</v>
      </c>
      <c r="E1210" s="20" t="str">
        <f>IF(ISBLANK(LeaveTracker[[#This Row],[Employee Name]]),"-----",VLOOKUP(LeaveTracker[[#This Row],[Employee Name]],Employees[[Employee Name]:[Office]],6))</f>
        <v>CBO</v>
      </c>
      <c r="F1210" s="24">
        <v>43738</v>
      </c>
      <c r="G1210" s="24">
        <v>43739</v>
      </c>
      <c r="H1210" s="20" t="s">
        <v>82</v>
      </c>
      <c r="I1210" s="51"/>
      <c r="J1210" s="27" t="str">
        <f ca="1">NETWORKDAYS(LeaveTracker[[#This Row],[Start Date]],LeaveTracker[[#This Row],[End Date]],lstHolidays)&amp; " "&amp;LeaveTracker[[#This Row],[Type of Leave]]</f>
        <v>2 VL</v>
      </c>
      <c r="K1210" s="23">
        <f ca="1">NETWORKDAYS(LeaveTracker[[#This Row],[Start Date]],LeaveTracker[[#This Row],[End Date]],lstHolidays)</f>
        <v>2</v>
      </c>
      <c r="L1210" s="30"/>
    </row>
    <row r="1211" spans="1:12" ht="30" customHeight="1" x14ac:dyDescent="0.3">
      <c r="A1211" s="37">
        <v>1395</v>
      </c>
      <c r="B1211" s="36">
        <v>43803</v>
      </c>
      <c r="C1211" s="36">
        <v>43791</v>
      </c>
      <c r="D1211" s="19" t="s">
        <v>627</v>
      </c>
      <c r="E1211" s="20" t="str">
        <f>IF(ISBLANK(LeaveTracker[[#This Row],[Employee Name]]),"-----",VLOOKUP(LeaveTracker[[#This Row],[Employee Name]],Employees[[Employee Name]:[Office]],6))</f>
        <v>CTO</v>
      </c>
      <c r="F1211" s="24">
        <v>43790</v>
      </c>
      <c r="G1211" s="24">
        <v>43790</v>
      </c>
      <c r="H1211" s="20" t="s">
        <v>81</v>
      </c>
      <c r="I1211" s="51"/>
      <c r="J1211" s="27" t="str">
        <f ca="1">NETWORKDAYS(LeaveTracker[[#This Row],[Start Date]],LeaveTracker[[#This Row],[End Date]],lstHolidays)&amp; " "&amp;LeaveTracker[[#This Row],[Type of Leave]]</f>
        <v>1 SL</v>
      </c>
      <c r="K1211" s="23">
        <f ca="1">NETWORKDAYS(LeaveTracker[[#This Row],[Start Date]],LeaveTracker[[#This Row],[End Date]],lstHolidays)</f>
        <v>1</v>
      </c>
      <c r="L1211" s="30"/>
    </row>
    <row r="1212" spans="1:12" ht="30" customHeight="1" x14ac:dyDescent="0.3">
      <c r="A1212" s="37">
        <v>1396</v>
      </c>
      <c r="B1212" s="36">
        <v>43803</v>
      </c>
      <c r="C1212" s="36">
        <v>43768</v>
      </c>
      <c r="D1212" s="19" t="s">
        <v>629</v>
      </c>
      <c r="E1212" s="20" t="str">
        <f>IF(ISBLANK(LeaveTracker[[#This Row],[Employee Name]]),"-----",VLOOKUP(LeaveTracker[[#This Row],[Employee Name]],Employees[[Employee Name]:[Office]],6))</f>
        <v>EEO/ CITY MARKET</v>
      </c>
      <c r="F1212" s="24">
        <v>43822</v>
      </c>
      <c r="G1212" s="24">
        <v>43822</v>
      </c>
      <c r="H1212" s="20" t="s">
        <v>300</v>
      </c>
      <c r="I1212" s="51" t="s">
        <v>307</v>
      </c>
      <c r="J1212" s="27" t="str">
        <f ca="1">NETWORKDAYS(LeaveTracker[[#This Row],[Start Date]],LeaveTracker[[#This Row],[End Date]],lstHolidays)&amp; " "&amp;LeaveTracker[[#This Row],[Type of Leave]]</f>
        <v>1 OTHER</v>
      </c>
      <c r="K1212" s="23">
        <f ca="1">NETWORKDAYS(LeaveTracker[[#This Row],[Start Date]],LeaveTracker[[#This Row],[End Date]],lstHolidays)</f>
        <v>1</v>
      </c>
      <c r="L1212" s="30"/>
    </row>
    <row r="1213" spans="1:12" ht="30" customHeight="1" x14ac:dyDescent="0.3">
      <c r="A1213" s="37">
        <v>1396</v>
      </c>
      <c r="B1213" s="36">
        <v>43803</v>
      </c>
      <c r="C1213" s="36">
        <v>43768</v>
      </c>
      <c r="D1213" s="19" t="s">
        <v>629</v>
      </c>
      <c r="E1213" s="20" t="str">
        <f>IF(ISBLANK(LeaveTracker[[#This Row],[Employee Name]]),"-----",VLOOKUP(LeaveTracker[[#This Row],[Employee Name]],Employees[[Employee Name]:[Office]],6))</f>
        <v>EEO/ CITY MARKET</v>
      </c>
      <c r="F1213" s="24">
        <v>43825</v>
      </c>
      <c r="G1213" s="24">
        <v>43825</v>
      </c>
      <c r="H1213" s="20" t="s">
        <v>300</v>
      </c>
      <c r="I1213" s="51"/>
      <c r="J1213" s="27" t="str">
        <f ca="1">NETWORKDAYS(LeaveTracker[[#This Row],[Start Date]],LeaveTracker[[#This Row],[End Date]],lstHolidays)&amp; " "&amp;LeaveTracker[[#This Row],[Type of Leave]]</f>
        <v>1 OTHER</v>
      </c>
      <c r="K1213" s="23">
        <f ca="1">NETWORKDAYS(LeaveTracker[[#This Row],[Start Date]],LeaveTracker[[#This Row],[End Date]],lstHolidays)</f>
        <v>1</v>
      </c>
      <c r="L1213" s="30"/>
    </row>
    <row r="1214" spans="1:12" ht="30" customHeight="1" x14ac:dyDescent="0.3">
      <c r="A1214" s="37">
        <v>1396</v>
      </c>
      <c r="B1214" s="36">
        <v>43803</v>
      </c>
      <c r="C1214" s="36">
        <v>43768</v>
      </c>
      <c r="D1214" s="19" t="s">
        <v>629</v>
      </c>
      <c r="E1214" s="20" t="str">
        <f>IF(ISBLANK(LeaveTracker[[#This Row],[Employee Name]]),"-----",VLOOKUP(LeaveTracker[[#This Row],[Employee Name]],Employees[[Employee Name]:[Office]],6))</f>
        <v>EEO/ CITY MARKET</v>
      </c>
      <c r="F1214" s="24">
        <v>43827</v>
      </c>
      <c r="G1214" s="24">
        <v>43827</v>
      </c>
      <c r="H1214" s="20" t="s">
        <v>300</v>
      </c>
      <c r="I1214" s="51"/>
      <c r="J1214" s="27" t="str">
        <f xml:space="preserve"> "1 "&amp;LeaveTracker[[#This Row],[Type of Leave]]</f>
        <v>1 OTHER</v>
      </c>
      <c r="K1214" s="23">
        <v>1</v>
      </c>
      <c r="L1214" s="30"/>
    </row>
    <row r="1215" spans="1:12" ht="30" customHeight="1" x14ac:dyDescent="0.3">
      <c r="A1215" s="37">
        <v>1397</v>
      </c>
      <c r="B1215" s="36">
        <v>43803</v>
      </c>
      <c r="C1215" s="36">
        <v>43789</v>
      </c>
      <c r="D1215" s="20" t="s">
        <v>629</v>
      </c>
      <c r="E1215" s="20" t="str">
        <f>IF(ISBLANK(LeaveTracker[[#This Row],[Employee Name]]),"-----",VLOOKUP(LeaveTracker[[#This Row],[Employee Name]],Employees[[Employee Name]:[Office]],6))</f>
        <v>EEO/ CITY MARKET</v>
      </c>
      <c r="F1215" s="24">
        <v>43780</v>
      </c>
      <c r="G1215" s="24">
        <v>43783</v>
      </c>
      <c r="H1215" s="20" t="s">
        <v>82</v>
      </c>
      <c r="I1215" s="51"/>
      <c r="J1215" s="27" t="str">
        <f ca="1">NETWORKDAYS(LeaveTracker[[#This Row],[Start Date]],LeaveTracker[[#This Row],[End Date]],lstHolidays)&amp; " "&amp;LeaveTracker[[#This Row],[Type of Leave]]</f>
        <v>4 VL</v>
      </c>
      <c r="K1215" s="23">
        <f ca="1">NETWORKDAYS(LeaveTracker[[#This Row],[Start Date]],LeaveTracker[[#This Row],[End Date]],lstHolidays)</f>
        <v>4</v>
      </c>
      <c r="L1215" s="30"/>
    </row>
    <row r="1216" spans="1:12" ht="30" customHeight="1" x14ac:dyDescent="0.3">
      <c r="A1216" s="37">
        <v>1397</v>
      </c>
      <c r="B1216" s="36">
        <v>43803</v>
      </c>
      <c r="C1216" s="36">
        <v>43789</v>
      </c>
      <c r="D1216" s="20" t="s">
        <v>629</v>
      </c>
      <c r="E1216" s="20" t="str">
        <f>IF(ISBLANK(LeaveTracker[[#This Row],[Employee Name]]),"-----",VLOOKUP(LeaveTracker[[#This Row],[Employee Name]],Employees[[Employee Name]:[Office]],6))</f>
        <v>EEO/ CITY MARKET</v>
      </c>
      <c r="F1216" s="24">
        <v>43785</v>
      </c>
      <c r="G1216" s="24">
        <v>43785</v>
      </c>
      <c r="H1216" s="20" t="s">
        <v>82</v>
      </c>
      <c r="I1216" s="51"/>
      <c r="J1216" s="27" t="str">
        <f>"1 "&amp;LeaveTracker[[#This Row],[Type of Leave]]</f>
        <v>1 VL</v>
      </c>
      <c r="K1216" s="23">
        <v>1</v>
      </c>
      <c r="L1216" s="30"/>
    </row>
    <row r="1217" spans="1:12" ht="30" customHeight="1" x14ac:dyDescent="0.3">
      <c r="A1217" s="37">
        <v>1397</v>
      </c>
      <c r="B1217" s="36">
        <v>43803</v>
      </c>
      <c r="C1217" s="36">
        <v>43789</v>
      </c>
      <c r="D1217" s="20" t="s">
        <v>629</v>
      </c>
      <c r="E1217" s="20" t="str">
        <f>IF(ISBLANK(LeaveTracker[[#This Row],[Employee Name]]),"-----",VLOOKUP(LeaveTracker[[#This Row],[Employee Name]],Employees[[Employee Name]:[Office]],6))</f>
        <v>EEO/ CITY MARKET</v>
      </c>
      <c r="F1217" s="24">
        <v>43787</v>
      </c>
      <c r="G1217" s="24">
        <v>43788</v>
      </c>
      <c r="H1217" s="20" t="s">
        <v>82</v>
      </c>
      <c r="I1217" s="51"/>
      <c r="J1217" s="27" t="str">
        <f ca="1">NETWORKDAYS(LeaveTracker[[#This Row],[Start Date]],LeaveTracker[[#This Row],[End Date]],lstHolidays)&amp; " "&amp;LeaveTracker[[#This Row],[Type of Leave]]</f>
        <v>2 VL</v>
      </c>
      <c r="K1217" s="23">
        <f ca="1">NETWORKDAYS(LeaveTracker[[#This Row],[Start Date]],LeaveTracker[[#This Row],[End Date]],lstHolidays)</f>
        <v>2</v>
      </c>
      <c r="L1217" s="30"/>
    </row>
    <row r="1218" spans="1:12" ht="30" customHeight="1" x14ac:dyDescent="0.3">
      <c r="A1218" s="37">
        <v>1398</v>
      </c>
      <c r="B1218" s="36">
        <v>43803</v>
      </c>
      <c r="C1218" s="36">
        <v>43768</v>
      </c>
      <c r="D1218" s="20" t="s">
        <v>629</v>
      </c>
      <c r="E1218" s="20" t="str">
        <f>IF(ISBLANK(LeaveTracker[[#This Row],[Employee Name]]),"-----",VLOOKUP(LeaveTracker[[#This Row],[Employee Name]],Employees[[Employee Name]:[Office]],6))</f>
        <v>EEO/ CITY MARKET</v>
      </c>
      <c r="F1218" s="24">
        <v>43803</v>
      </c>
      <c r="G1218" s="24">
        <v>43803</v>
      </c>
      <c r="H1218" s="20" t="s">
        <v>300</v>
      </c>
      <c r="I1218" s="51" t="s">
        <v>226</v>
      </c>
      <c r="J1218" s="27" t="str">
        <f ca="1">NETWORKDAYS(LeaveTracker[[#This Row],[Start Date]],LeaveTracker[[#This Row],[End Date]],lstHolidays)&amp; " "&amp;LeaveTracker[[#This Row],[Type of Leave]]</f>
        <v>1 OTHER</v>
      </c>
      <c r="K1218" s="23">
        <f ca="1">NETWORKDAYS(LeaveTracker[[#This Row],[Start Date]],LeaveTracker[[#This Row],[End Date]],lstHolidays)</f>
        <v>1</v>
      </c>
      <c r="L1218" s="30"/>
    </row>
    <row r="1219" spans="1:12" ht="30" customHeight="1" x14ac:dyDescent="0.3">
      <c r="A1219" s="37">
        <v>1399</v>
      </c>
      <c r="B1219" s="36">
        <v>43803</v>
      </c>
      <c r="C1219" s="36">
        <v>43776</v>
      </c>
      <c r="D1219" s="19" t="s">
        <v>852</v>
      </c>
      <c r="E1219" s="20" t="str">
        <f>IF(ISBLANK(LeaveTracker[[#This Row],[Employee Name]]),"-----",VLOOKUP(LeaveTracker[[#This Row],[Employee Name]],Employees[[Employee Name]:[Office]],6))</f>
        <v>CCT</v>
      </c>
      <c r="F1219" s="24">
        <v>43775</v>
      </c>
      <c r="G1219" s="24">
        <v>43775</v>
      </c>
      <c r="H1219" s="20" t="s">
        <v>81</v>
      </c>
      <c r="I1219" s="51"/>
      <c r="J1219" s="27" t="str">
        <f ca="1">NETWORKDAYS(LeaveTracker[[#This Row],[Start Date]],LeaveTracker[[#This Row],[End Date]],lstHolidays)&amp; " "&amp;LeaveTracker[[#This Row],[Type of Leave]]</f>
        <v>1 SL</v>
      </c>
      <c r="K1219" s="23">
        <f ca="1">NETWORKDAYS(LeaveTracker[[#This Row],[Start Date]],LeaveTracker[[#This Row],[End Date]],lstHolidays)</f>
        <v>1</v>
      </c>
      <c r="L1219" s="30"/>
    </row>
    <row r="1220" spans="1:12" ht="30" customHeight="1" x14ac:dyDescent="0.3">
      <c r="A1220" s="37">
        <v>1400</v>
      </c>
      <c r="B1220" s="36">
        <v>43803</v>
      </c>
      <c r="C1220" s="36">
        <v>43774</v>
      </c>
      <c r="D1220" s="20" t="s">
        <v>577</v>
      </c>
      <c r="E1220" s="20" t="str">
        <f>IF(ISBLANK(LeaveTracker[[#This Row],[Employee Name]]),"-----",VLOOKUP(LeaveTracker[[#This Row],[Employee Name]],Employees[[Employee Name]:[Office]],6))</f>
        <v>CCT</v>
      </c>
      <c r="F1220" s="24">
        <v>43781</v>
      </c>
      <c r="G1220" s="24">
        <v>43781</v>
      </c>
      <c r="H1220" s="20" t="s">
        <v>82</v>
      </c>
      <c r="I1220" s="51"/>
      <c r="J1220" s="27" t="str">
        <f ca="1">NETWORKDAYS(LeaveTracker[[#This Row],[Start Date]],LeaveTracker[[#This Row],[End Date]],lstHolidays)&amp; " "&amp;LeaveTracker[[#This Row],[Type of Leave]]</f>
        <v>1 VL</v>
      </c>
      <c r="K1220" s="23">
        <f ca="1">NETWORKDAYS(LeaveTracker[[#This Row],[Start Date]],LeaveTracker[[#This Row],[End Date]],lstHolidays)</f>
        <v>1</v>
      </c>
      <c r="L1220" s="30"/>
    </row>
    <row r="1221" spans="1:12" ht="30" customHeight="1" x14ac:dyDescent="0.3">
      <c r="A1221" s="37">
        <v>1401</v>
      </c>
      <c r="B1221" s="36">
        <v>43803</v>
      </c>
      <c r="C1221" s="36">
        <v>43776</v>
      </c>
      <c r="D1221" s="20" t="s">
        <v>577</v>
      </c>
      <c r="E1221" s="20" t="str">
        <f>IF(ISBLANK(LeaveTracker[[#This Row],[Employee Name]]),"-----",VLOOKUP(LeaveTracker[[#This Row],[Employee Name]],Employees[[Employee Name]:[Office]],6))</f>
        <v>CCT</v>
      </c>
      <c r="F1221" s="24">
        <v>43775</v>
      </c>
      <c r="G1221" s="24">
        <v>43775</v>
      </c>
      <c r="H1221" s="20" t="s">
        <v>81</v>
      </c>
      <c r="I1221" s="51"/>
      <c r="J1221" s="27" t="str">
        <f ca="1">NETWORKDAYS(LeaveTracker[[#This Row],[Start Date]],LeaveTracker[[#This Row],[End Date]],lstHolidays)&amp; " "&amp;LeaveTracker[[#This Row],[Type of Leave]]</f>
        <v>1 SL</v>
      </c>
      <c r="K1221" s="23">
        <f ca="1">NETWORKDAYS(LeaveTracker[[#This Row],[Start Date]],LeaveTracker[[#This Row],[End Date]],lstHolidays)</f>
        <v>1</v>
      </c>
      <c r="L1221" s="30"/>
    </row>
    <row r="1222" spans="1:12" ht="30" customHeight="1" x14ac:dyDescent="0.3">
      <c r="A1222" s="37">
        <v>1402</v>
      </c>
      <c r="B1222" s="36">
        <v>43803</v>
      </c>
      <c r="C1222" s="36">
        <v>43776</v>
      </c>
      <c r="D1222" s="20" t="s">
        <v>586</v>
      </c>
      <c r="E1222" s="20" t="str">
        <f>IF(ISBLANK(LeaveTracker[[#This Row],[Employee Name]]),"-----",VLOOKUP(LeaveTracker[[#This Row],[Employee Name]],Employees[[Employee Name]:[Office]],6))</f>
        <v>CCT</v>
      </c>
      <c r="F1222" s="24">
        <v>43773</v>
      </c>
      <c r="G1222" s="24">
        <v>43774</v>
      </c>
      <c r="H1222" s="20" t="s">
        <v>81</v>
      </c>
      <c r="I1222" s="51"/>
      <c r="J1222" s="27" t="str">
        <f ca="1">NETWORKDAYS(LeaveTracker[[#This Row],[Start Date]],LeaveTracker[[#This Row],[End Date]],lstHolidays)&amp; " "&amp;LeaveTracker[[#This Row],[Type of Leave]]</f>
        <v>2 SL</v>
      </c>
      <c r="K1222" s="23">
        <f ca="1">NETWORKDAYS(LeaveTracker[[#This Row],[Start Date]],LeaveTracker[[#This Row],[End Date]],lstHolidays)</f>
        <v>2</v>
      </c>
      <c r="L1222" s="30"/>
    </row>
    <row r="1223" spans="1:12" ht="30" customHeight="1" x14ac:dyDescent="0.3">
      <c r="A1223" s="37">
        <v>1403</v>
      </c>
      <c r="B1223" s="36">
        <v>43803</v>
      </c>
      <c r="C1223" s="36">
        <v>43776</v>
      </c>
      <c r="D1223" s="20" t="s">
        <v>378</v>
      </c>
      <c r="E1223" s="20" t="str">
        <f>IF(ISBLANK(LeaveTracker[[#This Row],[Employee Name]]),"-----",VLOOKUP(LeaveTracker[[#This Row],[Employee Name]],Employees[[Employee Name]:[Office]],6))</f>
        <v>CCT</v>
      </c>
      <c r="F1223" s="24">
        <v>43784</v>
      </c>
      <c r="G1223" s="24">
        <v>43784</v>
      </c>
      <c r="H1223" s="20" t="s">
        <v>300</v>
      </c>
      <c r="I1223" s="51" t="s">
        <v>158</v>
      </c>
      <c r="J1223" s="27" t="str">
        <f ca="1">NETWORKDAYS(LeaveTracker[[#This Row],[Start Date]],LeaveTracker[[#This Row],[End Date]],lstHolidays)&amp; " "&amp;LeaveTracker[[#This Row],[Type of Leave]]</f>
        <v>1 OTHER</v>
      </c>
      <c r="K1223" s="23">
        <f ca="1">NETWORKDAYS(LeaveTracker[[#This Row],[Start Date]],LeaveTracker[[#This Row],[End Date]],lstHolidays)</f>
        <v>1</v>
      </c>
      <c r="L1223" s="30"/>
    </row>
    <row r="1224" spans="1:12" ht="30" customHeight="1" x14ac:dyDescent="0.3">
      <c r="A1224" s="37">
        <v>1404</v>
      </c>
      <c r="B1224" s="36">
        <v>43803</v>
      </c>
      <c r="C1224" s="36">
        <v>43777</v>
      </c>
      <c r="D1224" s="20" t="s">
        <v>633</v>
      </c>
      <c r="E1224" s="20" t="str">
        <f>IF(ISBLANK(LeaveTracker[[#This Row],[Employee Name]]),"-----",VLOOKUP(LeaveTracker[[#This Row],[Employee Name]],Employees[[Employee Name]:[Office]],6))</f>
        <v>CCT</v>
      </c>
      <c r="F1224" s="24">
        <v>43784</v>
      </c>
      <c r="G1224" s="24">
        <v>43784</v>
      </c>
      <c r="H1224" s="20" t="s">
        <v>300</v>
      </c>
      <c r="I1224" s="51" t="s">
        <v>276</v>
      </c>
      <c r="J1224" s="27" t="str">
        <f ca="1">NETWORKDAYS(LeaveTracker[[#This Row],[Start Date]],LeaveTracker[[#This Row],[End Date]],lstHolidays)&amp; " "&amp;LeaveTracker[[#This Row],[Type of Leave]]</f>
        <v>1 OTHER</v>
      </c>
      <c r="K1224" s="23">
        <f ca="1">NETWORKDAYS(LeaveTracker[[#This Row],[Start Date]],LeaveTracker[[#This Row],[End Date]],lstHolidays)</f>
        <v>1</v>
      </c>
      <c r="L1224" s="30"/>
    </row>
    <row r="1225" spans="1:12" ht="30" customHeight="1" x14ac:dyDescent="0.3">
      <c r="A1225" s="37">
        <v>1405</v>
      </c>
      <c r="B1225" s="36">
        <v>43803</v>
      </c>
      <c r="C1225" s="36"/>
      <c r="D1225" s="20" t="s">
        <v>374</v>
      </c>
      <c r="E1225" s="20" t="str">
        <f>IF(ISBLANK(LeaveTracker[[#This Row],[Employee Name]]),"-----",VLOOKUP(LeaveTracker[[#This Row],[Employee Name]],Employees[[Employee Name]:[Office]],6))</f>
        <v>LIBRARY</v>
      </c>
      <c r="F1225" s="24">
        <v>43782</v>
      </c>
      <c r="G1225" s="24">
        <v>43783</v>
      </c>
      <c r="H1225" s="20" t="s">
        <v>81</v>
      </c>
      <c r="I1225" s="51"/>
      <c r="J1225" s="27" t="str">
        <f ca="1">NETWORKDAYS(LeaveTracker[[#This Row],[Start Date]],LeaveTracker[[#This Row],[End Date]],lstHolidays)&amp; " "&amp;LeaveTracker[[#This Row],[Type of Leave]]</f>
        <v>2 SL</v>
      </c>
      <c r="K1225" s="23">
        <f ca="1">NETWORKDAYS(LeaveTracker[[#This Row],[Start Date]],LeaveTracker[[#This Row],[End Date]],lstHolidays)</f>
        <v>2</v>
      </c>
      <c r="L1225" s="30"/>
    </row>
    <row r="1226" spans="1:12" ht="30" customHeight="1" x14ac:dyDescent="0.3">
      <c r="A1226" s="37">
        <v>1406</v>
      </c>
      <c r="B1226" s="36">
        <v>43803</v>
      </c>
      <c r="C1226" s="36">
        <v>43782</v>
      </c>
      <c r="D1226" s="20" t="s">
        <v>581</v>
      </c>
      <c r="E1226" s="20" t="str">
        <f>IF(ISBLANK(LeaveTracker[[#This Row],[Employee Name]]),"-----",VLOOKUP(LeaveTracker[[#This Row],[Employee Name]],Employees[[Employee Name]:[Office]],6))</f>
        <v>CCT</v>
      </c>
      <c r="F1226" s="24">
        <v>43781</v>
      </c>
      <c r="G1226" s="24">
        <v>43781</v>
      </c>
      <c r="H1226" s="20" t="s">
        <v>81</v>
      </c>
      <c r="I1226" s="51"/>
      <c r="J1226" s="27" t="str">
        <f ca="1">NETWORKDAYS(LeaveTracker[[#This Row],[Start Date]],LeaveTracker[[#This Row],[End Date]],lstHolidays)&amp; " "&amp;LeaveTracker[[#This Row],[Type of Leave]]</f>
        <v>1 SL</v>
      </c>
      <c r="K1226" s="23">
        <f ca="1">NETWORKDAYS(LeaveTracker[[#This Row],[Start Date]],LeaveTracker[[#This Row],[End Date]],lstHolidays)</f>
        <v>1</v>
      </c>
      <c r="L1226" s="30"/>
    </row>
    <row r="1227" spans="1:12" ht="30" customHeight="1" x14ac:dyDescent="0.3">
      <c r="A1227" s="37">
        <v>1407</v>
      </c>
      <c r="B1227" s="36">
        <v>43803</v>
      </c>
      <c r="C1227" s="36">
        <v>43745</v>
      </c>
      <c r="D1227" s="20" t="s">
        <v>635</v>
      </c>
      <c r="E1227" s="20" t="str">
        <f>IF(ISBLANK(LeaveTracker[[#This Row],[Employee Name]]),"-----",VLOOKUP(LeaveTracker[[#This Row],[Employee Name]],Employees[[Employee Name]:[Office]],6))</f>
        <v>LIBRARY</v>
      </c>
      <c r="F1227" s="24">
        <v>43742</v>
      </c>
      <c r="G1227" s="24">
        <v>43742</v>
      </c>
      <c r="H1227" s="20" t="s">
        <v>81</v>
      </c>
      <c r="I1227" s="51"/>
      <c r="J1227" s="27" t="str">
        <f ca="1">NETWORKDAYS(LeaveTracker[[#This Row],[Start Date]],LeaveTracker[[#This Row],[End Date]],lstHolidays)&amp; " "&amp;LeaveTracker[[#This Row],[Type of Leave]]</f>
        <v>1 SL</v>
      </c>
      <c r="K1227" s="23">
        <f ca="1">NETWORKDAYS(LeaveTracker[[#This Row],[Start Date]],LeaveTracker[[#This Row],[End Date]],lstHolidays)</f>
        <v>1</v>
      </c>
      <c r="L1227" s="30"/>
    </row>
    <row r="1228" spans="1:12" ht="30" customHeight="1" x14ac:dyDescent="0.3">
      <c r="A1228" s="37">
        <v>1408</v>
      </c>
      <c r="B1228" s="36">
        <v>43803</v>
      </c>
      <c r="C1228" s="36">
        <v>43781</v>
      </c>
      <c r="D1228" s="20" t="s">
        <v>635</v>
      </c>
      <c r="E1228" s="20" t="str">
        <f>IF(ISBLANK(LeaveTracker[[#This Row],[Employee Name]]),"-----",VLOOKUP(LeaveTracker[[#This Row],[Employee Name]],Employees[[Employee Name]:[Office]],6))</f>
        <v>LIBRARY</v>
      </c>
      <c r="F1228" s="24">
        <v>43780</v>
      </c>
      <c r="G1228" s="24">
        <v>43780</v>
      </c>
      <c r="H1228" s="20" t="s">
        <v>81</v>
      </c>
      <c r="I1228" s="51"/>
      <c r="J1228" s="27" t="str">
        <f ca="1">NETWORKDAYS(LeaveTracker[[#This Row],[Start Date]],LeaveTracker[[#This Row],[End Date]],lstHolidays)&amp; " "&amp;LeaveTracker[[#This Row],[Type of Leave]]</f>
        <v>1 SL</v>
      </c>
      <c r="K1228" s="23">
        <f ca="1">NETWORKDAYS(LeaveTracker[[#This Row],[Start Date]],LeaveTracker[[#This Row],[End Date]],lstHolidays)</f>
        <v>1</v>
      </c>
      <c r="L1228" s="30"/>
    </row>
    <row r="1229" spans="1:12" ht="30" customHeight="1" x14ac:dyDescent="0.3">
      <c r="A1229" s="37">
        <v>1409</v>
      </c>
      <c r="B1229" s="36">
        <v>43803</v>
      </c>
      <c r="C1229" s="36">
        <v>43784</v>
      </c>
      <c r="D1229" s="20" t="s">
        <v>383</v>
      </c>
      <c r="E1229" s="20" t="str">
        <f>IF(ISBLANK(LeaveTracker[[#This Row],[Employee Name]]),"-----",VLOOKUP(LeaveTracker[[#This Row],[Employee Name]],Employees[[Employee Name]:[Office]],6))</f>
        <v>CCT</v>
      </c>
      <c r="F1229" s="24">
        <v>43783</v>
      </c>
      <c r="G1229" s="24">
        <v>43783</v>
      </c>
      <c r="H1229" s="20" t="s">
        <v>81</v>
      </c>
      <c r="I1229" s="51"/>
      <c r="J1229" s="27" t="str">
        <f ca="1">NETWORKDAYS(LeaveTracker[[#This Row],[Start Date]],LeaveTracker[[#This Row],[End Date]],lstHolidays)&amp; " "&amp;LeaveTracker[[#This Row],[Type of Leave]]</f>
        <v>1 SL</v>
      </c>
      <c r="K1229" s="23">
        <f ca="1">NETWORKDAYS(LeaveTracker[[#This Row],[Start Date]],LeaveTracker[[#This Row],[End Date]],lstHolidays)</f>
        <v>1</v>
      </c>
      <c r="L1229" s="30"/>
    </row>
    <row r="1230" spans="1:12" ht="30" customHeight="1" x14ac:dyDescent="0.3">
      <c r="A1230" s="37">
        <v>1410</v>
      </c>
      <c r="B1230" s="36">
        <v>43803</v>
      </c>
      <c r="C1230" s="36">
        <v>43775</v>
      </c>
      <c r="D1230" s="20" t="s">
        <v>383</v>
      </c>
      <c r="E1230" s="20" t="str">
        <f>IF(ISBLANK(LeaveTracker[[#This Row],[Employee Name]]),"-----",VLOOKUP(LeaveTracker[[#This Row],[Employee Name]],Employees[[Employee Name]:[Office]],6))</f>
        <v>CCT</v>
      </c>
      <c r="F1230" s="24">
        <v>43774</v>
      </c>
      <c r="G1230" s="24">
        <v>43774</v>
      </c>
      <c r="H1230" s="20" t="s">
        <v>81</v>
      </c>
      <c r="I1230" s="51"/>
      <c r="J1230" s="27" t="str">
        <f ca="1">NETWORKDAYS(LeaveTracker[[#This Row],[Start Date]],LeaveTracker[[#This Row],[End Date]],lstHolidays)&amp; " "&amp;LeaveTracker[[#This Row],[Type of Leave]]</f>
        <v>1 SL</v>
      </c>
      <c r="K1230" s="23">
        <f ca="1">NETWORKDAYS(LeaveTracker[[#This Row],[Start Date]],LeaveTracker[[#This Row],[End Date]],lstHolidays)</f>
        <v>1</v>
      </c>
      <c r="L1230" s="30"/>
    </row>
    <row r="1231" spans="1:12" ht="30" customHeight="1" x14ac:dyDescent="0.3">
      <c r="A1231" s="37">
        <v>1411</v>
      </c>
      <c r="B1231" s="36">
        <v>43803</v>
      </c>
      <c r="C1231" s="36">
        <v>43791</v>
      </c>
      <c r="D1231" s="20" t="s">
        <v>370</v>
      </c>
      <c r="E1231" s="20" t="str">
        <f>IF(ISBLANK(LeaveTracker[[#This Row],[Employee Name]]),"-----",VLOOKUP(LeaveTracker[[#This Row],[Employee Name]],Employees[[Employee Name]:[Office]],6))</f>
        <v>CCT</v>
      </c>
      <c r="F1231" s="24">
        <v>43790</v>
      </c>
      <c r="G1231" s="24">
        <v>43790</v>
      </c>
      <c r="H1231" s="20" t="s">
        <v>81</v>
      </c>
      <c r="I1231" s="51"/>
      <c r="J1231" s="27" t="str">
        <f ca="1">NETWORKDAYS(LeaveTracker[[#This Row],[Start Date]],LeaveTracker[[#This Row],[End Date]],lstHolidays)&amp; " "&amp;LeaveTracker[[#This Row],[Type of Leave]]</f>
        <v>1 SL</v>
      </c>
      <c r="K1231" s="23">
        <f ca="1">NETWORKDAYS(LeaveTracker[[#This Row],[Start Date]],LeaveTracker[[#This Row],[End Date]],lstHolidays)</f>
        <v>1</v>
      </c>
      <c r="L1231" s="30"/>
    </row>
    <row r="1232" spans="1:12" ht="30" customHeight="1" x14ac:dyDescent="0.3">
      <c r="A1232" s="37">
        <v>1412</v>
      </c>
      <c r="B1232" s="36">
        <v>43803</v>
      </c>
      <c r="C1232" s="36">
        <v>43776</v>
      </c>
      <c r="D1232" s="20" t="s">
        <v>370</v>
      </c>
      <c r="E1232" s="20" t="str">
        <f>IF(ISBLANK(LeaveTracker[[#This Row],[Employee Name]]),"-----",VLOOKUP(LeaveTracker[[#This Row],[Employee Name]],Employees[[Employee Name]:[Office]],6))</f>
        <v>CCT</v>
      </c>
      <c r="F1232" s="24">
        <v>43775</v>
      </c>
      <c r="G1232" s="24">
        <v>43775</v>
      </c>
      <c r="H1232" s="20" t="s">
        <v>81</v>
      </c>
      <c r="I1232" s="51"/>
      <c r="J1232" s="27" t="str">
        <f ca="1">NETWORKDAYS(LeaveTracker[[#This Row],[Start Date]],LeaveTracker[[#This Row],[End Date]],lstHolidays)&amp; " "&amp;LeaveTracker[[#This Row],[Type of Leave]]</f>
        <v>1 SL</v>
      </c>
      <c r="K1232" s="23">
        <f ca="1">NETWORKDAYS(LeaveTracker[[#This Row],[Start Date]],LeaveTracker[[#This Row],[End Date]],lstHolidays)</f>
        <v>1</v>
      </c>
      <c r="L1232" s="30"/>
    </row>
    <row r="1233" spans="1:12" ht="30" customHeight="1" x14ac:dyDescent="0.3">
      <c r="A1233" s="37">
        <v>1413</v>
      </c>
      <c r="B1233" s="36">
        <v>43803</v>
      </c>
      <c r="C1233" s="36">
        <v>43647</v>
      </c>
      <c r="D1233" s="19" t="s">
        <v>638</v>
      </c>
      <c r="E1233" s="20" t="str">
        <f>IF(ISBLANK(LeaveTracker[[#This Row],[Employee Name]]),"-----",VLOOKUP(LeaveTracker[[#This Row],[Employee Name]],Employees[[Employee Name]:[Office]],6))</f>
        <v>EEO/ CITY MARKET</v>
      </c>
      <c r="F1233" s="24">
        <v>43647</v>
      </c>
      <c r="G1233" s="24">
        <v>43651</v>
      </c>
      <c r="H1233" s="20" t="s">
        <v>81</v>
      </c>
      <c r="I1233" s="51"/>
      <c r="J1233" s="27" t="str">
        <f ca="1">NETWORKDAYS(LeaveTracker[[#This Row],[Start Date]],LeaveTracker[[#This Row],[End Date]],lstHolidays)&amp; " "&amp;LeaveTracker[[#This Row],[Type of Leave]]</f>
        <v>5 SL</v>
      </c>
      <c r="K1233" s="23">
        <f ca="1">NETWORKDAYS(LeaveTracker[[#This Row],[Start Date]],LeaveTracker[[#This Row],[End Date]],lstHolidays)</f>
        <v>5</v>
      </c>
      <c r="L1233" s="30"/>
    </row>
    <row r="1234" spans="1:12" ht="30" customHeight="1" x14ac:dyDescent="0.3">
      <c r="A1234" s="37">
        <v>1413</v>
      </c>
      <c r="B1234" s="36">
        <v>43803</v>
      </c>
      <c r="C1234" s="36">
        <v>43647</v>
      </c>
      <c r="D1234" s="19" t="s">
        <v>638</v>
      </c>
      <c r="E1234" s="20" t="str">
        <f>IF(ISBLANK(LeaveTracker[[#This Row],[Employee Name]]),"-----",VLOOKUP(LeaveTracker[[#This Row],[Employee Name]],Employees[[Employee Name]:[Office]],6))</f>
        <v>EEO/ CITY MARKET</v>
      </c>
      <c r="F1234" s="24">
        <v>43654</v>
      </c>
      <c r="G1234" s="24">
        <v>43658</v>
      </c>
      <c r="H1234" s="20" t="s">
        <v>81</v>
      </c>
      <c r="I1234" s="51"/>
      <c r="J1234" s="27" t="str">
        <f ca="1">NETWORKDAYS(LeaveTracker[[#This Row],[Start Date]],LeaveTracker[[#This Row],[End Date]],lstHolidays)&amp; " "&amp;LeaveTracker[[#This Row],[Type of Leave]]</f>
        <v>5 SL</v>
      </c>
      <c r="K1234" s="23">
        <f ca="1">NETWORKDAYS(LeaveTracker[[#This Row],[Start Date]],LeaveTracker[[#This Row],[End Date]],lstHolidays)</f>
        <v>5</v>
      </c>
      <c r="L1234" s="30"/>
    </row>
    <row r="1235" spans="1:12" ht="30" customHeight="1" x14ac:dyDescent="0.3">
      <c r="A1235" s="37">
        <v>1413</v>
      </c>
      <c r="B1235" s="36">
        <v>43803</v>
      </c>
      <c r="C1235" s="36">
        <v>43647</v>
      </c>
      <c r="D1235" s="19" t="s">
        <v>638</v>
      </c>
      <c r="E1235" s="20" t="str">
        <f>IF(ISBLANK(LeaveTracker[[#This Row],[Employee Name]]),"-----",VLOOKUP(LeaveTracker[[#This Row],[Employee Name]],Employees[[Employee Name]:[Office]],6))</f>
        <v>EEO/ CITY MARKET</v>
      </c>
      <c r="F1235" s="24">
        <v>43661</v>
      </c>
      <c r="G1235" s="24">
        <v>43665</v>
      </c>
      <c r="H1235" s="20" t="s">
        <v>81</v>
      </c>
      <c r="I1235" s="51"/>
      <c r="J1235" s="27" t="str">
        <f ca="1">NETWORKDAYS(LeaveTracker[[#This Row],[Start Date]],LeaveTracker[[#This Row],[End Date]],lstHolidays)&amp; " "&amp;LeaveTracker[[#This Row],[Type of Leave]]</f>
        <v>5 SL</v>
      </c>
      <c r="K1235" s="23">
        <f ca="1">NETWORKDAYS(LeaveTracker[[#This Row],[Start Date]],LeaveTracker[[#This Row],[End Date]],lstHolidays)</f>
        <v>5</v>
      </c>
      <c r="L1235" s="30"/>
    </row>
    <row r="1236" spans="1:12" ht="30" customHeight="1" x14ac:dyDescent="0.3">
      <c r="A1236" s="37">
        <v>1413</v>
      </c>
      <c r="B1236" s="36">
        <v>43803</v>
      </c>
      <c r="C1236" s="36">
        <v>43647</v>
      </c>
      <c r="D1236" s="19" t="s">
        <v>638</v>
      </c>
      <c r="E1236" s="20" t="str">
        <f>IF(ISBLANK(LeaveTracker[[#This Row],[Employee Name]]),"-----",VLOOKUP(LeaveTracker[[#This Row],[Employee Name]],Employees[[Employee Name]:[Office]],6))</f>
        <v>EEO/ CITY MARKET</v>
      </c>
      <c r="F1236" s="24">
        <v>43668</v>
      </c>
      <c r="G1236" s="24">
        <v>43671</v>
      </c>
      <c r="H1236" s="20" t="s">
        <v>81</v>
      </c>
      <c r="I1236" s="51"/>
      <c r="J1236" s="27" t="str">
        <f ca="1">NETWORKDAYS(LeaveTracker[[#This Row],[Start Date]],LeaveTracker[[#This Row],[End Date]],lstHolidays)&amp; " "&amp;LeaveTracker[[#This Row],[Type of Leave]]</f>
        <v>4 SL</v>
      </c>
      <c r="K1236" s="23">
        <f ca="1">NETWORKDAYS(LeaveTracker[[#This Row],[Start Date]],LeaveTracker[[#This Row],[End Date]],lstHolidays)</f>
        <v>4</v>
      </c>
      <c r="L1236" s="30"/>
    </row>
    <row r="1237" spans="1:12" ht="30" customHeight="1" x14ac:dyDescent="0.3">
      <c r="A1237" s="37">
        <v>1414</v>
      </c>
      <c r="B1237" s="36">
        <v>43803</v>
      </c>
      <c r="C1237" s="36">
        <v>43788</v>
      </c>
      <c r="D1237" s="20" t="s">
        <v>304</v>
      </c>
      <c r="E1237" s="20" t="str">
        <f>IF(ISBLANK(LeaveTracker[[#This Row],[Employee Name]]),"-----",VLOOKUP(LeaveTracker[[#This Row],[Employee Name]],Employees[[Employee Name]:[Office]],6))</f>
        <v>TOPS-CSU</v>
      </c>
      <c r="F1237" s="24">
        <v>43797</v>
      </c>
      <c r="G1237" s="24">
        <v>43798</v>
      </c>
      <c r="H1237" s="20" t="s">
        <v>82</v>
      </c>
      <c r="I1237" s="51"/>
      <c r="J1237" s="27" t="str">
        <f ca="1">NETWORKDAYS(LeaveTracker[[#This Row],[Start Date]],LeaveTracker[[#This Row],[End Date]],lstHolidays)&amp; " "&amp;LeaveTracker[[#This Row],[Type of Leave]]</f>
        <v>2 VL</v>
      </c>
      <c r="K1237" s="23">
        <f ca="1">NETWORKDAYS(LeaveTracker[[#This Row],[Start Date]],LeaveTracker[[#This Row],[End Date]],lstHolidays)</f>
        <v>2</v>
      </c>
      <c r="L1237" s="30"/>
    </row>
    <row r="1238" spans="1:12" ht="30" customHeight="1" x14ac:dyDescent="0.3">
      <c r="A1238" s="37">
        <v>1414</v>
      </c>
      <c r="B1238" s="36">
        <v>43803</v>
      </c>
      <c r="C1238" s="36">
        <v>43788</v>
      </c>
      <c r="D1238" s="20" t="s">
        <v>304</v>
      </c>
      <c r="E1238" s="20" t="str">
        <f>IF(ISBLANK(LeaveTracker[[#This Row],[Employee Name]]),"-----",VLOOKUP(LeaveTracker[[#This Row],[Employee Name]],Employees[[Employee Name]:[Office]],6))</f>
        <v>TOPS-CSU</v>
      </c>
      <c r="F1238" s="24">
        <v>43822</v>
      </c>
      <c r="G1238" s="24">
        <v>43822</v>
      </c>
      <c r="H1238" s="20" t="s">
        <v>82</v>
      </c>
      <c r="I1238" s="51"/>
      <c r="J1238" s="27" t="str">
        <f ca="1">NETWORKDAYS(LeaveTracker[[#This Row],[Start Date]],LeaveTracker[[#This Row],[End Date]],lstHolidays)&amp; " "&amp;LeaveTracker[[#This Row],[Type of Leave]]</f>
        <v>1 VL</v>
      </c>
      <c r="K1238" s="23">
        <f ca="1">NETWORKDAYS(LeaveTracker[[#This Row],[Start Date]],LeaveTracker[[#This Row],[End Date]],lstHolidays)</f>
        <v>1</v>
      </c>
      <c r="L1238" s="30"/>
    </row>
    <row r="1239" spans="1:12" ht="30" customHeight="1" x14ac:dyDescent="0.3">
      <c r="A1239" s="37">
        <v>1414</v>
      </c>
      <c r="B1239" s="36">
        <v>43803</v>
      </c>
      <c r="C1239" s="36">
        <v>43788</v>
      </c>
      <c r="D1239" s="20" t="s">
        <v>304</v>
      </c>
      <c r="E1239" s="20" t="str">
        <f>IF(ISBLANK(LeaveTracker[[#This Row],[Employee Name]]),"-----",VLOOKUP(LeaveTracker[[#This Row],[Employee Name]],Employees[[Employee Name]:[Office]],6))</f>
        <v>TOPS-CSU</v>
      </c>
      <c r="F1239" s="24">
        <v>43825</v>
      </c>
      <c r="G1239" s="24">
        <v>43826</v>
      </c>
      <c r="H1239" s="20" t="s">
        <v>82</v>
      </c>
      <c r="I1239" s="51"/>
      <c r="J1239" s="27" t="str">
        <f ca="1">NETWORKDAYS(LeaveTracker[[#This Row],[Start Date]],LeaveTracker[[#This Row],[End Date]],lstHolidays)&amp; " "&amp;LeaveTracker[[#This Row],[Type of Leave]]</f>
        <v>2 VL</v>
      </c>
      <c r="K1239" s="23">
        <f ca="1">NETWORKDAYS(LeaveTracker[[#This Row],[Start Date]],LeaveTracker[[#This Row],[End Date]],lstHolidays)</f>
        <v>2</v>
      </c>
      <c r="L1239" s="30"/>
    </row>
    <row r="1240" spans="1:12" ht="30" customHeight="1" x14ac:dyDescent="0.3">
      <c r="A1240" s="37">
        <v>1415</v>
      </c>
      <c r="B1240" s="36">
        <v>43803</v>
      </c>
      <c r="C1240" s="36">
        <v>43796</v>
      </c>
      <c r="D1240" s="20" t="s">
        <v>142</v>
      </c>
      <c r="E1240" s="20" t="str">
        <f>IF(ISBLANK(LeaveTracker[[#This Row],[Employee Name]]),"-----",VLOOKUP(LeaveTracker[[#This Row],[Employee Name]],Employees[[Employee Name]:[Office]],6))</f>
        <v>CPDO</v>
      </c>
      <c r="F1240" s="24">
        <v>43801</v>
      </c>
      <c r="G1240" s="24">
        <v>43803</v>
      </c>
      <c r="H1240" s="20" t="s">
        <v>82</v>
      </c>
      <c r="I1240" s="51"/>
      <c r="J1240" s="27" t="str">
        <f ca="1">NETWORKDAYS(LeaveTracker[[#This Row],[Start Date]],LeaveTracker[[#This Row],[End Date]],lstHolidays)&amp; " "&amp;LeaveTracker[[#This Row],[Type of Leave]]</f>
        <v>3 VL</v>
      </c>
      <c r="K1240" s="23">
        <f ca="1">NETWORKDAYS(LeaveTracker[[#This Row],[Start Date]],LeaveTracker[[#This Row],[End Date]],lstHolidays)</f>
        <v>3</v>
      </c>
      <c r="L1240" s="30"/>
    </row>
    <row r="1241" spans="1:12" ht="30" customHeight="1" x14ac:dyDescent="0.3">
      <c r="A1241" s="37">
        <v>1416</v>
      </c>
      <c r="B1241" s="36">
        <v>43803</v>
      </c>
      <c r="C1241" s="36">
        <v>43783</v>
      </c>
      <c r="D1241" s="19" t="s">
        <v>641</v>
      </c>
      <c r="E1241" s="20" t="str">
        <f>IF(ISBLANK(LeaveTracker[[#This Row],[Employee Name]]),"-----",VLOOKUP(LeaveTracker[[#This Row],[Employee Name]],Employees[[Employee Name]:[Office]],6))</f>
        <v>CPDO</v>
      </c>
      <c r="F1241" s="24">
        <v>43781</v>
      </c>
      <c r="G1241" s="24">
        <v>43782</v>
      </c>
      <c r="H1241" s="20" t="s">
        <v>81</v>
      </c>
      <c r="I1241" s="51"/>
      <c r="J1241" s="27" t="str">
        <f ca="1">NETWORKDAYS(LeaveTracker[[#This Row],[Start Date]],LeaveTracker[[#This Row],[End Date]],lstHolidays)&amp; " "&amp;LeaveTracker[[#This Row],[Type of Leave]]</f>
        <v>2 SL</v>
      </c>
      <c r="K1241" s="23">
        <f ca="1">NETWORKDAYS(LeaveTracker[[#This Row],[Start Date]],LeaveTracker[[#This Row],[End Date]],lstHolidays)</f>
        <v>2</v>
      </c>
      <c r="L1241" s="30"/>
    </row>
    <row r="1242" spans="1:12" ht="30" customHeight="1" x14ac:dyDescent="0.3">
      <c r="A1242" s="37">
        <v>1417</v>
      </c>
      <c r="B1242" s="36">
        <v>43803</v>
      </c>
      <c r="C1242" s="36">
        <v>43794</v>
      </c>
      <c r="D1242" s="19" t="s">
        <v>646</v>
      </c>
      <c r="E1242" s="20" t="str">
        <f>IF(ISBLANK(LeaveTracker[[#This Row],[Employee Name]]),"-----",VLOOKUP(LeaveTracker[[#This Row],[Employee Name]],Employees[[Employee Name]:[Office]],6))</f>
        <v>AGRICULTURE OFFICE</v>
      </c>
      <c r="F1242" s="24">
        <v>43816</v>
      </c>
      <c r="G1242" s="24">
        <v>43818</v>
      </c>
      <c r="H1242" s="20" t="s">
        <v>300</v>
      </c>
      <c r="I1242" s="51"/>
      <c r="J1242" s="27" t="str">
        <f ca="1">NETWORKDAYS(LeaveTracker[[#This Row],[Start Date]],LeaveTracker[[#This Row],[End Date]],lstHolidays)&amp; " "&amp;LeaveTracker[[#This Row],[Type of Leave]]</f>
        <v>3 OTHER</v>
      </c>
      <c r="K1242" s="23">
        <f ca="1">NETWORKDAYS(LeaveTracker[[#This Row],[Start Date]],LeaveTracker[[#This Row],[End Date]],lstHolidays)</f>
        <v>3</v>
      </c>
      <c r="L1242" s="30"/>
    </row>
    <row r="1243" spans="1:12" ht="30" customHeight="1" x14ac:dyDescent="0.3">
      <c r="A1243" s="37">
        <v>1417</v>
      </c>
      <c r="B1243" s="36">
        <v>43803</v>
      </c>
      <c r="C1243" s="36">
        <v>43794</v>
      </c>
      <c r="D1243" s="19" t="s">
        <v>646</v>
      </c>
      <c r="E1243" s="20" t="str">
        <f>IF(ISBLANK(LeaveTracker[[#This Row],[Employee Name]]),"-----",VLOOKUP(LeaveTracker[[#This Row],[Employee Name]],Employees[[Employee Name]:[Office]],6))</f>
        <v>AGRICULTURE OFFICE</v>
      </c>
      <c r="F1243" s="24">
        <v>43825</v>
      </c>
      <c r="G1243" s="24">
        <v>43826</v>
      </c>
      <c r="H1243" s="20" t="s">
        <v>300</v>
      </c>
      <c r="I1243" s="51"/>
      <c r="J1243" s="27" t="str">
        <f ca="1">NETWORKDAYS(LeaveTracker[[#This Row],[Start Date]],LeaveTracker[[#This Row],[End Date]],lstHolidays)&amp; " "&amp;LeaveTracker[[#This Row],[Type of Leave]]</f>
        <v>2 OTHER</v>
      </c>
      <c r="K1243" s="23">
        <f ca="1">NETWORKDAYS(LeaveTracker[[#This Row],[Start Date]],LeaveTracker[[#This Row],[End Date]],lstHolidays)</f>
        <v>2</v>
      </c>
      <c r="L1243" s="30"/>
    </row>
    <row r="1244" spans="1:12" ht="30" customHeight="1" x14ac:dyDescent="0.3">
      <c r="A1244" s="37">
        <v>1418</v>
      </c>
      <c r="B1244" s="36">
        <v>43803</v>
      </c>
      <c r="C1244" s="36">
        <v>43782</v>
      </c>
      <c r="D1244" s="20" t="s">
        <v>507</v>
      </c>
      <c r="E1244" s="20" t="str">
        <f>IF(ISBLANK(LeaveTracker[[#This Row],[Employee Name]]),"-----",VLOOKUP(LeaveTracker[[#This Row],[Employee Name]],Employees[[Employee Name]:[Office]],6))</f>
        <v>THRDC</v>
      </c>
      <c r="F1244" s="24">
        <v>43783</v>
      </c>
      <c r="G1244" s="24">
        <v>43783</v>
      </c>
      <c r="H1244" s="20" t="s">
        <v>300</v>
      </c>
      <c r="I1244" s="51" t="s">
        <v>647</v>
      </c>
      <c r="J1244" s="27" t="str">
        <f ca="1">NETWORKDAYS(LeaveTracker[[#This Row],[Start Date]],LeaveTracker[[#This Row],[End Date]],lstHolidays)&amp; " "&amp;LeaveTracker[[#This Row],[Type of Leave]]</f>
        <v>1 OTHER</v>
      </c>
      <c r="K1244" s="23">
        <f ca="1">NETWORKDAYS(LeaveTracker[[#This Row],[Start Date]],LeaveTracker[[#This Row],[End Date]],lstHolidays)</f>
        <v>1</v>
      </c>
      <c r="L1244" s="30"/>
    </row>
    <row r="1245" spans="1:12" ht="30" customHeight="1" x14ac:dyDescent="0.3">
      <c r="A1245" s="37">
        <v>1419</v>
      </c>
      <c r="B1245" s="36">
        <v>43803</v>
      </c>
      <c r="C1245" s="36">
        <v>43794</v>
      </c>
      <c r="D1245" s="20" t="s">
        <v>507</v>
      </c>
      <c r="E1245" s="20" t="str">
        <f>IF(ISBLANK(LeaveTracker[[#This Row],[Employee Name]]),"-----",VLOOKUP(LeaveTracker[[#This Row],[Employee Name]],Employees[[Employee Name]:[Office]],6))</f>
        <v>THRDC</v>
      </c>
      <c r="F1245" s="24">
        <v>43791</v>
      </c>
      <c r="G1245" s="24">
        <v>43791</v>
      </c>
      <c r="H1245" s="20" t="s">
        <v>81</v>
      </c>
      <c r="I1245" s="51"/>
      <c r="J1245" s="27" t="str">
        <f ca="1">NETWORKDAYS(LeaveTracker[[#This Row],[Start Date]],LeaveTracker[[#This Row],[End Date]],lstHolidays)&amp; " "&amp;LeaveTracker[[#This Row],[Type of Leave]]</f>
        <v>1 SL</v>
      </c>
      <c r="K1245" s="23">
        <f ca="1">NETWORKDAYS(LeaveTracker[[#This Row],[Start Date]],LeaveTracker[[#This Row],[End Date]],lstHolidays)</f>
        <v>1</v>
      </c>
      <c r="L1245" s="30"/>
    </row>
    <row r="1246" spans="1:12" ht="30" customHeight="1" x14ac:dyDescent="0.3">
      <c r="A1246" s="37">
        <v>1420</v>
      </c>
      <c r="B1246" s="36">
        <v>43803</v>
      </c>
      <c r="C1246" s="36">
        <v>43775</v>
      </c>
      <c r="D1246" s="19" t="s">
        <v>651</v>
      </c>
      <c r="E1246" s="20" t="str">
        <f>IF(ISBLANK(LeaveTracker[[#This Row],[Employee Name]]),"-----",VLOOKUP(LeaveTracker[[#This Row],[Employee Name]],Employees[[Employee Name]:[Office]],6))</f>
        <v>INTEGRATED CENTRAL TERMINAL</v>
      </c>
      <c r="F1246" s="24">
        <v>43773</v>
      </c>
      <c r="G1246" s="24">
        <v>43774</v>
      </c>
      <c r="H1246" s="20" t="s">
        <v>81</v>
      </c>
      <c r="I1246" s="51"/>
      <c r="J1246" s="27" t="str">
        <f ca="1">NETWORKDAYS(LeaveTracker[[#This Row],[Start Date]],LeaveTracker[[#This Row],[End Date]],lstHolidays)&amp; " "&amp;LeaveTracker[[#This Row],[Type of Leave]]</f>
        <v>2 SL</v>
      </c>
      <c r="K1246" s="23">
        <f ca="1">NETWORKDAYS(LeaveTracker[[#This Row],[Start Date]],LeaveTracker[[#This Row],[End Date]],lstHolidays)</f>
        <v>2</v>
      </c>
      <c r="L1246" s="30"/>
    </row>
    <row r="1247" spans="1:12" ht="30" customHeight="1" x14ac:dyDescent="0.3">
      <c r="A1247" s="37">
        <v>1421</v>
      </c>
      <c r="B1247" s="36">
        <v>43803</v>
      </c>
      <c r="C1247" s="36">
        <v>43768</v>
      </c>
      <c r="D1247" s="20" t="s">
        <v>651</v>
      </c>
      <c r="E1247" s="20" t="str">
        <f>IF(ISBLANK(LeaveTracker[[#This Row],[Employee Name]]),"-----",VLOOKUP(LeaveTracker[[#This Row],[Employee Name]],Employees[[Employee Name]:[Office]],6))</f>
        <v>INTEGRATED CENTRAL TERMINAL</v>
      </c>
      <c r="F1247" s="24">
        <v>43759</v>
      </c>
      <c r="G1247" s="24">
        <v>43759</v>
      </c>
      <c r="H1247" s="20" t="s">
        <v>81</v>
      </c>
      <c r="I1247" s="51"/>
      <c r="J1247" s="27" t="str">
        <f ca="1">NETWORKDAYS(LeaveTracker[[#This Row],[Start Date]],LeaveTracker[[#This Row],[End Date]],lstHolidays)&amp; " "&amp;LeaveTracker[[#This Row],[Type of Leave]]</f>
        <v>1 SL</v>
      </c>
      <c r="K1247" s="23">
        <f ca="1">NETWORKDAYS(LeaveTracker[[#This Row],[Start Date]],LeaveTracker[[#This Row],[End Date]],lstHolidays)</f>
        <v>1</v>
      </c>
      <c r="L1247" s="30"/>
    </row>
    <row r="1248" spans="1:12" ht="30" customHeight="1" x14ac:dyDescent="0.3">
      <c r="A1248" s="37">
        <v>1421</v>
      </c>
      <c r="B1248" s="36">
        <v>43803</v>
      </c>
      <c r="C1248" s="36">
        <v>43768</v>
      </c>
      <c r="D1248" s="20" t="s">
        <v>651</v>
      </c>
      <c r="E1248" s="20" t="str">
        <f>IF(ISBLANK(LeaveTracker[[#This Row],[Employee Name]]),"-----",VLOOKUP(LeaveTracker[[#This Row],[Employee Name]],Employees[[Employee Name]:[Office]],6))</f>
        <v>INTEGRATED CENTRAL TERMINAL</v>
      </c>
      <c r="F1248" s="24">
        <v>43762</v>
      </c>
      <c r="G1248" s="24">
        <v>43762</v>
      </c>
      <c r="H1248" s="20" t="s">
        <v>81</v>
      </c>
      <c r="I1248" s="51"/>
      <c r="J1248" s="27" t="str">
        <f ca="1">NETWORKDAYS(LeaveTracker[[#This Row],[Start Date]],LeaveTracker[[#This Row],[End Date]],lstHolidays)&amp; " "&amp;LeaveTracker[[#This Row],[Type of Leave]]</f>
        <v>1 SL</v>
      </c>
      <c r="K1248" s="23">
        <f ca="1">NETWORKDAYS(LeaveTracker[[#This Row],[Start Date]],LeaveTracker[[#This Row],[End Date]],lstHolidays)</f>
        <v>1</v>
      </c>
      <c r="L1248" s="30"/>
    </row>
    <row r="1249" spans="1:12" ht="30" customHeight="1" x14ac:dyDescent="0.3">
      <c r="A1249" s="37">
        <v>1422</v>
      </c>
      <c r="B1249" s="36">
        <v>43803</v>
      </c>
      <c r="C1249" s="36">
        <v>43788</v>
      </c>
      <c r="D1249" s="20" t="s">
        <v>476</v>
      </c>
      <c r="E1249" s="20" t="str">
        <f>IF(ISBLANK(LeaveTracker[[#This Row],[Employee Name]]),"-----",VLOOKUP(LeaveTracker[[#This Row],[Employee Name]],Employees[[Employee Name]:[Office]],6))</f>
        <v>PIO</v>
      </c>
      <c r="F1249" s="24">
        <v>43787</v>
      </c>
      <c r="G1249" s="24">
        <v>43787</v>
      </c>
      <c r="H1249" s="20" t="s">
        <v>81</v>
      </c>
      <c r="I1249" s="51"/>
      <c r="J1249" s="27" t="str">
        <f ca="1">NETWORKDAYS(LeaveTracker[[#This Row],[Start Date]],LeaveTracker[[#This Row],[End Date]],lstHolidays)&amp; " "&amp;LeaveTracker[[#This Row],[Type of Leave]]</f>
        <v>1 SL</v>
      </c>
      <c r="K1249" s="23">
        <f ca="1">NETWORKDAYS(LeaveTracker[[#This Row],[Start Date]],LeaveTracker[[#This Row],[End Date]],lstHolidays)</f>
        <v>1</v>
      </c>
      <c r="L1249" s="30"/>
    </row>
    <row r="1250" spans="1:12" ht="30" customHeight="1" x14ac:dyDescent="0.3">
      <c r="A1250" s="37">
        <v>1423</v>
      </c>
      <c r="B1250" s="36">
        <v>43803</v>
      </c>
      <c r="C1250" s="36">
        <v>43788</v>
      </c>
      <c r="D1250" s="20" t="s">
        <v>116</v>
      </c>
      <c r="E1250" s="20" t="str">
        <f>IF(ISBLANK(LeaveTracker[[#This Row],[Employee Name]]),"-----",VLOOKUP(LeaveTracker[[#This Row],[Employee Name]],Employees[[Employee Name]:[Office]],6))</f>
        <v>CHARACTER OFFICE</v>
      </c>
      <c r="F1250" s="24">
        <v>43815</v>
      </c>
      <c r="G1250" s="24">
        <v>43819</v>
      </c>
      <c r="H1250" s="20" t="s">
        <v>82</v>
      </c>
      <c r="I1250" s="51"/>
      <c r="J1250" s="27" t="str">
        <f ca="1">NETWORKDAYS(LeaveTracker[[#This Row],[Start Date]],LeaveTracker[[#This Row],[End Date]],lstHolidays)&amp; " "&amp;LeaveTracker[[#This Row],[Type of Leave]]</f>
        <v>5 VL</v>
      </c>
      <c r="K1250" s="23">
        <f ca="1">NETWORKDAYS(LeaveTracker[[#This Row],[Start Date]],LeaveTracker[[#This Row],[End Date]],lstHolidays)</f>
        <v>5</v>
      </c>
      <c r="L1250" s="30"/>
    </row>
    <row r="1251" spans="1:12" ht="30" customHeight="1" x14ac:dyDescent="0.3">
      <c r="A1251" s="37">
        <v>1424</v>
      </c>
      <c r="B1251" s="36">
        <v>43803</v>
      </c>
      <c r="C1251" s="36">
        <v>43773</v>
      </c>
      <c r="D1251" s="20" t="s">
        <v>116</v>
      </c>
      <c r="E1251" s="20" t="str">
        <f>IF(ISBLANK(LeaveTracker[[#This Row],[Employee Name]]),"-----",VLOOKUP(LeaveTracker[[#This Row],[Employee Name]],Employees[[Employee Name]:[Office]],6))</f>
        <v>CHARACTER OFFICE</v>
      </c>
      <c r="F1251" s="24">
        <v>43782</v>
      </c>
      <c r="G1251" s="24">
        <v>43782</v>
      </c>
      <c r="H1251" s="20" t="s">
        <v>300</v>
      </c>
      <c r="I1251" s="51"/>
      <c r="J1251" s="27" t="str">
        <f ca="1">NETWORKDAYS(LeaveTracker[[#This Row],[Start Date]],LeaveTracker[[#This Row],[End Date]],lstHolidays)&amp; " "&amp;LeaveTracker[[#This Row],[Type of Leave]]</f>
        <v>1 OTHER</v>
      </c>
      <c r="K1251" s="23">
        <f ca="1">NETWORKDAYS(LeaveTracker[[#This Row],[Start Date]],LeaveTracker[[#This Row],[End Date]],lstHolidays)</f>
        <v>1</v>
      </c>
      <c r="L1251" s="30"/>
    </row>
    <row r="1252" spans="1:12" ht="30" customHeight="1" x14ac:dyDescent="0.3">
      <c r="A1252" s="37">
        <v>1425</v>
      </c>
      <c r="B1252" s="36">
        <v>43803</v>
      </c>
      <c r="C1252" s="36">
        <v>43774</v>
      </c>
      <c r="D1252" s="20" t="s">
        <v>339</v>
      </c>
      <c r="E1252" s="20" t="str">
        <f>IF(ISBLANK(LeaveTracker[[#This Row],[Employee Name]]),"-----",VLOOKUP(LeaveTracker[[#This Row],[Employee Name]],Employees[[Employee Name]:[Office]],6))</f>
        <v>COMELEC</v>
      </c>
      <c r="F1252" s="24">
        <v>43818</v>
      </c>
      <c r="G1252" s="24">
        <v>43819</v>
      </c>
      <c r="H1252" s="20" t="s">
        <v>300</v>
      </c>
      <c r="I1252" s="51"/>
      <c r="J1252" s="27" t="str">
        <f ca="1">NETWORKDAYS(LeaveTracker[[#This Row],[Start Date]],LeaveTracker[[#This Row],[End Date]],lstHolidays)&amp; " "&amp;LeaveTracker[[#This Row],[Type of Leave]]</f>
        <v>2 OTHER</v>
      </c>
      <c r="K1252" s="23">
        <f ca="1">NETWORKDAYS(LeaveTracker[[#This Row],[Start Date]],LeaveTracker[[#This Row],[End Date]],lstHolidays)</f>
        <v>2</v>
      </c>
      <c r="L1252" s="30"/>
    </row>
    <row r="1253" spans="1:12" ht="30" customHeight="1" x14ac:dyDescent="0.3">
      <c r="A1253" s="37">
        <v>1425</v>
      </c>
      <c r="B1253" s="36">
        <v>43803</v>
      </c>
      <c r="C1253" s="36">
        <v>43774</v>
      </c>
      <c r="D1253" s="20" t="s">
        <v>339</v>
      </c>
      <c r="E1253" s="20" t="str">
        <f>IF(ISBLANK(LeaveTracker[[#This Row],[Employee Name]]),"-----",VLOOKUP(LeaveTracker[[#This Row],[Employee Name]],Employees[[Employee Name]:[Office]],6))</f>
        <v>COMELEC</v>
      </c>
      <c r="F1253" s="24">
        <v>43822</v>
      </c>
      <c r="G1253" s="24">
        <v>43822</v>
      </c>
      <c r="H1253" s="20" t="s">
        <v>300</v>
      </c>
      <c r="I1253" s="51"/>
      <c r="J1253" s="27" t="str">
        <f ca="1">NETWORKDAYS(LeaveTracker[[#This Row],[Start Date]],LeaveTracker[[#This Row],[End Date]],lstHolidays)&amp; " "&amp;LeaveTracker[[#This Row],[Type of Leave]]</f>
        <v>1 OTHER</v>
      </c>
      <c r="K1253" s="23">
        <f ca="1">NETWORKDAYS(LeaveTracker[[#This Row],[Start Date]],LeaveTracker[[#This Row],[End Date]],lstHolidays)</f>
        <v>1</v>
      </c>
      <c r="L1253" s="30"/>
    </row>
    <row r="1254" spans="1:12" ht="30" customHeight="1" x14ac:dyDescent="0.3">
      <c r="A1254" s="37">
        <v>1425</v>
      </c>
      <c r="B1254" s="36">
        <v>43803</v>
      </c>
      <c r="C1254" s="36">
        <v>43774</v>
      </c>
      <c r="D1254" s="20" t="s">
        <v>339</v>
      </c>
      <c r="E1254" s="20" t="str">
        <f>IF(ISBLANK(LeaveTracker[[#This Row],[Employee Name]]),"-----",VLOOKUP(LeaveTracker[[#This Row],[Employee Name]],Employees[[Employee Name]:[Office]],6))</f>
        <v>COMELEC</v>
      </c>
      <c r="F1254" s="24">
        <v>43825</v>
      </c>
      <c r="G1254" s="24">
        <v>43826</v>
      </c>
      <c r="H1254" s="20" t="s">
        <v>300</v>
      </c>
      <c r="I1254" s="51"/>
      <c r="J1254" s="27" t="str">
        <f ca="1">NETWORKDAYS(LeaveTracker[[#This Row],[Start Date]],LeaveTracker[[#This Row],[End Date]],lstHolidays)&amp; " "&amp;LeaveTracker[[#This Row],[Type of Leave]]</f>
        <v>2 OTHER</v>
      </c>
      <c r="K1254" s="23">
        <f ca="1">NETWORKDAYS(LeaveTracker[[#This Row],[Start Date]],LeaveTracker[[#This Row],[End Date]],lstHolidays)</f>
        <v>2</v>
      </c>
      <c r="L1254" s="30"/>
    </row>
    <row r="1255" spans="1:12" ht="30" customHeight="1" x14ac:dyDescent="0.3">
      <c r="A1255" s="37">
        <v>1426</v>
      </c>
      <c r="B1255" s="36">
        <v>43803</v>
      </c>
      <c r="C1255" s="36">
        <v>43788</v>
      </c>
      <c r="D1255" s="20" t="s">
        <v>341</v>
      </c>
      <c r="E1255" s="20" t="str">
        <f>IF(ISBLANK(LeaveTracker[[#This Row],[Employee Name]]),"-----",VLOOKUP(LeaveTracker[[#This Row],[Employee Name]],Employees[[Employee Name]:[Office]],6))</f>
        <v>COMELEC</v>
      </c>
      <c r="F1255" s="24">
        <v>43784</v>
      </c>
      <c r="G1255" s="24">
        <v>43785</v>
      </c>
      <c r="H1255" s="20" t="s">
        <v>81</v>
      </c>
      <c r="I1255" s="51"/>
      <c r="J1255" s="27" t="str">
        <f ca="1">NETWORKDAYS(LeaveTracker[[#This Row],[Start Date]],LeaveTracker[[#This Row],[End Date]],lstHolidays)&amp; " "&amp;LeaveTracker[[#This Row],[Type of Leave]]</f>
        <v>1 SL</v>
      </c>
      <c r="K1255" s="23">
        <f ca="1">NETWORKDAYS(LeaveTracker[[#This Row],[Start Date]],LeaveTracker[[#This Row],[End Date]],lstHolidays)</f>
        <v>1</v>
      </c>
      <c r="L1255" s="30"/>
    </row>
    <row r="1256" spans="1:12" ht="30" customHeight="1" x14ac:dyDescent="0.3">
      <c r="A1256" s="37">
        <v>1427</v>
      </c>
      <c r="B1256" s="36">
        <v>43803</v>
      </c>
      <c r="C1256" s="36">
        <v>43789</v>
      </c>
      <c r="D1256" s="20" t="s">
        <v>341</v>
      </c>
      <c r="E1256" s="20" t="str">
        <f>IF(ISBLANK(LeaveTracker[[#This Row],[Employee Name]]),"-----",VLOOKUP(LeaveTracker[[#This Row],[Employee Name]],Employees[[Employee Name]:[Office]],6))</f>
        <v>COMELEC</v>
      </c>
      <c r="F1256" s="24">
        <v>43781</v>
      </c>
      <c r="G1256" s="24">
        <v>43783</v>
      </c>
      <c r="H1256" s="20" t="s">
        <v>81</v>
      </c>
      <c r="I1256" s="51"/>
      <c r="J1256" s="27" t="str">
        <f ca="1">NETWORKDAYS(LeaveTracker[[#This Row],[Start Date]],LeaveTracker[[#This Row],[End Date]],lstHolidays)&amp; " "&amp;LeaveTracker[[#This Row],[Type of Leave]]</f>
        <v>3 SL</v>
      </c>
      <c r="K1256" s="23">
        <f ca="1">NETWORKDAYS(LeaveTracker[[#This Row],[Start Date]],LeaveTracker[[#This Row],[End Date]],lstHolidays)</f>
        <v>3</v>
      </c>
      <c r="L1256" s="30"/>
    </row>
    <row r="1257" spans="1:12" ht="30" customHeight="1" x14ac:dyDescent="0.3">
      <c r="A1257" s="37">
        <v>1428</v>
      </c>
      <c r="B1257" s="36">
        <v>43803</v>
      </c>
      <c r="C1257" s="36">
        <v>43795</v>
      </c>
      <c r="D1257" s="20" t="s">
        <v>131</v>
      </c>
      <c r="E1257" s="20" t="str">
        <f>IF(ISBLANK(LeaveTracker[[#This Row],[Employee Name]]),"-----",VLOOKUP(LeaveTracker[[#This Row],[Employee Name]],Employees[[Employee Name]:[Office]],6))</f>
        <v>FPTMNHS</v>
      </c>
      <c r="F1257" s="24">
        <v>43801</v>
      </c>
      <c r="G1257" s="24">
        <v>43803</v>
      </c>
      <c r="H1257" s="20" t="s">
        <v>300</v>
      </c>
      <c r="I1257" s="51" t="s">
        <v>105</v>
      </c>
      <c r="J1257" s="27" t="str">
        <f ca="1">NETWORKDAYS(LeaveTracker[[#This Row],[Start Date]],LeaveTracker[[#This Row],[End Date]],lstHolidays)&amp; " "&amp;LeaveTracker[[#This Row],[Type of Leave]]</f>
        <v>3 OTHER</v>
      </c>
      <c r="K1257" s="23">
        <f ca="1">NETWORKDAYS(LeaveTracker[[#This Row],[Start Date]],LeaveTracker[[#This Row],[End Date]],lstHolidays)</f>
        <v>3</v>
      </c>
      <c r="L1257" s="30"/>
    </row>
    <row r="1258" spans="1:12" ht="30" customHeight="1" x14ac:dyDescent="0.3">
      <c r="A1258" s="37">
        <v>1429</v>
      </c>
      <c r="B1258" s="36">
        <v>43803</v>
      </c>
      <c r="C1258" s="36">
        <v>43753</v>
      </c>
      <c r="D1258" s="19" t="s">
        <v>618</v>
      </c>
      <c r="E1258" s="20" t="str">
        <f>IF(ISBLANK(LeaveTracker[[#This Row],[Employee Name]]),"-----",VLOOKUP(LeaveTracker[[#This Row],[Employee Name]],Employees[[Employee Name]:[Office]],6))</f>
        <v>CBO</v>
      </c>
      <c r="F1258" s="21">
        <v>43760</v>
      </c>
      <c r="G1258" s="24">
        <v>43760</v>
      </c>
      <c r="H1258" s="20" t="s">
        <v>300</v>
      </c>
      <c r="I1258" s="51" t="s">
        <v>158</v>
      </c>
      <c r="J1258" s="27" t="str">
        <f ca="1">NETWORKDAYS(LeaveTracker[[#This Row],[Start Date]],LeaveTracker[[#This Row],[End Date]],lstHolidays)&amp; " "&amp;LeaveTracker[[#This Row],[Type of Leave]]</f>
        <v>1 OTHER</v>
      </c>
      <c r="K1258" s="23">
        <f ca="1">NETWORKDAYS(LeaveTracker[[#This Row],[Start Date]],LeaveTracker[[#This Row],[End Date]],lstHolidays)</f>
        <v>1</v>
      </c>
      <c r="L1258" s="30"/>
    </row>
    <row r="1259" spans="1:12" ht="30" customHeight="1" x14ac:dyDescent="0.3">
      <c r="A1259" s="37">
        <v>1430</v>
      </c>
      <c r="B1259" s="36">
        <v>43819</v>
      </c>
      <c r="C1259" s="36">
        <v>43796</v>
      </c>
      <c r="D1259" s="20" t="s">
        <v>267</v>
      </c>
      <c r="E1259" s="20" t="str">
        <f>IF(ISBLANK(LeaveTracker[[#This Row],[Employee Name]]),"-----",VLOOKUP(LeaveTracker[[#This Row],[Employee Name]],Employees[[Employee Name]:[Office]],6))</f>
        <v>MO</v>
      </c>
      <c r="F1259" s="24">
        <v>43791</v>
      </c>
      <c r="G1259" s="24">
        <v>43791</v>
      </c>
      <c r="H1259" s="20" t="s">
        <v>81</v>
      </c>
      <c r="I1259" s="51"/>
      <c r="J1259" s="27" t="str">
        <f ca="1">NETWORKDAYS(LeaveTracker[[#This Row],[Start Date]],LeaveTracker[[#This Row],[End Date]],lstHolidays)&amp; " "&amp;LeaveTracker[[#This Row],[Type of Leave]]</f>
        <v>1 SL</v>
      </c>
      <c r="K1259" s="23">
        <f ca="1">NETWORKDAYS(LeaveTracker[[#This Row],[Start Date]],LeaveTracker[[#This Row],[End Date]],lstHolidays)</f>
        <v>1</v>
      </c>
      <c r="L1259" s="30"/>
    </row>
    <row r="1260" spans="1:12" ht="30" customHeight="1" x14ac:dyDescent="0.3">
      <c r="A1260" s="37">
        <v>1430</v>
      </c>
      <c r="B1260" s="36">
        <v>43819</v>
      </c>
      <c r="C1260" s="36">
        <v>43796</v>
      </c>
      <c r="D1260" s="20" t="s">
        <v>267</v>
      </c>
      <c r="E1260" s="20" t="str">
        <f>IF(ISBLANK(LeaveTracker[[#This Row],[Employee Name]]),"-----",VLOOKUP(LeaveTracker[[#This Row],[Employee Name]],Employees[[Employee Name]:[Office]],6))</f>
        <v>MO</v>
      </c>
      <c r="F1260" s="24">
        <v>43794</v>
      </c>
      <c r="G1260" s="24">
        <v>43795</v>
      </c>
      <c r="H1260" s="20" t="s">
        <v>81</v>
      </c>
      <c r="I1260" s="51"/>
      <c r="J1260" s="27" t="str">
        <f ca="1">NETWORKDAYS(LeaveTracker[[#This Row],[Start Date]],LeaveTracker[[#This Row],[End Date]],lstHolidays)&amp; " "&amp;LeaveTracker[[#This Row],[Type of Leave]]</f>
        <v>2 SL</v>
      </c>
      <c r="K1260" s="23">
        <f ca="1">NETWORKDAYS(LeaveTracker[[#This Row],[Start Date]],LeaveTracker[[#This Row],[End Date]],lstHolidays)</f>
        <v>2</v>
      </c>
      <c r="L1260" s="30"/>
    </row>
    <row r="1261" spans="1:12" ht="30" customHeight="1" x14ac:dyDescent="0.3">
      <c r="A1261" s="37">
        <v>1431</v>
      </c>
      <c r="B1261" s="36">
        <v>43819</v>
      </c>
      <c r="C1261" s="36">
        <v>43791</v>
      </c>
      <c r="D1261" s="19" t="s">
        <v>654</v>
      </c>
      <c r="E1261" s="20" t="str">
        <f>IF(ISBLANK(LeaveTracker[[#This Row],[Employee Name]]),"-----",VLOOKUP(LeaveTracker[[#This Row],[Employee Name]],Employees[[Employee Name]:[Office]],6))</f>
        <v>ASSESSORS OFFICE</v>
      </c>
      <c r="F1261" s="24">
        <v>43788</v>
      </c>
      <c r="G1261" s="24">
        <v>43790</v>
      </c>
      <c r="H1261" s="20" t="s">
        <v>81</v>
      </c>
      <c r="I1261" s="51"/>
      <c r="J1261" s="27" t="str">
        <f ca="1">NETWORKDAYS(LeaveTracker[[#This Row],[Start Date]],LeaveTracker[[#This Row],[End Date]],lstHolidays)&amp; " "&amp;LeaveTracker[[#This Row],[Type of Leave]]</f>
        <v>3 SL</v>
      </c>
      <c r="K1261" s="23">
        <f ca="1">NETWORKDAYS(LeaveTracker[[#This Row],[Start Date]],LeaveTracker[[#This Row],[End Date]],lstHolidays)</f>
        <v>3</v>
      </c>
      <c r="L1261" s="30"/>
    </row>
    <row r="1262" spans="1:12" ht="30" customHeight="1" x14ac:dyDescent="0.3">
      <c r="A1262" s="37">
        <v>1432</v>
      </c>
      <c r="B1262" s="36">
        <v>43819</v>
      </c>
      <c r="C1262" s="36">
        <v>43791</v>
      </c>
      <c r="D1262" s="19" t="s">
        <v>658</v>
      </c>
      <c r="E1262" s="20" t="str">
        <f>IF(ISBLANK(LeaveTracker[[#This Row],[Employee Name]]),"-----",VLOOKUP(LeaveTracker[[#This Row],[Employee Name]],Employees[[Employee Name]:[Office]],6))</f>
        <v>ASSESSORS OFFICE</v>
      </c>
      <c r="F1262" s="24">
        <v>43788</v>
      </c>
      <c r="G1262" s="24">
        <v>43788</v>
      </c>
      <c r="H1262" s="20" t="s">
        <v>300</v>
      </c>
      <c r="I1262" s="51" t="s">
        <v>647</v>
      </c>
      <c r="J1262" s="27" t="str">
        <f ca="1">NETWORKDAYS(LeaveTracker[[#This Row],[Start Date]],LeaveTracker[[#This Row],[End Date]],lstHolidays)&amp; " "&amp;LeaveTracker[[#This Row],[Type of Leave]]</f>
        <v>1 OTHER</v>
      </c>
      <c r="K1262" s="23">
        <f ca="1">NETWORKDAYS(LeaveTracker[[#This Row],[Start Date]],LeaveTracker[[#This Row],[End Date]],lstHolidays)</f>
        <v>1</v>
      </c>
      <c r="L1262" s="30"/>
    </row>
    <row r="1263" spans="1:12" ht="30" customHeight="1" x14ac:dyDescent="0.3">
      <c r="A1263" s="37">
        <v>1433</v>
      </c>
      <c r="B1263" s="36">
        <v>43819</v>
      </c>
      <c r="C1263" s="36">
        <v>43791</v>
      </c>
      <c r="D1263" s="19" t="s">
        <v>660</v>
      </c>
      <c r="E1263" s="20" t="str">
        <f>IF(ISBLANK(LeaveTracker[[#This Row],[Employee Name]]),"-----",VLOOKUP(LeaveTracker[[#This Row],[Employee Name]],Employees[[Employee Name]:[Office]],6))</f>
        <v>ASSESSORS OFFICE</v>
      </c>
      <c r="F1263" s="24">
        <v>43789</v>
      </c>
      <c r="G1263" s="24">
        <v>43789</v>
      </c>
      <c r="H1263" s="20" t="s">
        <v>300</v>
      </c>
      <c r="I1263" s="51" t="s">
        <v>647</v>
      </c>
      <c r="J1263" s="27" t="str">
        <f ca="1">NETWORKDAYS(LeaveTracker[[#This Row],[Start Date]],LeaveTracker[[#This Row],[End Date]],lstHolidays)&amp; " "&amp;LeaveTracker[[#This Row],[Type of Leave]]</f>
        <v>1 OTHER</v>
      </c>
      <c r="K1263" s="23">
        <f ca="1">NETWORKDAYS(LeaveTracker[[#This Row],[Start Date]],LeaveTracker[[#This Row],[End Date]],lstHolidays)</f>
        <v>1</v>
      </c>
      <c r="L1263" s="30"/>
    </row>
    <row r="1264" spans="1:12" ht="30" customHeight="1" x14ac:dyDescent="0.3">
      <c r="A1264" s="37">
        <v>1434</v>
      </c>
      <c r="B1264" s="36">
        <v>43819</v>
      </c>
      <c r="C1264" s="36">
        <v>43801</v>
      </c>
      <c r="D1264" s="20" t="s">
        <v>131</v>
      </c>
      <c r="E1264" s="20" t="str">
        <f>IF(ISBLANK(LeaveTracker[[#This Row],[Employee Name]]),"-----",VLOOKUP(LeaveTracker[[#This Row],[Employee Name]],Employees[[Employee Name]:[Office]],6))</f>
        <v>FPTMNHS</v>
      </c>
      <c r="F1264" s="24">
        <v>43804</v>
      </c>
      <c r="G1264" s="24">
        <v>43805</v>
      </c>
      <c r="H1264" s="20" t="s">
        <v>300</v>
      </c>
      <c r="I1264" s="51" t="s">
        <v>307</v>
      </c>
      <c r="J1264" s="27" t="str">
        <f ca="1">NETWORKDAYS(LeaveTracker[[#This Row],[Start Date]],LeaveTracker[[#This Row],[End Date]],lstHolidays)&amp; " "&amp;LeaveTracker[[#This Row],[Type of Leave]]</f>
        <v>2 OTHER</v>
      </c>
      <c r="K1264" s="23">
        <f ca="1">NETWORKDAYS(LeaveTracker[[#This Row],[Start Date]],LeaveTracker[[#This Row],[End Date]],lstHolidays)</f>
        <v>2</v>
      </c>
      <c r="L1264" s="30"/>
    </row>
    <row r="1265" spans="1:12" ht="30" customHeight="1" x14ac:dyDescent="0.3">
      <c r="A1265" s="37">
        <v>1434</v>
      </c>
      <c r="B1265" s="36">
        <v>43819</v>
      </c>
      <c r="C1265" s="36">
        <v>43802</v>
      </c>
      <c r="D1265" s="20" t="s">
        <v>131</v>
      </c>
      <c r="E1265" s="20" t="str">
        <f>IF(ISBLANK(LeaveTracker[[#This Row],[Employee Name]]),"-----",VLOOKUP(LeaveTracker[[#This Row],[Employee Name]],Employees[[Employee Name]:[Office]],6))</f>
        <v>FPTMNHS</v>
      </c>
      <c r="F1265" s="24">
        <v>43808</v>
      </c>
      <c r="G1265" s="24">
        <v>43810</v>
      </c>
      <c r="H1265" s="20" t="s">
        <v>300</v>
      </c>
      <c r="I1265" s="51"/>
      <c r="J1265" s="27" t="str">
        <f ca="1">NETWORKDAYS(LeaveTracker[[#This Row],[Start Date]],LeaveTracker[[#This Row],[End Date]],lstHolidays)&amp; " "&amp;LeaveTracker[[#This Row],[Type of Leave]]</f>
        <v>3 OTHER</v>
      </c>
      <c r="K1265" s="23">
        <f ca="1">NETWORKDAYS(LeaveTracker[[#This Row],[Start Date]],LeaveTracker[[#This Row],[End Date]],lstHolidays)</f>
        <v>3</v>
      </c>
      <c r="L1265" s="30"/>
    </row>
    <row r="1266" spans="1:12" ht="30" customHeight="1" x14ac:dyDescent="0.3">
      <c r="A1266" s="37">
        <v>1435</v>
      </c>
      <c r="B1266" s="36">
        <v>43819</v>
      </c>
      <c r="C1266" s="36">
        <v>43791</v>
      </c>
      <c r="D1266" s="20" t="s">
        <v>660</v>
      </c>
      <c r="E1266" s="20" t="str">
        <f>IF(ISBLANK(LeaveTracker[[#This Row],[Employee Name]]),"-----",VLOOKUP(LeaveTracker[[#This Row],[Employee Name]],Employees[[Employee Name]:[Office]],6))</f>
        <v>ASSESSORS OFFICE</v>
      </c>
      <c r="F1266" s="24">
        <v>43790</v>
      </c>
      <c r="G1266" s="24">
        <v>43791</v>
      </c>
      <c r="H1266" s="20" t="s">
        <v>81</v>
      </c>
      <c r="I1266" s="51"/>
      <c r="J1266" s="27" t="str">
        <f ca="1">NETWORKDAYS(LeaveTracker[[#This Row],[Start Date]],LeaveTracker[[#This Row],[End Date]],lstHolidays)&amp; " "&amp;LeaveTracker[[#This Row],[Type of Leave]]</f>
        <v>2 SL</v>
      </c>
      <c r="K1266" s="23">
        <f ca="1">NETWORKDAYS(LeaveTracker[[#This Row],[Start Date]],LeaveTracker[[#This Row],[End Date]],lstHolidays)</f>
        <v>2</v>
      </c>
      <c r="L1266" s="30"/>
    </row>
    <row r="1267" spans="1:12" ht="30" customHeight="1" x14ac:dyDescent="0.3">
      <c r="A1267" s="37">
        <v>1436</v>
      </c>
      <c r="B1267" s="36">
        <v>43819</v>
      </c>
      <c r="C1267" s="36">
        <v>43809</v>
      </c>
      <c r="D1267" s="20" t="s">
        <v>473</v>
      </c>
      <c r="E1267" s="20" t="str">
        <f>IF(ISBLANK(LeaveTracker[[#This Row],[Employee Name]]),"-----",VLOOKUP(LeaveTracker[[#This Row],[Employee Name]],Employees[[Employee Name]:[Office]],6))</f>
        <v>ASSESSORS OFFICE</v>
      </c>
      <c r="F1267" s="24">
        <v>43808</v>
      </c>
      <c r="G1267" s="24">
        <v>43808</v>
      </c>
      <c r="H1267" s="20" t="s">
        <v>81</v>
      </c>
      <c r="I1267" s="51"/>
      <c r="J1267" s="27" t="str">
        <f ca="1">NETWORKDAYS(LeaveTracker[[#This Row],[Start Date]],LeaveTracker[[#This Row],[End Date]],lstHolidays)&amp; " "&amp;LeaveTracker[[#This Row],[Type of Leave]]</f>
        <v>1 SL</v>
      </c>
      <c r="K1267" s="23">
        <f ca="1">NETWORKDAYS(LeaveTracker[[#This Row],[Start Date]],LeaveTracker[[#This Row],[End Date]],lstHolidays)</f>
        <v>1</v>
      </c>
      <c r="L1267" s="30"/>
    </row>
    <row r="1268" spans="1:12" ht="30" customHeight="1" x14ac:dyDescent="0.3">
      <c r="A1268" s="37">
        <v>1437</v>
      </c>
      <c r="B1268" s="36">
        <v>43819</v>
      </c>
      <c r="C1268" s="36">
        <v>43810</v>
      </c>
      <c r="D1268" s="20" t="s">
        <v>660</v>
      </c>
      <c r="E1268" s="20" t="str">
        <f>IF(ISBLANK(LeaveTracker[[#This Row],[Employee Name]]),"-----",VLOOKUP(LeaveTracker[[#This Row],[Employee Name]],Employees[[Employee Name]:[Office]],6))</f>
        <v>ASSESSORS OFFICE</v>
      </c>
      <c r="F1268" s="24">
        <v>43808</v>
      </c>
      <c r="G1268" s="24">
        <v>43808</v>
      </c>
      <c r="H1268" s="20" t="s">
        <v>81</v>
      </c>
      <c r="I1268" s="51"/>
      <c r="J1268" s="27" t="str">
        <f ca="1">NETWORKDAYS(LeaveTracker[[#This Row],[Start Date]],LeaveTracker[[#This Row],[End Date]],lstHolidays)&amp; " "&amp;LeaveTracker[[#This Row],[Type of Leave]]</f>
        <v>1 SL</v>
      </c>
      <c r="K1268" s="23">
        <f ca="1">NETWORKDAYS(LeaveTracker[[#This Row],[Start Date]],LeaveTracker[[#This Row],[End Date]],lstHolidays)</f>
        <v>1</v>
      </c>
      <c r="L1268" s="30"/>
    </row>
    <row r="1269" spans="1:12" ht="30" customHeight="1" x14ac:dyDescent="0.3">
      <c r="A1269" s="37">
        <v>1438</v>
      </c>
      <c r="B1269" s="36">
        <v>43819</v>
      </c>
      <c r="C1269" s="36">
        <v>43801</v>
      </c>
      <c r="D1269" s="20" t="s">
        <v>344</v>
      </c>
      <c r="E1269" s="20" t="str">
        <f>IF(ISBLANK(LeaveTracker[[#This Row],[Employee Name]]),"-----",VLOOKUP(LeaveTracker[[#This Row],[Employee Name]],Employees[[Employee Name]:[Office]],6))</f>
        <v>MO</v>
      </c>
      <c r="F1269" s="24">
        <v>43815</v>
      </c>
      <c r="G1269" s="24">
        <v>43819</v>
      </c>
      <c r="H1269" s="20" t="s">
        <v>300</v>
      </c>
      <c r="I1269" s="51" t="s">
        <v>307</v>
      </c>
      <c r="J1269" s="27" t="str">
        <f ca="1">NETWORKDAYS(LeaveTracker[[#This Row],[Start Date]],LeaveTracker[[#This Row],[End Date]],lstHolidays)&amp; " "&amp;LeaveTracker[[#This Row],[Type of Leave]]</f>
        <v>5 OTHER</v>
      </c>
      <c r="K1269" s="23">
        <f ca="1">NETWORKDAYS(LeaveTracker[[#This Row],[Start Date]],LeaveTracker[[#This Row],[End Date]],lstHolidays)</f>
        <v>5</v>
      </c>
      <c r="L1269" s="30"/>
    </row>
    <row r="1270" spans="1:12" ht="30" customHeight="1" x14ac:dyDescent="0.3">
      <c r="A1270" s="37">
        <v>1439</v>
      </c>
      <c r="B1270" s="36">
        <v>43819</v>
      </c>
      <c r="C1270" s="36">
        <v>43801</v>
      </c>
      <c r="D1270" s="20" t="s">
        <v>344</v>
      </c>
      <c r="E1270" s="20" t="str">
        <f>IF(ISBLANK(LeaveTracker[[#This Row],[Employee Name]]),"-----",VLOOKUP(LeaveTracker[[#This Row],[Employee Name]],Employees[[Employee Name]:[Office]],6))</f>
        <v>MO</v>
      </c>
      <c r="F1270" s="24">
        <v>43794</v>
      </c>
      <c r="G1270" s="24">
        <v>43796</v>
      </c>
      <c r="H1270" s="20" t="s">
        <v>81</v>
      </c>
      <c r="I1270" s="51"/>
      <c r="J1270" s="27" t="str">
        <f ca="1">NETWORKDAYS(LeaveTracker[[#This Row],[Start Date]],LeaveTracker[[#This Row],[End Date]],lstHolidays)&amp; " "&amp;LeaveTracker[[#This Row],[Type of Leave]]</f>
        <v>3 SL</v>
      </c>
      <c r="K1270" s="23">
        <f ca="1">NETWORKDAYS(LeaveTracker[[#This Row],[Start Date]],LeaveTracker[[#This Row],[End Date]],lstHolidays)</f>
        <v>3</v>
      </c>
      <c r="L1270" s="30"/>
    </row>
    <row r="1271" spans="1:12" ht="30" customHeight="1" x14ac:dyDescent="0.3">
      <c r="A1271" s="37">
        <v>1440</v>
      </c>
      <c r="B1271" s="36">
        <v>43819</v>
      </c>
      <c r="C1271" s="36">
        <v>43801</v>
      </c>
      <c r="D1271" s="19" t="s">
        <v>651</v>
      </c>
      <c r="E1271" s="20" t="str">
        <f>IF(ISBLANK(LeaveTracker[[#This Row],[Employee Name]]),"-----",VLOOKUP(LeaveTracker[[#This Row],[Employee Name]],Employees[[Employee Name]:[Office]],6))</f>
        <v>INTEGRATED CENTRAL TERMINAL</v>
      </c>
      <c r="F1271" s="24">
        <v>43812</v>
      </c>
      <c r="G1271" s="24">
        <v>43812</v>
      </c>
      <c r="H1271" s="20" t="s">
        <v>300</v>
      </c>
      <c r="I1271" s="51" t="s">
        <v>307</v>
      </c>
      <c r="J1271" s="27" t="str">
        <f ca="1">NETWORKDAYS(LeaveTracker[[#This Row],[Start Date]],LeaveTracker[[#This Row],[End Date]],lstHolidays)&amp; " "&amp;LeaveTracker[[#This Row],[Type of Leave]]</f>
        <v>1 OTHER</v>
      </c>
      <c r="K1271" s="23">
        <f ca="1">NETWORKDAYS(LeaveTracker[[#This Row],[Start Date]],LeaveTracker[[#This Row],[End Date]],lstHolidays)</f>
        <v>1</v>
      </c>
      <c r="L1271" s="30"/>
    </row>
    <row r="1272" spans="1:12" ht="30" customHeight="1" x14ac:dyDescent="0.3">
      <c r="A1272" s="37">
        <v>1440</v>
      </c>
      <c r="B1272" s="36">
        <v>43819</v>
      </c>
      <c r="C1272" s="36">
        <v>43801</v>
      </c>
      <c r="D1272" s="19" t="s">
        <v>651</v>
      </c>
      <c r="E1272" s="20" t="str">
        <f>IF(ISBLANK(LeaveTracker[[#This Row],[Employee Name]]),"-----",VLOOKUP(LeaveTracker[[#This Row],[Employee Name]],Employees[[Employee Name]:[Office]],6))</f>
        <v>INTEGRATED CENTRAL TERMINAL</v>
      </c>
      <c r="F1272" s="24">
        <v>43817</v>
      </c>
      <c r="G1272" s="24">
        <v>43817</v>
      </c>
      <c r="H1272" s="20" t="s">
        <v>300</v>
      </c>
      <c r="I1272" s="51" t="s">
        <v>307</v>
      </c>
      <c r="J1272" s="27" t="str">
        <f ca="1">NETWORKDAYS(LeaveTracker[[#This Row],[Start Date]],LeaveTracker[[#This Row],[End Date]],lstHolidays)&amp; " "&amp;LeaveTracker[[#This Row],[Type of Leave]]</f>
        <v>1 OTHER</v>
      </c>
      <c r="K1272" s="23">
        <f ca="1">NETWORKDAYS(LeaveTracker[[#This Row],[Start Date]],LeaveTracker[[#This Row],[End Date]],lstHolidays)</f>
        <v>1</v>
      </c>
      <c r="L1272" s="30"/>
    </row>
    <row r="1273" spans="1:12" ht="30" customHeight="1" x14ac:dyDescent="0.3">
      <c r="A1273" s="37">
        <v>1440</v>
      </c>
      <c r="B1273" s="36">
        <v>43819</v>
      </c>
      <c r="C1273" s="36">
        <v>43801</v>
      </c>
      <c r="D1273" s="19" t="s">
        <v>651</v>
      </c>
      <c r="E1273" s="20" t="str">
        <f>IF(ISBLANK(LeaveTracker[[#This Row],[Employee Name]]),"-----",VLOOKUP(LeaveTracker[[#This Row],[Employee Name]],Employees[[Employee Name]:[Office]],6))</f>
        <v>INTEGRATED CENTRAL TERMINAL</v>
      </c>
      <c r="F1273" s="24">
        <v>43822</v>
      </c>
      <c r="G1273" s="24">
        <v>43822</v>
      </c>
      <c r="H1273" s="20" t="s">
        <v>300</v>
      </c>
      <c r="I1273" s="51" t="s">
        <v>307</v>
      </c>
      <c r="J1273" s="27" t="str">
        <f ca="1">NETWORKDAYS(LeaveTracker[[#This Row],[Start Date]],LeaveTracker[[#This Row],[End Date]],lstHolidays)&amp; " "&amp;LeaveTracker[[#This Row],[Type of Leave]]</f>
        <v>1 OTHER</v>
      </c>
      <c r="K1273" s="23">
        <f ca="1">NETWORKDAYS(LeaveTracker[[#This Row],[Start Date]],LeaveTracker[[#This Row],[End Date]],lstHolidays)</f>
        <v>1</v>
      </c>
      <c r="L1273" s="30"/>
    </row>
    <row r="1274" spans="1:12" ht="30" customHeight="1" x14ac:dyDescent="0.3">
      <c r="A1274" s="37">
        <v>1440</v>
      </c>
      <c r="B1274" s="36">
        <v>43819</v>
      </c>
      <c r="C1274" s="36">
        <v>43801</v>
      </c>
      <c r="D1274" s="19" t="s">
        <v>651</v>
      </c>
      <c r="E1274" s="20" t="str">
        <f>IF(ISBLANK(LeaveTracker[[#This Row],[Employee Name]]),"-----",VLOOKUP(LeaveTracker[[#This Row],[Employee Name]],Employees[[Employee Name]:[Office]],6))</f>
        <v>INTEGRATED CENTRAL TERMINAL</v>
      </c>
      <c r="F1274" s="24">
        <v>43825</v>
      </c>
      <c r="G1274" s="24">
        <v>43826</v>
      </c>
      <c r="H1274" s="20" t="s">
        <v>300</v>
      </c>
      <c r="I1274" s="51" t="s">
        <v>307</v>
      </c>
      <c r="J1274" s="27" t="str">
        <f ca="1">NETWORKDAYS(LeaveTracker[[#This Row],[Start Date]],LeaveTracker[[#This Row],[End Date]],lstHolidays)&amp; " "&amp;LeaveTracker[[#This Row],[Type of Leave]]</f>
        <v>2 OTHER</v>
      </c>
      <c r="K1274" s="23">
        <f ca="1">NETWORKDAYS(LeaveTracker[[#This Row],[Start Date]],LeaveTracker[[#This Row],[End Date]],lstHolidays)</f>
        <v>2</v>
      </c>
      <c r="L1274" s="30"/>
    </row>
    <row r="1275" spans="1:12" ht="30" customHeight="1" x14ac:dyDescent="0.3">
      <c r="A1275" s="37">
        <v>1441</v>
      </c>
      <c r="B1275" s="36">
        <v>43819</v>
      </c>
      <c r="C1275" s="36">
        <v>43795</v>
      </c>
      <c r="D1275" s="19" t="s">
        <v>602</v>
      </c>
      <c r="E1275" s="20" t="str">
        <f>IF(ISBLANK(LeaveTracker[[#This Row],[Employee Name]]),"-----",VLOOKUP(LeaveTracker[[#This Row],[Employee Name]],Employees[[Employee Name]:[Office]],6))</f>
        <v>EEO/ CITY MARKET</v>
      </c>
      <c r="F1275" s="24">
        <v>43788</v>
      </c>
      <c r="G1275" s="24">
        <v>43788</v>
      </c>
      <c r="H1275" s="20" t="s">
        <v>81</v>
      </c>
      <c r="I1275" s="51"/>
      <c r="J1275" s="27" t="str">
        <f ca="1">NETWORKDAYS(LeaveTracker[[#This Row],[Start Date]],LeaveTracker[[#This Row],[End Date]],lstHolidays)&amp; " "&amp;LeaveTracker[[#This Row],[Type of Leave]]</f>
        <v>1 SL</v>
      </c>
      <c r="K1275" s="23">
        <f ca="1">NETWORKDAYS(LeaveTracker[[#This Row],[Start Date]],LeaveTracker[[#This Row],[End Date]],lstHolidays)</f>
        <v>1</v>
      </c>
      <c r="L1275" s="30"/>
    </row>
    <row r="1276" spans="1:12" ht="30" customHeight="1" x14ac:dyDescent="0.3">
      <c r="A1276" s="37">
        <v>1442</v>
      </c>
      <c r="B1276" s="36">
        <v>43819</v>
      </c>
      <c r="C1276" s="36">
        <v>43795</v>
      </c>
      <c r="D1276" s="19" t="s">
        <v>663</v>
      </c>
      <c r="E1276" s="20" t="str">
        <f>IF(ISBLANK(LeaveTracker[[#This Row],[Employee Name]]),"-----",VLOOKUP(LeaveTracker[[#This Row],[Employee Name]],Employees[[Employee Name]:[Office]],6))</f>
        <v>CTO</v>
      </c>
      <c r="F1276" s="24">
        <v>43794</v>
      </c>
      <c r="G1276" s="24">
        <v>43794</v>
      </c>
      <c r="H1276" s="20" t="s">
        <v>81</v>
      </c>
      <c r="I1276" s="51"/>
      <c r="J1276" s="27" t="str">
        <f ca="1">NETWORKDAYS(LeaveTracker[[#This Row],[Start Date]],LeaveTracker[[#This Row],[End Date]],lstHolidays)&amp; " "&amp;LeaveTracker[[#This Row],[Type of Leave]]</f>
        <v>1 SL</v>
      </c>
      <c r="K1276" s="23">
        <f ca="1">NETWORKDAYS(LeaveTracker[[#This Row],[Start Date]],LeaveTracker[[#This Row],[End Date]],lstHolidays)</f>
        <v>1</v>
      </c>
      <c r="L1276" s="30"/>
    </row>
    <row r="1277" spans="1:12" ht="30" customHeight="1" x14ac:dyDescent="0.3">
      <c r="A1277" s="37">
        <v>1443</v>
      </c>
      <c r="B1277" s="36">
        <v>43819</v>
      </c>
      <c r="C1277" s="36">
        <v>43801</v>
      </c>
      <c r="D1277" s="19" t="s">
        <v>667</v>
      </c>
      <c r="E1277" s="20" t="str">
        <f>IF(ISBLANK(LeaveTracker[[#This Row],[Employee Name]]),"-----",VLOOKUP(LeaveTracker[[#This Row],[Employee Name]],Employees[[Employee Name]:[Office]],6))</f>
        <v>ASSESSORS OFFICE</v>
      </c>
      <c r="F1277" s="24">
        <v>43811</v>
      </c>
      <c r="G1277" s="24">
        <v>43811</v>
      </c>
      <c r="H1277" s="20" t="s">
        <v>82</v>
      </c>
      <c r="I1277" s="51"/>
      <c r="J1277" s="27" t="str">
        <f ca="1">NETWORKDAYS(LeaveTracker[[#This Row],[Start Date]],LeaveTracker[[#This Row],[End Date]],lstHolidays)&amp; " "&amp;LeaveTracker[[#This Row],[Type of Leave]]</f>
        <v>1 VL</v>
      </c>
      <c r="K1277" s="23">
        <f ca="1">NETWORKDAYS(LeaveTracker[[#This Row],[Start Date]],LeaveTracker[[#This Row],[End Date]],lstHolidays)</f>
        <v>1</v>
      </c>
      <c r="L1277" s="30"/>
    </row>
    <row r="1278" spans="1:12" ht="30" customHeight="1" x14ac:dyDescent="0.3">
      <c r="A1278" s="37">
        <v>1444</v>
      </c>
      <c r="B1278" s="36">
        <v>43819</v>
      </c>
      <c r="C1278" s="36">
        <v>43767</v>
      </c>
      <c r="D1278" s="20" t="s">
        <v>654</v>
      </c>
      <c r="E1278" s="20" t="str">
        <f>IF(ISBLANK(LeaveTracker[[#This Row],[Employee Name]]),"-----",VLOOKUP(LeaveTracker[[#This Row],[Employee Name]],Employees[[Employee Name]:[Office]],6))</f>
        <v>ASSESSORS OFFICE</v>
      </c>
      <c r="F1278" s="24">
        <v>43761</v>
      </c>
      <c r="G1278" s="24">
        <v>43763</v>
      </c>
      <c r="H1278" s="20" t="s">
        <v>81</v>
      </c>
      <c r="I1278" s="51"/>
      <c r="J1278" s="27" t="str">
        <f ca="1">NETWORKDAYS(LeaveTracker[[#This Row],[Start Date]],LeaveTracker[[#This Row],[End Date]],lstHolidays)&amp; " "&amp;LeaveTracker[[#This Row],[Type of Leave]]</f>
        <v>3 SL</v>
      </c>
      <c r="K1278" s="23">
        <f ca="1">NETWORKDAYS(LeaveTracker[[#This Row],[Start Date]],LeaveTracker[[#This Row],[End Date]],lstHolidays)</f>
        <v>3</v>
      </c>
      <c r="L1278" s="30"/>
    </row>
    <row r="1279" spans="1:12" ht="30" customHeight="1" x14ac:dyDescent="0.3">
      <c r="A1279" s="37">
        <v>1445</v>
      </c>
      <c r="B1279" s="36">
        <v>43819</v>
      </c>
      <c r="C1279" s="36">
        <v>43801</v>
      </c>
      <c r="D1279" s="19" t="s">
        <v>341</v>
      </c>
      <c r="E1279" s="20" t="str">
        <f>IF(ISBLANK(LeaveTracker[[#This Row],[Employee Name]]),"-----",VLOOKUP(LeaveTracker[[#This Row],[Employee Name]],Employees[[Employee Name]:[Office]],6))</f>
        <v>COMELEC</v>
      </c>
      <c r="F1279" s="24">
        <v>43797</v>
      </c>
      <c r="G1279" s="24">
        <v>43798</v>
      </c>
      <c r="H1279" s="20" t="s">
        <v>81</v>
      </c>
      <c r="I1279" s="51"/>
      <c r="J1279" s="27" t="str">
        <f ca="1">NETWORKDAYS(LeaveTracker[[#This Row],[Start Date]],LeaveTracker[[#This Row],[End Date]],lstHolidays)&amp; " "&amp;LeaveTracker[[#This Row],[Type of Leave]]</f>
        <v>2 SL</v>
      </c>
      <c r="K1279" s="23">
        <f ca="1">NETWORKDAYS(LeaveTracker[[#This Row],[Start Date]],LeaveTracker[[#This Row],[End Date]],lstHolidays)</f>
        <v>2</v>
      </c>
      <c r="L1279" s="30"/>
    </row>
    <row r="1280" spans="1:12" ht="30" customHeight="1" x14ac:dyDescent="0.3">
      <c r="A1280" s="37">
        <v>1446</v>
      </c>
      <c r="B1280" s="36">
        <v>43819</v>
      </c>
      <c r="C1280" s="36">
        <v>43808</v>
      </c>
      <c r="D1280" s="19" t="s">
        <v>671</v>
      </c>
      <c r="E1280" s="20" t="str">
        <f>IF(ISBLANK(LeaveTracker[[#This Row],[Employee Name]]),"-----",VLOOKUP(LeaveTracker[[#This Row],[Employee Name]],Employees[[Employee Name]:[Office]],6))</f>
        <v>AGRICULTURE OFFICE</v>
      </c>
      <c r="F1280" s="24">
        <v>43819</v>
      </c>
      <c r="G1280" s="24">
        <v>43819</v>
      </c>
      <c r="H1280" s="20" t="s">
        <v>300</v>
      </c>
      <c r="I1280" s="51"/>
      <c r="J1280" s="27" t="str">
        <f ca="1">NETWORKDAYS(LeaveTracker[[#This Row],[Start Date]],LeaveTracker[[#This Row],[End Date]],lstHolidays)&amp; " "&amp;LeaveTracker[[#This Row],[Type of Leave]]</f>
        <v>1 OTHER</v>
      </c>
      <c r="K1280" s="23">
        <f ca="1">NETWORKDAYS(LeaveTracker[[#This Row],[Start Date]],LeaveTracker[[#This Row],[End Date]],lstHolidays)</f>
        <v>1</v>
      </c>
      <c r="L1280" s="30"/>
    </row>
    <row r="1281" spans="1:12" ht="30" customHeight="1" x14ac:dyDescent="0.3">
      <c r="A1281" s="37">
        <v>1447</v>
      </c>
      <c r="B1281" s="36">
        <v>43819</v>
      </c>
      <c r="C1281" s="36">
        <v>43808</v>
      </c>
      <c r="D1281" s="19" t="s">
        <v>671</v>
      </c>
      <c r="E1281" s="20" t="str">
        <f>IF(ISBLANK(LeaveTracker[[#This Row],[Employee Name]]),"-----",VLOOKUP(LeaveTracker[[#This Row],[Employee Name]],Employees[[Employee Name]:[Office]],6))</f>
        <v>AGRICULTURE OFFICE</v>
      </c>
      <c r="F1281" s="24">
        <v>43817</v>
      </c>
      <c r="G1281" s="24">
        <v>43818</v>
      </c>
      <c r="H1281" s="20" t="s">
        <v>82</v>
      </c>
      <c r="I1281" s="51"/>
      <c r="J1281" s="27" t="str">
        <f ca="1">NETWORKDAYS(LeaveTracker[[#This Row],[Start Date]],LeaveTracker[[#This Row],[End Date]],lstHolidays)&amp; " "&amp;LeaveTracker[[#This Row],[Type of Leave]]</f>
        <v>2 VL</v>
      </c>
      <c r="K1281" s="23">
        <f ca="1">NETWORKDAYS(LeaveTracker[[#This Row],[Start Date]],LeaveTracker[[#This Row],[End Date]],lstHolidays)</f>
        <v>2</v>
      </c>
      <c r="L1281" s="30"/>
    </row>
    <row r="1282" spans="1:12" ht="30" customHeight="1" x14ac:dyDescent="0.3">
      <c r="A1282" s="37">
        <v>1448</v>
      </c>
      <c r="B1282" s="36">
        <v>43819</v>
      </c>
      <c r="C1282" s="36">
        <v>43808</v>
      </c>
      <c r="D1282" s="20" t="s">
        <v>785</v>
      </c>
      <c r="E1282" s="20" t="str">
        <f>IF(ISBLANK(LeaveTracker[[#This Row],[Employee Name]]),"-----",VLOOKUP(LeaveTracker[[#This Row],[Employee Name]],Employees[[Employee Name]:[Office]],6))</f>
        <v>AGRICULTURE OFFICE</v>
      </c>
      <c r="F1282" s="24">
        <v>43805</v>
      </c>
      <c r="G1282" s="24">
        <v>43805</v>
      </c>
      <c r="H1282" s="20" t="s">
        <v>81</v>
      </c>
      <c r="I1282" s="51"/>
      <c r="J1282" s="27" t="str">
        <f ca="1">NETWORKDAYS(LeaveTracker[[#This Row],[Start Date]],LeaveTracker[[#This Row],[End Date]],lstHolidays)&amp; " "&amp;LeaveTracker[[#This Row],[Type of Leave]]</f>
        <v>1 SL</v>
      </c>
      <c r="K1282" s="23">
        <f ca="1">NETWORKDAYS(LeaveTracker[[#This Row],[Start Date]],LeaveTracker[[#This Row],[End Date]],lstHolidays)</f>
        <v>1</v>
      </c>
      <c r="L1282" s="30"/>
    </row>
    <row r="1283" spans="1:12" ht="30" customHeight="1" x14ac:dyDescent="0.3">
      <c r="A1283" s="37">
        <v>1449</v>
      </c>
      <c r="B1283" s="36">
        <v>43819</v>
      </c>
      <c r="C1283" s="36">
        <v>43801</v>
      </c>
      <c r="D1283" s="19" t="s">
        <v>438</v>
      </c>
      <c r="E1283" s="20" t="str">
        <f>IF(ISBLANK(LeaveTracker[[#This Row],[Employee Name]]),"-----",VLOOKUP(LeaveTracker[[#This Row],[Employee Name]],Employees[[Employee Name]:[Office]],6))</f>
        <v>INTERNAL</v>
      </c>
      <c r="F1283" s="24">
        <v>43787</v>
      </c>
      <c r="G1283" s="24">
        <v>43791</v>
      </c>
      <c r="H1283" s="20" t="s">
        <v>300</v>
      </c>
      <c r="I1283" s="51" t="s">
        <v>301</v>
      </c>
      <c r="J1283" s="27" t="str">
        <f ca="1">NETWORKDAYS(LeaveTracker[[#This Row],[Start Date]],LeaveTracker[[#This Row],[End Date]],lstHolidays)&amp; " "&amp;LeaveTracker[[#This Row],[Type of Leave]]</f>
        <v>5 OTHER</v>
      </c>
      <c r="K1283" s="23">
        <f ca="1">NETWORKDAYS(LeaveTracker[[#This Row],[Start Date]],LeaveTracker[[#This Row],[End Date]],lstHolidays)</f>
        <v>5</v>
      </c>
      <c r="L1283" s="30"/>
    </row>
    <row r="1284" spans="1:12" ht="30" customHeight="1" x14ac:dyDescent="0.3">
      <c r="A1284" s="37">
        <v>1449</v>
      </c>
      <c r="B1284" s="36">
        <v>43819</v>
      </c>
      <c r="C1284" s="36">
        <v>43801</v>
      </c>
      <c r="D1284" s="19" t="s">
        <v>438</v>
      </c>
      <c r="E1284" s="20" t="str">
        <f>IF(ISBLANK(LeaveTracker[[#This Row],[Employee Name]]),"-----",VLOOKUP(LeaveTracker[[#This Row],[Employee Name]],Employees[[Employee Name]:[Office]],6))</f>
        <v>INTERNAL</v>
      </c>
      <c r="F1284" s="24">
        <v>43794</v>
      </c>
      <c r="G1284" s="24">
        <v>43795</v>
      </c>
      <c r="H1284" s="20" t="s">
        <v>300</v>
      </c>
      <c r="I1284" s="51" t="s">
        <v>301</v>
      </c>
      <c r="J1284" s="27" t="str">
        <f ca="1">NETWORKDAYS(LeaveTracker[[#This Row],[Start Date]],LeaveTracker[[#This Row],[End Date]],lstHolidays)&amp; " "&amp;LeaveTracker[[#This Row],[Type of Leave]]</f>
        <v>2 OTHER</v>
      </c>
      <c r="K1284" s="23">
        <f ca="1">NETWORKDAYS(LeaveTracker[[#This Row],[Start Date]],LeaveTracker[[#This Row],[End Date]],lstHolidays)</f>
        <v>2</v>
      </c>
      <c r="L1284" s="30"/>
    </row>
    <row r="1285" spans="1:12" ht="30" customHeight="1" x14ac:dyDescent="0.3">
      <c r="A1285" s="37">
        <v>1450</v>
      </c>
      <c r="B1285" s="36">
        <v>43819</v>
      </c>
      <c r="C1285" s="36">
        <v>43801</v>
      </c>
      <c r="D1285" s="19" t="s">
        <v>438</v>
      </c>
      <c r="E1285" s="20" t="str">
        <f>IF(ISBLANK(LeaveTracker[[#This Row],[Employee Name]]),"-----",VLOOKUP(LeaveTracker[[#This Row],[Employee Name]],Employees[[Employee Name]:[Office]],6))</f>
        <v>INTERNAL</v>
      </c>
      <c r="F1285" s="24">
        <v>43796</v>
      </c>
      <c r="G1285" s="24">
        <v>43797</v>
      </c>
      <c r="H1285" s="20" t="s">
        <v>81</v>
      </c>
      <c r="I1285" s="51"/>
      <c r="J1285" s="27" t="str">
        <f ca="1">NETWORKDAYS(LeaveTracker[[#This Row],[Start Date]],LeaveTracker[[#This Row],[End Date]],lstHolidays)&amp; " "&amp;LeaveTracker[[#This Row],[Type of Leave]]</f>
        <v>2 SL</v>
      </c>
      <c r="K1285" s="23">
        <f ca="1">NETWORKDAYS(LeaveTracker[[#This Row],[Start Date]],LeaveTracker[[#This Row],[End Date]],lstHolidays)</f>
        <v>2</v>
      </c>
      <c r="L1285" s="30"/>
    </row>
    <row r="1286" spans="1:12" ht="30" customHeight="1" x14ac:dyDescent="0.3">
      <c r="A1286" s="37">
        <v>1451</v>
      </c>
      <c r="B1286" s="36">
        <v>43819</v>
      </c>
      <c r="C1286" s="36">
        <v>43801</v>
      </c>
      <c r="D1286" s="20" t="s">
        <v>438</v>
      </c>
      <c r="E1286" s="20" t="str">
        <f>IF(ISBLANK(LeaveTracker[[#This Row],[Employee Name]]),"-----",VLOOKUP(LeaveTracker[[#This Row],[Employee Name]],Employees[[Employee Name]:[Office]],6))</f>
        <v>INTERNAL</v>
      </c>
      <c r="F1286" s="24">
        <v>43774</v>
      </c>
      <c r="G1286" s="24">
        <v>43774</v>
      </c>
      <c r="H1286" s="20" t="s">
        <v>81</v>
      </c>
      <c r="I1286" s="51"/>
      <c r="J1286" s="27" t="str">
        <f ca="1">NETWORKDAYS(LeaveTracker[[#This Row],[Start Date]],LeaveTracker[[#This Row],[End Date]],lstHolidays)&amp; " "&amp;LeaveTracker[[#This Row],[Type of Leave]]</f>
        <v>1 SL</v>
      </c>
      <c r="K1286" s="23">
        <f ca="1">NETWORKDAYS(LeaveTracker[[#This Row],[Start Date]],LeaveTracker[[#This Row],[End Date]],lstHolidays)</f>
        <v>1</v>
      </c>
      <c r="L1286" s="30"/>
    </row>
    <row r="1287" spans="1:12" ht="30" customHeight="1" x14ac:dyDescent="0.3">
      <c r="A1287" s="37">
        <v>1451</v>
      </c>
      <c r="B1287" s="36">
        <v>43819</v>
      </c>
      <c r="C1287" s="36">
        <v>43801</v>
      </c>
      <c r="D1287" s="20" t="s">
        <v>438</v>
      </c>
      <c r="E1287" s="20" t="str">
        <f>IF(ISBLANK(LeaveTracker[[#This Row],[Employee Name]]),"-----",VLOOKUP(LeaveTracker[[#This Row],[Employee Name]],Employees[[Employee Name]:[Office]],6))</f>
        <v>INTERNAL</v>
      </c>
      <c r="F1287" s="24">
        <v>43782</v>
      </c>
      <c r="G1287" s="24">
        <v>43782</v>
      </c>
      <c r="H1287" s="19" t="s">
        <v>81</v>
      </c>
      <c r="I1287" s="51"/>
      <c r="J1287" s="27" t="str">
        <f ca="1">NETWORKDAYS(LeaveTracker[[#This Row],[Start Date]],LeaveTracker[[#This Row],[End Date]],lstHolidays)&amp; " "&amp;LeaveTracker[[#This Row],[Type of Leave]]</f>
        <v>1 SL</v>
      </c>
      <c r="K1287" s="23">
        <f ca="1">NETWORKDAYS(LeaveTracker[[#This Row],[Start Date]],LeaveTracker[[#This Row],[End Date]],lstHolidays)</f>
        <v>1</v>
      </c>
      <c r="L1287" s="30"/>
    </row>
    <row r="1288" spans="1:12" ht="30" customHeight="1" x14ac:dyDescent="0.3">
      <c r="A1288" s="37">
        <v>1452</v>
      </c>
      <c r="B1288" s="36">
        <v>43819</v>
      </c>
      <c r="C1288" s="36">
        <v>43808</v>
      </c>
      <c r="D1288" s="19" t="s">
        <v>267</v>
      </c>
      <c r="E1288" s="20" t="str">
        <f>IF(ISBLANK(LeaveTracker[[#This Row],[Employee Name]]),"-----",VLOOKUP(LeaveTracker[[#This Row],[Employee Name]],Employees[[Employee Name]:[Office]],6))</f>
        <v>MO</v>
      </c>
      <c r="F1288" s="24">
        <v>43825</v>
      </c>
      <c r="G1288" s="24">
        <v>43826</v>
      </c>
      <c r="H1288" s="20" t="s">
        <v>300</v>
      </c>
      <c r="I1288" s="51" t="s">
        <v>307</v>
      </c>
      <c r="J1288" s="27" t="str">
        <f ca="1">NETWORKDAYS(LeaveTracker[[#This Row],[Start Date]],LeaveTracker[[#This Row],[End Date]],lstHolidays)&amp; " "&amp;LeaveTracker[[#This Row],[Type of Leave]]</f>
        <v>2 OTHER</v>
      </c>
      <c r="K1288" s="23">
        <f ca="1">NETWORKDAYS(LeaveTracker[[#This Row],[Start Date]],LeaveTracker[[#This Row],[End Date]],lstHolidays)</f>
        <v>2</v>
      </c>
      <c r="L1288" s="30"/>
    </row>
    <row r="1289" spans="1:12" ht="30" customHeight="1" x14ac:dyDescent="0.3">
      <c r="A1289" s="37">
        <v>1453</v>
      </c>
      <c r="B1289" s="36">
        <v>43819</v>
      </c>
      <c r="C1289" s="36">
        <v>43801</v>
      </c>
      <c r="D1289" s="19" t="s">
        <v>676</v>
      </c>
      <c r="E1289" s="20" t="str">
        <f>IF(ISBLANK(LeaveTracker[[#This Row],[Employee Name]]),"-----",VLOOKUP(LeaveTracker[[#This Row],[Employee Name]],Employees[[Employee Name]:[Office]],6))</f>
        <v>SP</v>
      </c>
      <c r="F1289" s="24">
        <v>43818</v>
      </c>
      <c r="G1289" s="24">
        <v>43819</v>
      </c>
      <c r="H1289" s="20" t="s">
        <v>82</v>
      </c>
      <c r="I1289" s="51"/>
      <c r="J1289" s="27" t="str">
        <f ca="1">NETWORKDAYS(LeaveTracker[[#This Row],[Start Date]],LeaveTracker[[#This Row],[End Date]],lstHolidays)&amp; " "&amp;LeaveTracker[[#This Row],[Type of Leave]]</f>
        <v>2 VL</v>
      </c>
      <c r="K1289" s="23">
        <f ca="1">NETWORKDAYS(LeaveTracker[[#This Row],[Start Date]],LeaveTracker[[#This Row],[End Date]],lstHolidays)</f>
        <v>2</v>
      </c>
      <c r="L1289" s="30"/>
    </row>
    <row r="1290" spans="1:12" ht="30" customHeight="1" x14ac:dyDescent="0.3">
      <c r="A1290" s="37">
        <v>1453</v>
      </c>
      <c r="B1290" s="36">
        <v>43819</v>
      </c>
      <c r="C1290" s="36">
        <v>43801</v>
      </c>
      <c r="D1290" s="19" t="s">
        <v>676</v>
      </c>
      <c r="E1290" s="20" t="str">
        <f>IF(ISBLANK(LeaveTracker[[#This Row],[Employee Name]]),"-----",VLOOKUP(LeaveTracker[[#This Row],[Employee Name]],Employees[[Employee Name]:[Office]],6))</f>
        <v>SP</v>
      </c>
      <c r="F1290" s="24">
        <v>43822</v>
      </c>
      <c r="G1290" s="24">
        <v>43822</v>
      </c>
      <c r="H1290" s="20" t="s">
        <v>82</v>
      </c>
      <c r="I1290" s="51"/>
      <c r="J1290" s="27" t="str">
        <f ca="1">NETWORKDAYS(LeaveTracker[[#This Row],[Start Date]],LeaveTracker[[#This Row],[End Date]],lstHolidays)&amp; " "&amp;LeaveTracker[[#This Row],[Type of Leave]]</f>
        <v>1 VL</v>
      </c>
      <c r="K1290" s="23">
        <f ca="1">NETWORKDAYS(LeaveTracker[[#This Row],[Start Date]],LeaveTracker[[#This Row],[End Date]],lstHolidays)</f>
        <v>1</v>
      </c>
      <c r="L1290" s="30"/>
    </row>
    <row r="1291" spans="1:12" ht="30" customHeight="1" x14ac:dyDescent="0.3">
      <c r="A1291" s="37">
        <v>1453</v>
      </c>
      <c r="B1291" s="36">
        <v>43819</v>
      </c>
      <c r="C1291" s="36">
        <v>43801</v>
      </c>
      <c r="D1291" s="19" t="s">
        <v>676</v>
      </c>
      <c r="E1291" s="20" t="str">
        <f>IF(ISBLANK(LeaveTracker[[#This Row],[Employee Name]]),"-----",VLOOKUP(LeaveTracker[[#This Row],[Employee Name]],Employees[[Employee Name]:[Office]],6))</f>
        <v>SP</v>
      </c>
      <c r="F1291" s="24">
        <v>43825</v>
      </c>
      <c r="G1291" s="24">
        <v>43826</v>
      </c>
      <c r="H1291" s="20" t="s">
        <v>82</v>
      </c>
      <c r="I1291" s="51"/>
      <c r="J1291" s="27" t="str">
        <f ca="1">NETWORKDAYS(LeaveTracker[[#This Row],[Start Date]],LeaveTracker[[#This Row],[End Date]],lstHolidays)&amp; " "&amp;LeaveTracker[[#This Row],[Type of Leave]]</f>
        <v>2 VL</v>
      </c>
      <c r="K1291" s="23">
        <f ca="1">NETWORKDAYS(LeaveTracker[[#This Row],[Start Date]],LeaveTracker[[#This Row],[End Date]],lstHolidays)</f>
        <v>2</v>
      </c>
      <c r="L1291" s="30"/>
    </row>
    <row r="1292" spans="1:12" ht="30" customHeight="1" x14ac:dyDescent="0.3">
      <c r="A1292" s="37">
        <v>1454</v>
      </c>
      <c r="B1292" s="36">
        <v>43819</v>
      </c>
      <c r="C1292" s="36">
        <v>43804</v>
      </c>
      <c r="D1292" s="19" t="s">
        <v>361</v>
      </c>
      <c r="E1292" s="20" t="str">
        <f>IF(ISBLANK(LeaveTracker[[#This Row],[Employee Name]]),"-----",VLOOKUP(LeaveTracker[[#This Row],[Employee Name]],Employees[[Employee Name]:[Office]],6))</f>
        <v>VMO</v>
      </c>
      <c r="F1292" s="24">
        <v>43825</v>
      </c>
      <c r="G1292" s="24">
        <v>43826</v>
      </c>
      <c r="H1292" s="20" t="s">
        <v>82</v>
      </c>
      <c r="I1292" s="51"/>
      <c r="J1292" s="27" t="str">
        <f ca="1">NETWORKDAYS(LeaveTracker[[#This Row],[Start Date]],LeaveTracker[[#This Row],[End Date]],lstHolidays)&amp; " "&amp;LeaveTracker[[#This Row],[Type of Leave]]</f>
        <v>2 VL</v>
      </c>
      <c r="K1292" s="23">
        <f ca="1">NETWORKDAYS(LeaveTracker[[#This Row],[Start Date]],LeaveTracker[[#This Row],[End Date]],lstHolidays)</f>
        <v>2</v>
      </c>
      <c r="L1292" s="30"/>
    </row>
    <row r="1293" spans="1:12" ht="30" customHeight="1" x14ac:dyDescent="0.3">
      <c r="A1293" s="37">
        <v>1455</v>
      </c>
      <c r="B1293" s="36">
        <v>43819</v>
      </c>
      <c r="C1293" s="36">
        <v>43804</v>
      </c>
      <c r="D1293" s="19" t="s">
        <v>361</v>
      </c>
      <c r="E1293" s="20" t="str">
        <f>IF(ISBLANK(LeaveTracker[[#This Row],[Employee Name]]),"-----",VLOOKUP(LeaveTracker[[#This Row],[Employee Name]],Employees[[Employee Name]:[Office]],6))</f>
        <v>VMO</v>
      </c>
      <c r="F1293" s="24">
        <v>43810</v>
      </c>
      <c r="G1293" s="24">
        <v>43811</v>
      </c>
      <c r="H1293" s="20" t="s">
        <v>300</v>
      </c>
      <c r="I1293" s="51" t="s">
        <v>307</v>
      </c>
      <c r="J1293" s="27" t="str">
        <f ca="1">NETWORKDAYS(LeaveTracker[[#This Row],[Start Date]],LeaveTracker[[#This Row],[End Date]],lstHolidays)&amp; " "&amp;LeaveTracker[[#This Row],[Type of Leave]]</f>
        <v>2 OTHER</v>
      </c>
      <c r="K1293" s="23">
        <f ca="1">NETWORKDAYS(LeaveTracker[[#This Row],[Start Date]],LeaveTracker[[#This Row],[End Date]],lstHolidays)</f>
        <v>2</v>
      </c>
      <c r="L1293" s="30"/>
    </row>
    <row r="1294" spans="1:12" ht="30" customHeight="1" x14ac:dyDescent="0.3">
      <c r="A1294" s="37">
        <v>1456</v>
      </c>
      <c r="B1294" s="36">
        <v>43819</v>
      </c>
      <c r="C1294" s="36">
        <v>43804</v>
      </c>
      <c r="D1294" s="19" t="s">
        <v>361</v>
      </c>
      <c r="E1294" s="20" t="str">
        <f>IF(ISBLANK(LeaveTracker[[#This Row],[Employee Name]]),"-----",VLOOKUP(LeaveTracker[[#This Row],[Employee Name]],Employees[[Employee Name]:[Office]],6))</f>
        <v>VMO</v>
      </c>
      <c r="F1294" s="24">
        <v>43803</v>
      </c>
      <c r="G1294" s="24">
        <v>43803</v>
      </c>
      <c r="H1294" s="20" t="s">
        <v>81</v>
      </c>
      <c r="I1294" s="51"/>
      <c r="J1294" s="27" t="str">
        <f ca="1">NETWORKDAYS(LeaveTracker[[#This Row],[Start Date]],LeaveTracker[[#This Row],[End Date]],lstHolidays)&amp; " "&amp;LeaveTracker[[#This Row],[Type of Leave]]</f>
        <v>1 SL</v>
      </c>
      <c r="K1294" s="23">
        <f ca="1">NETWORKDAYS(LeaveTracker[[#This Row],[Start Date]],LeaveTracker[[#This Row],[End Date]],lstHolidays)</f>
        <v>1</v>
      </c>
      <c r="L1294" s="30"/>
    </row>
    <row r="1295" spans="1:12" ht="30" customHeight="1" x14ac:dyDescent="0.3">
      <c r="A1295" s="37">
        <v>1457</v>
      </c>
      <c r="B1295" s="36">
        <v>43819</v>
      </c>
      <c r="C1295" s="36">
        <v>43805</v>
      </c>
      <c r="D1295" s="20" t="s">
        <v>786</v>
      </c>
      <c r="E1295" s="20" t="str">
        <f>IF(ISBLANK(LeaveTracker[[#This Row],[Employee Name]]),"-----",VLOOKUP(LeaveTracker[[#This Row],[Employee Name]],Employees[[Employee Name]:[Office]],6))</f>
        <v>SP</v>
      </c>
      <c r="F1295" s="24">
        <v>43826</v>
      </c>
      <c r="G1295" s="24">
        <v>43826</v>
      </c>
      <c r="H1295" s="20" t="s">
        <v>300</v>
      </c>
      <c r="I1295" s="51"/>
      <c r="J1295" s="27" t="str">
        <f ca="1">NETWORKDAYS(LeaveTracker[[#This Row],[Start Date]],LeaveTracker[[#This Row],[End Date]],lstHolidays)&amp; " "&amp;LeaveTracker[[#This Row],[Type of Leave]]</f>
        <v>1 OTHER</v>
      </c>
      <c r="K1295" s="23">
        <f ca="1">NETWORKDAYS(LeaveTracker[[#This Row],[Start Date]],LeaveTracker[[#This Row],[End Date]],lstHolidays)</f>
        <v>1</v>
      </c>
      <c r="L1295" s="30"/>
    </row>
    <row r="1296" spans="1:12" ht="30" customHeight="1" x14ac:dyDescent="0.3">
      <c r="A1296" s="37">
        <v>1458</v>
      </c>
      <c r="B1296" s="36">
        <v>43819</v>
      </c>
      <c r="C1296" s="36">
        <v>43804</v>
      </c>
      <c r="D1296" s="20" t="s">
        <v>121</v>
      </c>
      <c r="E1296" s="20" t="str">
        <f>IF(ISBLANK(LeaveTracker[[#This Row],[Employee Name]]),"-----",VLOOKUP(LeaveTracker[[#This Row],[Employee Name]],Employees[[Employee Name]:[Office]],6))</f>
        <v>CHARACTER OFFICE</v>
      </c>
      <c r="F1296" s="24">
        <v>43810</v>
      </c>
      <c r="G1296" s="24">
        <v>43810</v>
      </c>
      <c r="H1296" s="20" t="s">
        <v>82</v>
      </c>
      <c r="I1296" s="51"/>
      <c r="J1296" s="27" t="str">
        <f ca="1">NETWORKDAYS(LeaveTracker[[#This Row],[Start Date]],LeaveTracker[[#This Row],[End Date]],lstHolidays)&amp; " "&amp;LeaveTracker[[#This Row],[Type of Leave]]</f>
        <v>1 VL</v>
      </c>
      <c r="K1296" s="23">
        <f ca="1">NETWORKDAYS(LeaveTracker[[#This Row],[Start Date]],LeaveTracker[[#This Row],[End Date]],lstHolidays)</f>
        <v>1</v>
      </c>
      <c r="L1296" s="30"/>
    </row>
    <row r="1297" spans="1:12" ht="30" customHeight="1" x14ac:dyDescent="0.3">
      <c r="A1297" s="37">
        <v>1459</v>
      </c>
      <c r="B1297" s="36">
        <v>43819</v>
      </c>
      <c r="C1297" s="36">
        <v>43808</v>
      </c>
      <c r="D1297" s="20" t="s">
        <v>121</v>
      </c>
      <c r="E1297" s="20" t="str">
        <f>IF(ISBLANK(LeaveTracker[[#This Row],[Employee Name]]),"-----",VLOOKUP(LeaveTracker[[#This Row],[Employee Name]],Employees[[Employee Name]:[Office]],6))</f>
        <v>CHARACTER OFFICE</v>
      </c>
      <c r="F1297" s="24">
        <v>43805</v>
      </c>
      <c r="G1297" s="24">
        <v>43805</v>
      </c>
      <c r="H1297" s="20" t="s">
        <v>81</v>
      </c>
      <c r="I1297" s="51"/>
      <c r="J1297" s="27" t="str">
        <f ca="1">NETWORKDAYS(LeaveTracker[[#This Row],[Start Date]],LeaveTracker[[#This Row],[End Date]],lstHolidays)&amp; " "&amp;LeaveTracker[[#This Row],[Type of Leave]]</f>
        <v>1 SL</v>
      </c>
      <c r="K1297" s="23">
        <f ca="1">NETWORKDAYS(LeaveTracker[[#This Row],[Start Date]],LeaveTracker[[#This Row],[End Date]],lstHolidays)</f>
        <v>1</v>
      </c>
      <c r="L1297" s="30"/>
    </row>
    <row r="1298" spans="1:12" ht="30" customHeight="1" x14ac:dyDescent="0.3">
      <c r="A1298" s="37">
        <v>1460</v>
      </c>
      <c r="B1298" s="36">
        <v>43819</v>
      </c>
      <c r="C1298" s="36">
        <v>43785</v>
      </c>
      <c r="D1298" s="20" t="s">
        <v>590</v>
      </c>
      <c r="E1298" s="20" t="str">
        <f>IF(ISBLANK(LeaveTracker[[#This Row],[Employee Name]]),"-----",VLOOKUP(LeaveTracker[[#This Row],[Employee Name]],Employees[[Employee Name]:[Office]],6))</f>
        <v>PICNIC GROVE</v>
      </c>
      <c r="F1298" s="24">
        <v>43792</v>
      </c>
      <c r="G1298" s="24">
        <v>43792</v>
      </c>
      <c r="H1298" s="20" t="s">
        <v>300</v>
      </c>
      <c r="I1298" s="51"/>
      <c r="J1298" s="27" t="str">
        <f ca="1">NETWORKDAYS(LeaveTracker[[#This Row],[Start Date]],LeaveTracker[[#This Row],[End Date]],lstHolidays)&amp; " "&amp;LeaveTracker[[#This Row],[Type of Leave]]</f>
        <v>0 OTHER</v>
      </c>
      <c r="K1298" s="23">
        <f ca="1">NETWORKDAYS(LeaveTracker[[#This Row],[Start Date]],LeaveTracker[[#This Row],[End Date]],lstHolidays)</f>
        <v>0</v>
      </c>
      <c r="L1298" s="30"/>
    </row>
    <row r="1299" spans="1:12" ht="30" customHeight="1" x14ac:dyDescent="0.3">
      <c r="A1299" s="37">
        <v>1461</v>
      </c>
      <c r="B1299" s="36">
        <v>43819</v>
      </c>
      <c r="C1299" s="36">
        <v>43787</v>
      </c>
      <c r="D1299" s="19" t="s">
        <v>681</v>
      </c>
      <c r="E1299" s="20" t="str">
        <f>IF(ISBLANK(LeaveTracker[[#This Row],[Employee Name]]),"-----",VLOOKUP(LeaveTracker[[#This Row],[Employee Name]],Employees[[Employee Name]:[Office]],6))</f>
        <v>PICNIC GROVE</v>
      </c>
      <c r="F1299" s="24">
        <v>43801</v>
      </c>
      <c r="G1299" s="24">
        <v>43801</v>
      </c>
      <c r="H1299" s="20" t="s">
        <v>300</v>
      </c>
      <c r="I1299" s="51" t="s">
        <v>307</v>
      </c>
      <c r="J1299" s="27" t="str">
        <f ca="1">NETWORKDAYS(LeaveTracker[[#This Row],[Start Date]],LeaveTracker[[#This Row],[End Date]],lstHolidays)&amp; " "&amp;LeaveTracker[[#This Row],[Type of Leave]]</f>
        <v>1 OTHER</v>
      </c>
      <c r="K1299" s="23">
        <f ca="1">NETWORKDAYS(LeaveTracker[[#This Row],[Start Date]],LeaveTracker[[#This Row],[End Date]],lstHolidays)</f>
        <v>1</v>
      </c>
      <c r="L1299" s="30"/>
    </row>
    <row r="1300" spans="1:12" ht="30" customHeight="1" x14ac:dyDescent="0.3">
      <c r="A1300" s="37">
        <v>1461</v>
      </c>
      <c r="B1300" s="36">
        <v>43819</v>
      </c>
      <c r="C1300" s="36">
        <v>43787</v>
      </c>
      <c r="D1300" s="19" t="s">
        <v>681</v>
      </c>
      <c r="E1300" s="20" t="str">
        <f>IF(ISBLANK(LeaveTracker[[#This Row],[Employee Name]]),"-----",VLOOKUP(LeaveTracker[[#This Row],[Employee Name]],Employees[[Employee Name]:[Office]],6))</f>
        <v>PICNIC GROVE</v>
      </c>
      <c r="F1300" s="24">
        <v>43808</v>
      </c>
      <c r="G1300" s="24">
        <v>43809</v>
      </c>
      <c r="H1300" s="20" t="s">
        <v>300</v>
      </c>
      <c r="I1300" s="51" t="s">
        <v>307</v>
      </c>
      <c r="J1300" s="27" t="str">
        <f ca="1">NETWORKDAYS(LeaveTracker[[#This Row],[Start Date]],LeaveTracker[[#This Row],[End Date]],lstHolidays)&amp; " "&amp;LeaveTracker[[#This Row],[Type of Leave]]</f>
        <v>2 OTHER</v>
      </c>
      <c r="K1300" s="23">
        <f ca="1">NETWORKDAYS(LeaveTracker[[#This Row],[Start Date]],LeaveTracker[[#This Row],[End Date]],lstHolidays)</f>
        <v>2</v>
      </c>
      <c r="L1300" s="30"/>
    </row>
    <row r="1301" spans="1:12" ht="30" customHeight="1" x14ac:dyDescent="0.3">
      <c r="A1301" s="37">
        <v>1461</v>
      </c>
      <c r="B1301" s="36">
        <v>43819</v>
      </c>
      <c r="C1301" s="36">
        <v>43787</v>
      </c>
      <c r="D1301" s="19" t="s">
        <v>681</v>
      </c>
      <c r="E1301" s="20" t="str">
        <f>IF(ISBLANK(LeaveTracker[[#This Row],[Employee Name]]),"-----",VLOOKUP(LeaveTracker[[#This Row],[Employee Name]],Employees[[Employee Name]:[Office]],6))</f>
        <v>PICNIC GROVE</v>
      </c>
      <c r="F1301" s="24">
        <v>43815</v>
      </c>
      <c r="G1301" s="24">
        <v>43816</v>
      </c>
      <c r="H1301" s="20" t="s">
        <v>300</v>
      </c>
      <c r="I1301" s="51" t="s">
        <v>307</v>
      </c>
      <c r="J1301" s="27" t="str">
        <f ca="1">NETWORKDAYS(LeaveTracker[[#This Row],[Start Date]],LeaveTracker[[#This Row],[End Date]],lstHolidays)&amp; " "&amp;LeaveTracker[[#This Row],[Type of Leave]]</f>
        <v>2 OTHER</v>
      </c>
      <c r="K1301" s="23">
        <f ca="1">NETWORKDAYS(LeaveTracker[[#This Row],[Start Date]],LeaveTracker[[#This Row],[End Date]],lstHolidays)</f>
        <v>2</v>
      </c>
      <c r="L1301" s="30"/>
    </row>
    <row r="1302" spans="1:12" ht="30" customHeight="1" x14ac:dyDescent="0.3">
      <c r="A1302" s="37">
        <v>1462</v>
      </c>
      <c r="B1302" s="36">
        <v>43819</v>
      </c>
      <c r="C1302" s="36"/>
      <c r="D1302" s="19" t="s">
        <v>365</v>
      </c>
      <c r="E1302" s="20" t="str">
        <f>IF(ISBLANK(LeaveTracker[[#This Row],[Employee Name]]),"-----",VLOOKUP(LeaveTracker[[#This Row],[Employee Name]],Employees[[Employee Name]:[Office]],6))</f>
        <v>SP</v>
      </c>
      <c r="F1302" s="24">
        <v>43825</v>
      </c>
      <c r="G1302" s="24">
        <v>43826</v>
      </c>
      <c r="H1302" s="20" t="s">
        <v>300</v>
      </c>
      <c r="I1302" s="51" t="s">
        <v>307</v>
      </c>
      <c r="J1302" s="27" t="str">
        <f ca="1">NETWORKDAYS(LeaveTracker[[#This Row],[Start Date]],LeaveTracker[[#This Row],[End Date]],lstHolidays)&amp; " "&amp;LeaveTracker[[#This Row],[Type of Leave]]</f>
        <v>2 OTHER</v>
      </c>
      <c r="K1302" s="23">
        <f ca="1">NETWORKDAYS(LeaveTracker[[#This Row],[Start Date]],LeaveTracker[[#This Row],[End Date]],lstHolidays)</f>
        <v>2</v>
      </c>
      <c r="L1302" s="30"/>
    </row>
    <row r="1303" spans="1:12" ht="30" customHeight="1" x14ac:dyDescent="0.3">
      <c r="A1303" s="37">
        <v>1463</v>
      </c>
      <c r="B1303" s="36">
        <v>43819</v>
      </c>
      <c r="C1303" s="36"/>
      <c r="D1303" s="19" t="s">
        <v>365</v>
      </c>
      <c r="E1303" s="20" t="str">
        <f>IF(ISBLANK(LeaveTracker[[#This Row],[Employee Name]]),"-----",VLOOKUP(LeaveTracker[[#This Row],[Employee Name]],Employees[[Employee Name]:[Office]],6))</f>
        <v>SP</v>
      </c>
      <c r="F1303" s="24">
        <v>43815</v>
      </c>
      <c r="G1303" s="24">
        <v>43817</v>
      </c>
      <c r="H1303" s="20" t="s">
        <v>300</v>
      </c>
      <c r="I1303" s="51" t="s">
        <v>307</v>
      </c>
      <c r="J1303" s="27" t="str">
        <f ca="1">NETWORKDAYS(LeaveTracker[[#This Row],[Start Date]],LeaveTracker[[#This Row],[End Date]],lstHolidays)&amp; " "&amp;LeaveTracker[[#This Row],[Type of Leave]]</f>
        <v>3 OTHER</v>
      </c>
      <c r="K1303" s="23">
        <f ca="1">NETWORKDAYS(LeaveTracker[[#This Row],[Start Date]],LeaveTracker[[#This Row],[End Date]],lstHolidays)</f>
        <v>3</v>
      </c>
      <c r="L1303" s="30"/>
    </row>
    <row r="1304" spans="1:12" ht="30" customHeight="1" x14ac:dyDescent="0.3">
      <c r="A1304" s="37">
        <v>1464</v>
      </c>
      <c r="B1304" s="36">
        <v>43819</v>
      </c>
      <c r="C1304" s="36">
        <v>43783</v>
      </c>
      <c r="D1304" s="19" t="s">
        <v>685</v>
      </c>
      <c r="E1304" s="20" t="str">
        <f>IF(ISBLANK(LeaveTracker[[#This Row],[Employee Name]]),"-----",VLOOKUP(LeaveTracker[[#This Row],[Employee Name]],Employees[[Employee Name]:[Office]],6))</f>
        <v>PICNIC GROVE</v>
      </c>
      <c r="F1304" s="24">
        <v>43789</v>
      </c>
      <c r="G1304" s="24">
        <v>43790</v>
      </c>
      <c r="H1304" s="20" t="s">
        <v>300</v>
      </c>
      <c r="I1304" s="51" t="s">
        <v>307</v>
      </c>
      <c r="J1304" s="27" t="str">
        <f ca="1">NETWORKDAYS(LeaveTracker[[#This Row],[Start Date]],LeaveTracker[[#This Row],[End Date]],lstHolidays)&amp; " "&amp;LeaveTracker[[#This Row],[Type of Leave]]</f>
        <v>2 OTHER</v>
      </c>
      <c r="K1304" s="23">
        <f ca="1">NETWORKDAYS(LeaveTracker[[#This Row],[Start Date]],LeaveTracker[[#This Row],[End Date]],lstHolidays)</f>
        <v>2</v>
      </c>
      <c r="L1304" s="30"/>
    </row>
    <row r="1305" spans="1:12" ht="30" customHeight="1" x14ac:dyDescent="0.3">
      <c r="A1305" s="37">
        <v>1464</v>
      </c>
      <c r="B1305" s="36">
        <v>43819</v>
      </c>
      <c r="C1305" s="36">
        <v>43783</v>
      </c>
      <c r="D1305" s="19" t="s">
        <v>685</v>
      </c>
      <c r="E1305" s="20" t="str">
        <f>IF(ISBLANK(LeaveTracker[[#This Row],[Employee Name]]),"-----",VLOOKUP(LeaveTracker[[#This Row],[Employee Name]],Employees[[Employee Name]:[Office]],6))</f>
        <v>PICNIC GROVE</v>
      </c>
      <c r="F1305" s="24">
        <v>43793</v>
      </c>
      <c r="G1305" s="24">
        <v>43793</v>
      </c>
      <c r="H1305" s="20" t="s">
        <v>300</v>
      </c>
      <c r="I1305" s="51" t="s">
        <v>307</v>
      </c>
      <c r="J1305" s="27" t="str">
        <f xml:space="preserve"> "1 "&amp;LeaveTracker[[#This Row],[Type of Leave]]</f>
        <v>1 OTHER</v>
      </c>
      <c r="K1305" s="23">
        <v>1</v>
      </c>
      <c r="L1305" s="30"/>
    </row>
    <row r="1306" spans="1:12" ht="30" customHeight="1" x14ac:dyDescent="0.3">
      <c r="A1306" s="37">
        <v>1464</v>
      </c>
      <c r="B1306" s="36">
        <v>43819</v>
      </c>
      <c r="C1306" s="36">
        <v>43783</v>
      </c>
      <c r="D1306" s="19" t="s">
        <v>685</v>
      </c>
      <c r="E1306" s="20" t="str">
        <f>IF(ISBLANK(LeaveTracker[[#This Row],[Employee Name]]),"-----",VLOOKUP(LeaveTracker[[#This Row],[Employee Name]],Employees[[Employee Name]:[Office]],6))</f>
        <v>PICNIC GROVE</v>
      </c>
      <c r="F1306" s="24">
        <v>43796</v>
      </c>
      <c r="G1306" s="24">
        <v>43797</v>
      </c>
      <c r="H1306" s="20" t="s">
        <v>300</v>
      </c>
      <c r="I1306" s="51" t="s">
        <v>307</v>
      </c>
      <c r="J1306" s="27" t="str">
        <f ca="1">NETWORKDAYS(LeaveTracker[[#This Row],[Start Date]],LeaveTracker[[#This Row],[End Date]],lstHolidays)&amp; " "&amp;LeaveTracker[[#This Row],[Type of Leave]]</f>
        <v>2 OTHER</v>
      </c>
      <c r="K1306" s="23">
        <f ca="1">NETWORKDAYS(LeaveTracker[[#This Row],[Start Date]],LeaveTracker[[#This Row],[End Date]],lstHolidays)</f>
        <v>2</v>
      </c>
      <c r="L1306" s="30"/>
    </row>
    <row r="1307" spans="1:12" ht="30" customHeight="1" x14ac:dyDescent="0.3">
      <c r="A1307" s="37">
        <v>1465</v>
      </c>
      <c r="B1307" s="36">
        <v>43819</v>
      </c>
      <c r="C1307" s="36">
        <v>43809</v>
      </c>
      <c r="D1307" s="19" t="s">
        <v>491</v>
      </c>
      <c r="E1307" s="20" t="str">
        <f>IF(ISBLANK(LeaveTracker[[#This Row],[Employee Name]]),"-----",VLOOKUP(LeaveTracker[[#This Row],[Employee Name]],Employees[[Employee Name]:[Office]],6))</f>
        <v>THRDC</v>
      </c>
      <c r="F1307" s="24">
        <v>43803</v>
      </c>
      <c r="G1307" s="24">
        <v>43803</v>
      </c>
      <c r="H1307" s="20" t="s">
        <v>300</v>
      </c>
      <c r="I1307" s="51" t="s">
        <v>647</v>
      </c>
      <c r="J1307" s="27" t="str">
        <f ca="1">NETWORKDAYS(LeaveTracker[[#This Row],[Start Date]],LeaveTracker[[#This Row],[End Date]],lstHolidays)&amp; " "&amp;LeaveTracker[[#This Row],[Type of Leave]]</f>
        <v>1 OTHER</v>
      </c>
      <c r="K1307" s="23">
        <f ca="1">NETWORKDAYS(LeaveTracker[[#This Row],[Start Date]],LeaveTracker[[#This Row],[End Date]],lstHolidays)</f>
        <v>1</v>
      </c>
      <c r="L1307" s="30"/>
    </row>
    <row r="1308" spans="1:12" ht="30" customHeight="1" x14ac:dyDescent="0.3">
      <c r="A1308" s="37">
        <v>1465</v>
      </c>
      <c r="B1308" s="36">
        <v>43819</v>
      </c>
      <c r="C1308" s="36">
        <v>43809</v>
      </c>
      <c r="D1308" s="19" t="s">
        <v>491</v>
      </c>
      <c r="E1308" s="20" t="str">
        <f>IF(ISBLANK(LeaveTracker[[#This Row],[Employee Name]]),"-----",VLOOKUP(LeaveTracker[[#This Row],[Employee Name]],Employees[[Employee Name]:[Office]],6))</f>
        <v>THRDC</v>
      </c>
      <c r="F1308" s="24">
        <v>43808</v>
      </c>
      <c r="G1308" s="24">
        <v>43808</v>
      </c>
      <c r="H1308" s="20" t="s">
        <v>300</v>
      </c>
      <c r="I1308" s="51" t="s">
        <v>647</v>
      </c>
      <c r="J1308" s="27" t="str">
        <f ca="1">NETWORKDAYS(LeaveTracker[[#This Row],[Start Date]],LeaveTracker[[#This Row],[End Date]],lstHolidays)&amp; " "&amp;LeaveTracker[[#This Row],[Type of Leave]]</f>
        <v>1 OTHER</v>
      </c>
      <c r="K1308" s="23">
        <f ca="1">NETWORKDAYS(LeaveTracker[[#This Row],[Start Date]],LeaveTracker[[#This Row],[End Date]],lstHolidays)</f>
        <v>1</v>
      </c>
      <c r="L1308" s="30"/>
    </row>
    <row r="1309" spans="1:12" ht="30" customHeight="1" x14ac:dyDescent="0.3">
      <c r="A1309" s="37">
        <v>1466</v>
      </c>
      <c r="B1309" s="36">
        <v>43819</v>
      </c>
      <c r="C1309" s="36">
        <v>43782</v>
      </c>
      <c r="D1309" s="19" t="s">
        <v>322</v>
      </c>
      <c r="E1309" s="20" t="str">
        <f>IF(ISBLANK(LeaveTracker[[#This Row],[Employee Name]]),"-----",VLOOKUP(LeaveTracker[[#This Row],[Employee Name]],Employees[[Employee Name]:[Office]],6))</f>
        <v>CEO</v>
      </c>
      <c r="F1309" s="24">
        <v>43773</v>
      </c>
      <c r="G1309" s="24">
        <v>43773</v>
      </c>
      <c r="H1309" s="20" t="s">
        <v>81</v>
      </c>
      <c r="I1309" s="51"/>
      <c r="J1309" s="27" t="str">
        <f ca="1">NETWORKDAYS(LeaveTracker[[#This Row],[Start Date]],LeaveTracker[[#This Row],[End Date]],lstHolidays)&amp; " "&amp;LeaveTracker[[#This Row],[Type of Leave]]</f>
        <v>1 SL</v>
      </c>
      <c r="K1309" s="23">
        <f ca="1">NETWORKDAYS(LeaveTracker[[#This Row],[Start Date]],LeaveTracker[[#This Row],[End Date]],lstHolidays)</f>
        <v>1</v>
      </c>
      <c r="L1309" s="30"/>
    </row>
    <row r="1310" spans="1:12" ht="30" customHeight="1" x14ac:dyDescent="0.3">
      <c r="A1310" s="37">
        <v>1467</v>
      </c>
      <c r="B1310" s="36">
        <v>43819</v>
      </c>
      <c r="C1310" s="36">
        <v>43782</v>
      </c>
      <c r="D1310" s="19" t="s">
        <v>318</v>
      </c>
      <c r="E1310" s="20" t="str">
        <f>IF(ISBLANK(LeaveTracker[[#This Row],[Employee Name]]),"-----",VLOOKUP(LeaveTracker[[#This Row],[Employee Name]],Employees[[Employee Name]:[Office]],6))</f>
        <v>CEO</v>
      </c>
      <c r="F1310" s="24">
        <v>43773</v>
      </c>
      <c r="G1310" s="24">
        <v>43773</v>
      </c>
      <c r="H1310" s="20" t="s">
        <v>81</v>
      </c>
      <c r="I1310" s="51"/>
      <c r="J1310" s="27" t="str">
        <f ca="1">NETWORKDAYS(LeaveTracker[[#This Row],[Start Date]],LeaveTracker[[#This Row],[End Date]],lstHolidays)&amp; " "&amp;LeaveTracker[[#This Row],[Type of Leave]]</f>
        <v>1 SL</v>
      </c>
      <c r="K1310" s="23">
        <f ca="1">NETWORKDAYS(LeaveTracker[[#This Row],[Start Date]],LeaveTracker[[#This Row],[End Date]],lstHolidays)</f>
        <v>1</v>
      </c>
      <c r="L1310" s="30"/>
    </row>
    <row r="1311" spans="1:12" ht="30" customHeight="1" x14ac:dyDescent="0.3">
      <c r="A1311" s="37">
        <v>1468</v>
      </c>
      <c r="B1311" s="36">
        <v>43819</v>
      </c>
      <c r="C1311" s="36">
        <v>43797</v>
      </c>
      <c r="D1311" s="19" t="s">
        <v>688</v>
      </c>
      <c r="E1311" s="20" t="str">
        <f>IF(ISBLANK(LeaveTracker[[#This Row],[Employee Name]]),"-----",VLOOKUP(LeaveTracker[[#This Row],[Employee Name]],Employees[[Employee Name]:[Office]],6))</f>
        <v>CEO</v>
      </c>
      <c r="F1311" s="24">
        <v>43791</v>
      </c>
      <c r="G1311" s="24">
        <v>43791</v>
      </c>
      <c r="H1311" s="20" t="s">
        <v>81</v>
      </c>
      <c r="I1311" s="51"/>
      <c r="J1311" s="27" t="str">
        <f ca="1">NETWORKDAYS(LeaveTracker[[#This Row],[Start Date]],LeaveTracker[[#This Row],[End Date]],lstHolidays)&amp; " "&amp;LeaveTracker[[#This Row],[Type of Leave]]</f>
        <v>1 SL</v>
      </c>
      <c r="K1311" s="23">
        <f ca="1">NETWORKDAYS(LeaveTracker[[#This Row],[Start Date]],LeaveTracker[[#This Row],[End Date]],lstHolidays)</f>
        <v>1</v>
      </c>
      <c r="L1311" s="30"/>
    </row>
    <row r="1312" spans="1:12" ht="30" customHeight="1" x14ac:dyDescent="0.3">
      <c r="A1312" s="37">
        <v>1468</v>
      </c>
      <c r="B1312" s="36">
        <v>43819</v>
      </c>
      <c r="C1312" s="36">
        <v>43797</v>
      </c>
      <c r="D1312" s="20" t="s">
        <v>688</v>
      </c>
      <c r="E1312" s="20" t="str">
        <f>IF(ISBLANK(LeaveTracker[[#This Row],[Employee Name]]),"-----",VLOOKUP(LeaveTracker[[#This Row],[Employee Name]],Employees[[Employee Name]:[Office]],6))</f>
        <v>CEO</v>
      </c>
      <c r="F1312" s="24">
        <v>43796</v>
      </c>
      <c r="G1312" s="24">
        <v>43796</v>
      </c>
      <c r="H1312" s="20" t="s">
        <v>81</v>
      </c>
      <c r="I1312" s="51"/>
      <c r="J1312" s="27" t="str">
        <f ca="1">NETWORKDAYS(LeaveTracker[[#This Row],[Start Date]],LeaveTracker[[#This Row],[End Date]],lstHolidays)&amp; " "&amp;LeaveTracker[[#This Row],[Type of Leave]]</f>
        <v>1 SL</v>
      </c>
      <c r="K1312" s="23">
        <f ca="1">NETWORKDAYS(LeaveTracker[[#This Row],[Start Date]],LeaveTracker[[#This Row],[End Date]],lstHolidays)</f>
        <v>1</v>
      </c>
      <c r="L1312" s="30"/>
    </row>
    <row r="1313" spans="1:12" ht="30" customHeight="1" x14ac:dyDescent="0.3">
      <c r="A1313" s="37">
        <v>1469</v>
      </c>
      <c r="B1313" s="36">
        <v>43819</v>
      </c>
      <c r="C1313" s="36">
        <v>43774</v>
      </c>
      <c r="D1313" s="20" t="s">
        <v>688</v>
      </c>
      <c r="E1313" s="20" t="str">
        <f>IF(ISBLANK(LeaveTracker[[#This Row],[Employee Name]]),"-----",VLOOKUP(LeaveTracker[[#This Row],[Employee Name]],Employees[[Employee Name]:[Office]],6))</f>
        <v>CEO</v>
      </c>
      <c r="F1313" s="24">
        <v>43773</v>
      </c>
      <c r="G1313" s="24">
        <v>43773</v>
      </c>
      <c r="H1313" s="20" t="s">
        <v>81</v>
      </c>
      <c r="I1313" s="51"/>
      <c r="J1313" s="27" t="str">
        <f ca="1">NETWORKDAYS(LeaveTracker[[#This Row],[Start Date]],LeaveTracker[[#This Row],[End Date]],lstHolidays)&amp; " "&amp;LeaveTracker[[#This Row],[Type of Leave]]</f>
        <v>1 SL</v>
      </c>
      <c r="K1313" s="23">
        <f ca="1">NETWORKDAYS(LeaveTracker[[#This Row],[Start Date]],LeaveTracker[[#This Row],[End Date]],lstHolidays)</f>
        <v>1</v>
      </c>
      <c r="L1313" s="30"/>
    </row>
    <row r="1314" spans="1:12" ht="30" customHeight="1" x14ac:dyDescent="0.3">
      <c r="A1314" s="37">
        <v>1470</v>
      </c>
      <c r="B1314" s="36">
        <v>43819</v>
      </c>
      <c r="C1314" s="36">
        <v>43802</v>
      </c>
      <c r="D1314" s="19" t="s">
        <v>326</v>
      </c>
      <c r="E1314" s="20" t="str">
        <f>IF(ISBLANK(LeaveTracker[[#This Row],[Employee Name]]),"-----",VLOOKUP(LeaveTracker[[#This Row],[Employee Name]],Employees[[Employee Name]:[Office]],6))</f>
        <v>CEO</v>
      </c>
      <c r="F1314" s="24">
        <v>43801</v>
      </c>
      <c r="G1314" s="24">
        <v>43801</v>
      </c>
      <c r="H1314" s="20" t="s">
        <v>81</v>
      </c>
      <c r="I1314" s="51"/>
      <c r="J1314" s="27" t="str">
        <f ca="1">NETWORKDAYS(LeaveTracker[[#This Row],[Start Date]],LeaveTracker[[#This Row],[End Date]],lstHolidays)&amp; " "&amp;LeaveTracker[[#This Row],[Type of Leave]]</f>
        <v>1 SL</v>
      </c>
      <c r="K1314" s="23">
        <f ca="1">NETWORKDAYS(LeaveTracker[[#This Row],[Start Date]],LeaveTracker[[#This Row],[End Date]],lstHolidays)</f>
        <v>1</v>
      </c>
      <c r="L1314" s="30"/>
    </row>
    <row r="1315" spans="1:12" ht="30" customHeight="1" x14ac:dyDescent="0.3">
      <c r="A1315" s="37">
        <v>1471</v>
      </c>
      <c r="B1315" s="36">
        <v>43819</v>
      </c>
      <c r="C1315" s="36">
        <v>43780</v>
      </c>
      <c r="D1315" s="19" t="s">
        <v>326</v>
      </c>
      <c r="E1315" s="20" t="str">
        <f>IF(ISBLANK(LeaveTracker[[#This Row],[Employee Name]]),"-----",VLOOKUP(LeaveTracker[[#This Row],[Employee Name]],Employees[[Employee Name]:[Office]],6))</f>
        <v>CEO</v>
      </c>
      <c r="F1315" s="24">
        <v>43776</v>
      </c>
      <c r="G1315" s="24">
        <v>43776</v>
      </c>
      <c r="H1315" s="20" t="s">
        <v>81</v>
      </c>
      <c r="I1315" s="51"/>
      <c r="J1315" s="27" t="str">
        <f ca="1">NETWORKDAYS(LeaveTracker[[#This Row],[Start Date]],LeaveTracker[[#This Row],[End Date]],lstHolidays)&amp; " "&amp;LeaveTracker[[#This Row],[Type of Leave]]</f>
        <v>1 SL</v>
      </c>
      <c r="K1315" s="23">
        <f ca="1">NETWORKDAYS(LeaveTracker[[#This Row],[Start Date]],LeaveTracker[[#This Row],[End Date]],lstHolidays)</f>
        <v>1</v>
      </c>
      <c r="L1315" s="30"/>
    </row>
    <row r="1316" spans="1:12" ht="30" customHeight="1" x14ac:dyDescent="0.3">
      <c r="A1316" s="37">
        <v>1472</v>
      </c>
      <c r="B1316" s="36">
        <v>43819</v>
      </c>
      <c r="C1316" s="36">
        <v>43725</v>
      </c>
      <c r="D1316" s="19" t="s">
        <v>691</v>
      </c>
      <c r="E1316" s="20" t="str">
        <f>IF(ISBLANK(LeaveTracker[[#This Row],[Employee Name]]),"-----",VLOOKUP(LeaveTracker[[#This Row],[Employee Name]],Employees[[Employee Name]:[Office]],6))</f>
        <v>CHO</v>
      </c>
      <c r="F1316" s="24">
        <v>43761</v>
      </c>
      <c r="G1316" s="24">
        <v>43763</v>
      </c>
      <c r="H1316" s="20" t="s">
        <v>82</v>
      </c>
      <c r="I1316" s="51"/>
      <c r="J1316" s="27" t="str">
        <f ca="1">NETWORKDAYS(LeaveTracker[[#This Row],[Start Date]],LeaveTracker[[#This Row],[End Date]],lstHolidays)&amp; " "&amp;LeaveTracker[[#This Row],[Type of Leave]]</f>
        <v>3 VL</v>
      </c>
      <c r="K1316" s="23">
        <f ca="1">NETWORKDAYS(LeaveTracker[[#This Row],[Start Date]],LeaveTracker[[#This Row],[End Date]],lstHolidays)</f>
        <v>3</v>
      </c>
      <c r="L1316" s="30"/>
    </row>
    <row r="1317" spans="1:12" ht="30" customHeight="1" x14ac:dyDescent="0.3">
      <c r="A1317" s="37">
        <v>1472</v>
      </c>
      <c r="B1317" s="36">
        <v>43819</v>
      </c>
      <c r="C1317" s="36">
        <v>43725</v>
      </c>
      <c r="D1317" s="19" t="s">
        <v>691</v>
      </c>
      <c r="E1317" s="20" t="str">
        <f>IF(ISBLANK(LeaveTracker[[#This Row],[Employee Name]]),"-----",VLOOKUP(LeaveTracker[[#This Row],[Employee Name]],Employees[[Employee Name]:[Office]],6))</f>
        <v>CHO</v>
      </c>
      <c r="F1317" s="24">
        <v>43766</v>
      </c>
      <c r="G1317" s="24">
        <v>43766</v>
      </c>
      <c r="H1317" s="20" t="s">
        <v>82</v>
      </c>
      <c r="I1317" s="51"/>
      <c r="J1317" s="27" t="str">
        <f ca="1">NETWORKDAYS(LeaveTracker[[#This Row],[Start Date]],LeaveTracker[[#This Row],[End Date]],lstHolidays)&amp; " "&amp;LeaveTracker[[#This Row],[Type of Leave]]</f>
        <v>1 VL</v>
      </c>
      <c r="K1317" s="23">
        <f ca="1">NETWORKDAYS(LeaveTracker[[#This Row],[Start Date]],LeaveTracker[[#This Row],[End Date]],lstHolidays)</f>
        <v>1</v>
      </c>
      <c r="L1317" s="30"/>
    </row>
    <row r="1318" spans="1:12" ht="30" customHeight="1" x14ac:dyDescent="0.3">
      <c r="A1318" s="37">
        <v>1473</v>
      </c>
      <c r="B1318" s="36">
        <v>43819</v>
      </c>
      <c r="C1318" s="36">
        <v>43791</v>
      </c>
      <c r="D1318" s="19" t="s">
        <v>693</v>
      </c>
      <c r="E1318" s="20" t="str">
        <f>IF(ISBLANK(LeaveTracker[[#This Row],[Employee Name]]),"-----",VLOOKUP(LeaveTracker[[#This Row],[Employee Name]],Employees[[Employee Name]:[Office]],6))</f>
        <v>CHO</v>
      </c>
      <c r="F1318" s="24">
        <v>43802</v>
      </c>
      <c r="G1318" s="24">
        <v>43802</v>
      </c>
      <c r="H1318" s="20" t="s">
        <v>300</v>
      </c>
      <c r="I1318" s="51" t="s">
        <v>647</v>
      </c>
      <c r="J1318" s="27" t="str">
        <f ca="1">NETWORKDAYS(LeaveTracker[[#This Row],[Start Date]],LeaveTracker[[#This Row],[End Date]],lstHolidays)&amp; " "&amp;LeaveTracker[[#This Row],[Type of Leave]]</f>
        <v>1 OTHER</v>
      </c>
      <c r="K1318" s="23">
        <f ca="1">NETWORKDAYS(LeaveTracker[[#This Row],[Start Date]],LeaveTracker[[#This Row],[End Date]],lstHolidays)</f>
        <v>1</v>
      </c>
      <c r="L1318" s="30"/>
    </row>
    <row r="1319" spans="1:12" ht="30" customHeight="1" x14ac:dyDescent="0.3">
      <c r="A1319" s="37">
        <v>1474</v>
      </c>
      <c r="B1319" s="36">
        <v>43819</v>
      </c>
      <c r="C1319" s="36">
        <v>43794</v>
      </c>
      <c r="D1319" s="19" t="s">
        <v>695</v>
      </c>
      <c r="E1319" s="20" t="str">
        <f>IF(ISBLANK(LeaveTracker[[#This Row],[Employee Name]]),"-----",VLOOKUP(LeaveTracker[[#This Row],[Employee Name]],Employees[[Employee Name]:[Office]],6))</f>
        <v>CHO</v>
      </c>
      <c r="F1319" s="24"/>
      <c r="G1319" s="24"/>
      <c r="H1319" s="20" t="s">
        <v>300</v>
      </c>
      <c r="I1319" s="51" t="s">
        <v>696</v>
      </c>
      <c r="J1319" s="27" t="str">
        <f ca="1">NETWORKDAYS(LeaveTracker[[#This Row],[Start Date]],LeaveTracker[[#This Row],[End Date]],lstHolidays)&amp; " "&amp;LeaveTracker[[#This Row],[Type of Leave]]</f>
        <v>0 OTHER</v>
      </c>
      <c r="K1319" s="23">
        <f ca="1">NETWORKDAYS(LeaveTracker[[#This Row],[Start Date]],LeaveTracker[[#This Row],[End Date]],lstHolidays)</f>
        <v>0</v>
      </c>
      <c r="L1319" s="30"/>
    </row>
    <row r="1320" spans="1:12" ht="30" customHeight="1" x14ac:dyDescent="0.3">
      <c r="A1320" s="37">
        <v>1475</v>
      </c>
      <c r="B1320" s="36">
        <v>43819</v>
      </c>
      <c r="C1320" s="36">
        <v>43776</v>
      </c>
      <c r="D1320" s="19" t="s">
        <v>365</v>
      </c>
      <c r="E1320" s="20" t="str">
        <f>IF(ISBLANK(LeaveTracker[[#This Row],[Employee Name]]),"-----",VLOOKUP(LeaveTracker[[#This Row],[Employee Name]],Employees[[Employee Name]:[Office]],6))</f>
        <v>SP</v>
      </c>
      <c r="F1320" s="24">
        <v>43775</v>
      </c>
      <c r="G1320" s="24">
        <v>43775</v>
      </c>
      <c r="H1320" s="20" t="s">
        <v>81</v>
      </c>
      <c r="I1320" s="51"/>
      <c r="J1320" s="27" t="str">
        <f ca="1">NETWORKDAYS(LeaveTracker[[#This Row],[Start Date]],LeaveTracker[[#This Row],[End Date]],lstHolidays)&amp; " "&amp;LeaveTracker[[#This Row],[Type of Leave]]</f>
        <v>1 SL</v>
      </c>
      <c r="K1320" s="23">
        <f ca="1">NETWORKDAYS(LeaveTracker[[#This Row],[Start Date]],LeaveTracker[[#This Row],[End Date]],lstHolidays)</f>
        <v>1</v>
      </c>
      <c r="L1320" s="30"/>
    </row>
    <row r="1321" spans="1:12" ht="30" customHeight="1" x14ac:dyDescent="0.3">
      <c r="A1321" s="37">
        <v>1476</v>
      </c>
      <c r="B1321" s="36">
        <v>43819</v>
      </c>
      <c r="C1321" s="36">
        <v>43767</v>
      </c>
      <c r="D1321" s="19" t="s">
        <v>698</v>
      </c>
      <c r="E1321" s="20" t="str">
        <f>IF(ISBLANK(LeaveTracker[[#This Row],[Employee Name]]),"-----",VLOOKUP(LeaveTracker[[#This Row],[Employee Name]],Employees[[Employee Name]:[Office]],6))</f>
        <v>PICNIC GROVE</v>
      </c>
      <c r="F1321" s="24">
        <v>43776</v>
      </c>
      <c r="G1321" s="24">
        <v>43777</v>
      </c>
      <c r="H1321" s="20" t="s">
        <v>82</v>
      </c>
      <c r="I1321" s="51"/>
      <c r="J1321" s="27" t="str">
        <f ca="1">NETWORKDAYS(LeaveTracker[[#This Row],[Start Date]],LeaveTracker[[#This Row],[End Date]],lstHolidays)&amp; " "&amp;LeaveTracker[[#This Row],[Type of Leave]]</f>
        <v>2 VL</v>
      </c>
      <c r="K1321" s="23">
        <f ca="1">NETWORKDAYS(LeaveTracker[[#This Row],[Start Date]],LeaveTracker[[#This Row],[End Date]],lstHolidays)</f>
        <v>2</v>
      </c>
      <c r="L1321" s="30"/>
    </row>
    <row r="1322" spans="1:12" ht="30" customHeight="1" x14ac:dyDescent="0.3">
      <c r="A1322" s="37">
        <v>1476</v>
      </c>
      <c r="B1322" s="36">
        <v>43819</v>
      </c>
      <c r="C1322" s="36">
        <v>43767</v>
      </c>
      <c r="D1322" s="19" t="s">
        <v>698</v>
      </c>
      <c r="E1322" s="20" t="str">
        <f>IF(ISBLANK(LeaveTracker[[#This Row],[Employee Name]]),"-----",VLOOKUP(LeaveTracker[[#This Row],[Employee Name]],Employees[[Employee Name]:[Office]],6))</f>
        <v>PICNIC GROVE</v>
      </c>
      <c r="F1322" s="24">
        <v>43780</v>
      </c>
      <c r="G1322" s="24">
        <v>43780</v>
      </c>
      <c r="H1322" s="20" t="s">
        <v>82</v>
      </c>
      <c r="I1322" s="51"/>
      <c r="J1322" s="27" t="str">
        <f ca="1">NETWORKDAYS(LeaveTracker[[#This Row],[Start Date]],LeaveTracker[[#This Row],[End Date]],lstHolidays)&amp; " "&amp;LeaveTracker[[#This Row],[Type of Leave]]</f>
        <v>1 VL</v>
      </c>
      <c r="K1322" s="23">
        <f ca="1">NETWORKDAYS(LeaveTracker[[#This Row],[Start Date]],LeaveTracker[[#This Row],[End Date]],lstHolidays)</f>
        <v>1</v>
      </c>
      <c r="L1322" s="30"/>
    </row>
    <row r="1323" spans="1:12" ht="30" customHeight="1" x14ac:dyDescent="0.3">
      <c r="A1323" s="37">
        <v>1477</v>
      </c>
      <c r="B1323" s="36">
        <v>43819</v>
      </c>
      <c r="C1323" s="36">
        <v>43796</v>
      </c>
      <c r="D1323" s="19" t="s">
        <v>700</v>
      </c>
      <c r="E1323" s="20" t="str">
        <f>IF(ISBLANK(LeaveTracker[[#This Row],[Employee Name]]),"-----",VLOOKUP(LeaveTracker[[#This Row],[Employee Name]],Employees[[Employee Name]:[Office]],6))</f>
        <v>PICNIC GROVE</v>
      </c>
      <c r="F1323" s="24">
        <v>43802</v>
      </c>
      <c r="G1323" s="24">
        <v>43805</v>
      </c>
      <c r="H1323" s="20" t="s">
        <v>300</v>
      </c>
      <c r="I1323" s="51" t="s">
        <v>307</v>
      </c>
      <c r="J1323" s="27" t="str">
        <f ca="1">NETWORKDAYS(LeaveTracker[[#This Row],[Start Date]],LeaveTracker[[#This Row],[End Date]],lstHolidays)&amp; " "&amp;LeaveTracker[[#This Row],[Type of Leave]]</f>
        <v>4 OTHER</v>
      </c>
      <c r="K1323" s="23">
        <f ca="1">NETWORKDAYS(LeaveTracker[[#This Row],[Start Date]],LeaveTracker[[#This Row],[End Date]],lstHolidays)</f>
        <v>4</v>
      </c>
      <c r="L1323" s="30"/>
    </row>
    <row r="1324" spans="1:12" ht="30" customHeight="1" x14ac:dyDescent="0.3">
      <c r="A1324" s="37">
        <v>1478</v>
      </c>
      <c r="B1324" s="36">
        <v>43819</v>
      </c>
      <c r="C1324" s="36">
        <v>43801</v>
      </c>
      <c r="D1324" s="20" t="s">
        <v>785</v>
      </c>
      <c r="E1324" s="20" t="str">
        <f>IF(ISBLANK(LeaveTracker[[#This Row],[Employee Name]]),"-----",VLOOKUP(LeaveTracker[[#This Row],[Employee Name]],Employees[[Employee Name]:[Office]],6))</f>
        <v>AGRICULTURE OFFICE</v>
      </c>
      <c r="F1324" s="24">
        <v>43819</v>
      </c>
      <c r="G1324" s="24">
        <v>43819</v>
      </c>
      <c r="H1324" s="20" t="s">
        <v>300</v>
      </c>
      <c r="I1324" s="51" t="s">
        <v>307</v>
      </c>
      <c r="J1324" s="27" t="str">
        <f ca="1">NETWORKDAYS(LeaveTracker[[#This Row],[Start Date]],LeaveTracker[[#This Row],[End Date]],lstHolidays)&amp; " "&amp;LeaveTracker[[#This Row],[Type of Leave]]</f>
        <v>1 OTHER</v>
      </c>
      <c r="K1324" s="23">
        <f ca="1">NETWORKDAYS(LeaveTracker[[#This Row],[Start Date]],LeaveTracker[[#This Row],[End Date]],lstHolidays)</f>
        <v>1</v>
      </c>
      <c r="L1324" s="30"/>
    </row>
    <row r="1325" spans="1:12" ht="30" customHeight="1" x14ac:dyDescent="0.3">
      <c r="A1325" s="37">
        <v>1478</v>
      </c>
      <c r="B1325" s="36">
        <v>43819</v>
      </c>
      <c r="C1325" s="36">
        <v>43801</v>
      </c>
      <c r="D1325" s="20" t="s">
        <v>785</v>
      </c>
      <c r="E1325" s="20" t="str">
        <f>IF(ISBLANK(LeaveTracker[[#This Row],[Employee Name]]),"-----",VLOOKUP(LeaveTracker[[#This Row],[Employee Name]],Employees[[Employee Name]:[Office]],6))</f>
        <v>AGRICULTURE OFFICE</v>
      </c>
      <c r="F1325" s="24">
        <v>43822</v>
      </c>
      <c r="G1325" s="24">
        <v>43822</v>
      </c>
      <c r="H1325" s="20" t="s">
        <v>300</v>
      </c>
      <c r="I1325" s="51" t="s">
        <v>307</v>
      </c>
      <c r="J1325" s="27" t="str">
        <f ca="1">NETWORKDAYS(LeaveTracker[[#This Row],[Start Date]],LeaveTracker[[#This Row],[End Date]],lstHolidays)&amp; " "&amp;LeaveTracker[[#This Row],[Type of Leave]]</f>
        <v>1 OTHER</v>
      </c>
      <c r="K1325" s="23">
        <f ca="1">NETWORKDAYS(LeaveTracker[[#This Row],[Start Date]],LeaveTracker[[#This Row],[End Date]],lstHolidays)</f>
        <v>1</v>
      </c>
      <c r="L1325" s="30"/>
    </row>
    <row r="1326" spans="1:12" ht="30" customHeight="1" x14ac:dyDescent="0.3">
      <c r="A1326" s="37">
        <v>1478</v>
      </c>
      <c r="B1326" s="36">
        <v>43819</v>
      </c>
      <c r="C1326" s="36">
        <v>43801</v>
      </c>
      <c r="D1326" s="20" t="s">
        <v>785</v>
      </c>
      <c r="E1326" s="20" t="str">
        <f>IF(ISBLANK(LeaveTracker[[#This Row],[Employee Name]]),"-----",VLOOKUP(LeaveTracker[[#This Row],[Employee Name]],Employees[[Employee Name]:[Office]],6))</f>
        <v>AGRICULTURE OFFICE</v>
      </c>
      <c r="F1326" s="24">
        <v>43825</v>
      </c>
      <c r="G1326" s="24">
        <v>43826</v>
      </c>
      <c r="H1326" s="20" t="s">
        <v>300</v>
      </c>
      <c r="I1326" s="51" t="s">
        <v>307</v>
      </c>
      <c r="J1326" s="27" t="str">
        <f ca="1">NETWORKDAYS(LeaveTracker[[#This Row],[Start Date]],LeaveTracker[[#This Row],[End Date]],lstHolidays)&amp; " "&amp;LeaveTracker[[#This Row],[Type of Leave]]</f>
        <v>2 OTHER</v>
      </c>
      <c r="K1326" s="23">
        <f ca="1">NETWORKDAYS(LeaveTracker[[#This Row],[Start Date]],LeaveTracker[[#This Row],[End Date]],lstHolidays)</f>
        <v>2</v>
      </c>
      <c r="L1326" s="30"/>
    </row>
    <row r="1327" spans="1:12" ht="30" customHeight="1" x14ac:dyDescent="0.3">
      <c r="A1327" s="37">
        <v>1479</v>
      </c>
      <c r="B1327" s="36">
        <v>43819</v>
      </c>
      <c r="C1327" s="36">
        <v>43801</v>
      </c>
      <c r="D1327" s="19" t="s">
        <v>856</v>
      </c>
      <c r="E1327" s="20" t="str">
        <f>IF(ISBLANK(LeaveTracker[[#This Row],[Employee Name]]),"-----",VLOOKUP(LeaveTracker[[#This Row],[Employee Name]],Employees[[Employee Name]:[Office]],6))</f>
        <v>MO</v>
      </c>
      <c r="F1327" s="24">
        <v>43801</v>
      </c>
      <c r="G1327" s="24">
        <v>43801</v>
      </c>
      <c r="H1327" s="20" t="s">
        <v>82</v>
      </c>
      <c r="I1327" s="51"/>
      <c r="J1327" s="27" t="str">
        <f ca="1">NETWORKDAYS(LeaveTracker[[#This Row],[Start Date]],LeaveTracker[[#This Row],[End Date]],lstHolidays)&amp; " "&amp;LeaveTracker[[#This Row],[Type of Leave]]</f>
        <v>1 VL</v>
      </c>
      <c r="K1327" s="23">
        <f ca="1">NETWORKDAYS(LeaveTracker[[#This Row],[Start Date]],LeaveTracker[[#This Row],[End Date]],lstHolidays)</f>
        <v>1</v>
      </c>
      <c r="L1327" s="30"/>
    </row>
    <row r="1328" spans="1:12" ht="30" customHeight="1" x14ac:dyDescent="0.3">
      <c r="A1328" s="37">
        <v>1480</v>
      </c>
      <c r="B1328" s="36">
        <v>43819</v>
      </c>
      <c r="C1328" s="36">
        <v>43801</v>
      </c>
      <c r="D1328" s="19" t="s">
        <v>704</v>
      </c>
      <c r="E1328" s="20" t="str">
        <f>IF(ISBLANK(LeaveTracker[[#This Row],[Employee Name]]),"-----",VLOOKUP(LeaveTracker[[#This Row],[Employee Name]],Employees[[Employee Name]:[Office]],6))</f>
        <v>CEO</v>
      </c>
      <c r="F1328" s="24">
        <v>43796</v>
      </c>
      <c r="G1328" s="24">
        <v>43798</v>
      </c>
      <c r="H1328" s="20" t="s">
        <v>81</v>
      </c>
      <c r="I1328" s="51"/>
      <c r="J1328" s="27" t="str">
        <f ca="1">NETWORKDAYS(LeaveTracker[[#This Row],[Start Date]],LeaveTracker[[#This Row],[End Date]],lstHolidays)&amp; " "&amp;LeaveTracker[[#This Row],[Type of Leave]]</f>
        <v>3 SL</v>
      </c>
      <c r="K1328" s="23">
        <f ca="1">NETWORKDAYS(LeaveTracker[[#This Row],[Start Date]],LeaveTracker[[#This Row],[End Date]],lstHolidays)</f>
        <v>3</v>
      </c>
      <c r="L1328" s="30"/>
    </row>
    <row r="1329" spans="1:12" ht="30" customHeight="1" x14ac:dyDescent="0.3">
      <c r="A1329" s="37">
        <v>1481</v>
      </c>
      <c r="B1329" s="36">
        <v>43819</v>
      </c>
      <c r="C1329" s="36">
        <v>43803</v>
      </c>
      <c r="D1329" s="19" t="s">
        <v>526</v>
      </c>
      <c r="E1329" s="20" t="str">
        <f>IF(ISBLANK(LeaveTracker[[#This Row],[Employee Name]]),"-----",VLOOKUP(LeaveTracker[[#This Row],[Employee Name]],Employees[[Employee Name]:[Office]],6))</f>
        <v>HRMO</v>
      </c>
      <c r="F1329" s="24">
        <v>43810</v>
      </c>
      <c r="G1329" s="24">
        <v>43812</v>
      </c>
      <c r="H1329" s="20" t="s">
        <v>82</v>
      </c>
      <c r="I1329" s="51"/>
      <c r="J1329" s="27" t="str">
        <f ca="1">NETWORKDAYS(LeaveTracker[[#This Row],[Start Date]],LeaveTracker[[#This Row],[End Date]],lstHolidays)&amp; " "&amp;LeaveTracker[[#This Row],[Type of Leave]]</f>
        <v>3 VL</v>
      </c>
      <c r="K1329" s="23">
        <f ca="1">NETWORKDAYS(LeaveTracker[[#This Row],[Start Date]],LeaveTracker[[#This Row],[End Date]],lstHolidays)</f>
        <v>3</v>
      </c>
      <c r="L1329" s="30"/>
    </row>
    <row r="1330" spans="1:12" ht="30" customHeight="1" x14ac:dyDescent="0.3">
      <c r="A1330" s="30">
        <v>1482</v>
      </c>
      <c r="B1330" s="36">
        <v>43819</v>
      </c>
      <c r="C1330" s="36">
        <v>43801</v>
      </c>
      <c r="D1330" s="19" t="s">
        <v>131</v>
      </c>
      <c r="E1330" s="20" t="str">
        <f>IF(ISBLANK(LeaveTracker[[#This Row],[Employee Name]]),"-----",VLOOKUP(LeaveTracker[[#This Row],[Employee Name]],Employees[[Employee Name]:[Office]],6))</f>
        <v>FPTMNHS</v>
      </c>
      <c r="F1330" s="24">
        <v>43811</v>
      </c>
      <c r="G1330" s="24">
        <v>43812</v>
      </c>
      <c r="H1330" s="20" t="s">
        <v>82</v>
      </c>
      <c r="I1330" s="51"/>
      <c r="J1330" s="27" t="str">
        <f ca="1">NETWORKDAYS(LeaveTracker[[#This Row],[Start Date]],LeaveTracker[[#This Row],[End Date]],lstHolidays)&amp; " "&amp;LeaveTracker[[#This Row],[Type of Leave]]</f>
        <v>2 VL</v>
      </c>
      <c r="K1330" s="23">
        <f ca="1">NETWORKDAYS(LeaveTracker[[#This Row],[Start Date]],LeaveTracker[[#This Row],[End Date]],lstHolidays)</f>
        <v>2</v>
      </c>
      <c r="L1330" s="30"/>
    </row>
    <row r="1331" spans="1:12" ht="30" customHeight="1" x14ac:dyDescent="0.3">
      <c r="A1331" s="30">
        <v>1482</v>
      </c>
      <c r="B1331" s="36">
        <v>43819</v>
      </c>
      <c r="C1331" s="36">
        <v>43801</v>
      </c>
      <c r="D1331" s="19" t="s">
        <v>131</v>
      </c>
      <c r="E1331" s="20" t="str">
        <f>IF(ISBLANK(LeaveTracker[[#This Row],[Employee Name]]),"-----",VLOOKUP(LeaveTracker[[#This Row],[Employee Name]],Employees[[Employee Name]:[Office]],6))</f>
        <v>FPTMNHS</v>
      </c>
      <c r="F1331" s="24">
        <v>43815</v>
      </c>
      <c r="G1331" s="24">
        <v>43819</v>
      </c>
      <c r="H1331" s="20" t="s">
        <v>82</v>
      </c>
      <c r="I1331" s="51"/>
      <c r="J1331" s="27" t="str">
        <f ca="1">NETWORKDAYS(LeaveTracker[[#This Row],[Start Date]],LeaveTracker[[#This Row],[End Date]],lstHolidays)&amp; " "&amp;LeaveTracker[[#This Row],[Type of Leave]]</f>
        <v>5 VL</v>
      </c>
      <c r="K1331" s="23">
        <f ca="1">NETWORKDAYS(LeaveTracker[[#This Row],[Start Date]],LeaveTracker[[#This Row],[End Date]],lstHolidays)</f>
        <v>5</v>
      </c>
      <c r="L1331" s="30"/>
    </row>
    <row r="1332" spans="1:12" ht="30" customHeight="1" x14ac:dyDescent="0.3">
      <c r="A1332" s="30">
        <v>1482</v>
      </c>
      <c r="B1332" s="36">
        <v>43819</v>
      </c>
      <c r="C1332" s="36">
        <v>43801</v>
      </c>
      <c r="D1332" s="19" t="s">
        <v>131</v>
      </c>
      <c r="E1332" s="20" t="str">
        <f>IF(ISBLANK(LeaveTracker[[#This Row],[Employee Name]]),"-----",VLOOKUP(LeaveTracker[[#This Row],[Employee Name]],Employees[[Employee Name]:[Office]],6))</f>
        <v>FPTMNHS</v>
      </c>
      <c r="F1332" s="24">
        <v>43822</v>
      </c>
      <c r="G1332" s="24">
        <v>43822</v>
      </c>
      <c r="H1332" s="20" t="s">
        <v>82</v>
      </c>
      <c r="I1332" s="51"/>
      <c r="J1332" s="27" t="str">
        <f ca="1">NETWORKDAYS(LeaveTracker[[#This Row],[Start Date]],LeaveTracker[[#This Row],[End Date]],lstHolidays)&amp; " "&amp;LeaveTracker[[#This Row],[Type of Leave]]</f>
        <v>1 VL</v>
      </c>
      <c r="K1332" s="23">
        <f ca="1">NETWORKDAYS(LeaveTracker[[#This Row],[Start Date]],LeaveTracker[[#This Row],[End Date]],lstHolidays)</f>
        <v>1</v>
      </c>
      <c r="L1332" s="30"/>
    </row>
    <row r="1333" spans="1:12" ht="30" customHeight="1" x14ac:dyDescent="0.3">
      <c r="A1333" s="30">
        <v>1482</v>
      </c>
      <c r="B1333" s="36">
        <v>43819</v>
      </c>
      <c r="C1333" s="36">
        <v>43801</v>
      </c>
      <c r="D1333" s="19" t="s">
        <v>131</v>
      </c>
      <c r="E1333" s="20" t="str">
        <f>IF(ISBLANK(LeaveTracker[[#This Row],[Employee Name]]),"-----",VLOOKUP(LeaveTracker[[#This Row],[Employee Name]],Employees[[Employee Name]:[Office]],6))</f>
        <v>FPTMNHS</v>
      </c>
      <c r="F1333" s="24">
        <v>43825</v>
      </c>
      <c r="G1333" s="24">
        <v>43826</v>
      </c>
      <c r="H1333" s="20" t="s">
        <v>82</v>
      </c>
      <c r="I1333" s="51"/>
      <c r="J1333" s="27" t="str">
        <f ca="1">NETWORKDAYS(LeaveTracker[[#This Row],[Start Date]],LeaveTracker[[#This Row],[End Date]],lstHolidays)&amp; " "&amp;LeaveTracker[[#This Row],[Type of Leave]]</f>
        <v>2 VL</v>
      </c>
      <c r="K1333" s="23">
        <f ca="1">NETWORKDAYS(LeaveTracker[[#This Row],[Start Date]],LeaveTracker[[#This Row],[End Date]],lstHolidays)</f>
        <v>2</v>
      </c>
      <c r="L1333" s="30"/>
    </row>
    <row r="1334" spans="1:12" ht="30" customHeight="1" x14ac:dyDescent="0.3">
      <c r="A1334" s="30">
        <v>1</v>
      </c>
      <c r="B1334" s="36">
        <v>43838</v>
      </c>
      <c r="C1334" s="36">
        <v>43832</v>
      </c>
      <c r="D1334" s="19" t="s">
        <v>713</v>
      </c>
      <c r="E1334" s="20" t="str">
        <f>IF(ISBLANK(LeaveTracker[[#This Row],[Employee Name]]),"-----",VLOOKUP(LeaveTracker[[#This Row],[Employee Name]],Employees[[Employee Name]:[Office]],6))</f>
        <v>ONT</v>
      </c>
      <c r="F1334" s="24">
        <v>43846</v>
      </c>
      <c r="G1334" s="24">
        <v>43847</v>
      </c>
      <c r="H1334" s="19" t="s">
        <v>82</v>
      </c>
      <c r="I1334" s="51"/>
      <c r="J1334" s="27" t="str">
        <f ca="1">NETWORKDAYS(LeaveTracker[[#This Row],[Start Date]],LeaveTracker[[#This Row],[End Date]],lstHolidays)&amp; " "&amp;LeaveTracker[[#This Row],[Type of Leave]]</f>
        <v>2 VL</v>
      </c>
      <c r="K1334" s="23">
        <f ca="1">NETWORKDAYS(LeaveTracker[[#This Row],[Start Date]],LeaveTracker[[#This Row],[End Date]],lstHolidays)</f>
        <v>2</v>
      </c>
      <c r="L1334" s="30"/>
    </row>
    <row r="1335" spans="1:12" ht="30" customHeight="1" x14ac:dyDescent="0.3">
      <c r="A1335" s="30">
        <v>1</v>
      </c>
      <c r="B1335" s="36">
        <v>43838</v>
      </c>
      <c r="C1335" s="36">
        <v>43832</v>
      </c>
      <c r="D1335" s="19" t="s">
        <v>713</v>
      </c>
      <c r="E1335" s="20" t="str">
        <f>IF(ISBLANK(LeaveTracker[[#This Row],[Employee Name]]),"-----",VLOOKUP(LeaveTracker[[#This Row],[Employee Name]],Employees[[Employee Name]:[Office]],6))</f>
        <v>ONT</v>
      </c>
      <c r="F1335" s="24">
        <v>43850</v>
      </c>
      <c r="G1335" s="24">
        <v>43851</v>
      </c>
      <c r="H1335" s="19" t="s">
        <v>82</v>
      </c>
      <c r="I1335" s="51"/>
      <c r="J1335" s="27" t="str">
        <f ca="1">NETWORKDAYS(LeaveTracker[[#This Row],[Start Date]],LeaveTracker[[#This Row],[End Date]],lstHolidays)&amp; " "&amp;LeaveTracker[[#This Row],[Type of Leave]]</f>
        <v>2 VL</v>
      </c>
      <c r="K1335" s="23">
        <f ca="1">NETWORKDAYS(LeaveTracker[[#This Row],[Start Date]],LeaveTracker[[#This Row],[End Date]],lstHolidays)</f>
        <v>2</v>
      </c>
      <c r="L1335" s="30"/>
    </row>
    <row r="1336" spans="1:12" ht="30" customHeight="1" x14ac:dyDescent="0.3">
      <c r="A1336" s="30">
        <v>2</v>
      </c>
      <c r="B1336" s="36">
        <v>43838</v>
      </c>
      <c r="C1336" s="36">
        <v>43832</v>
      </c>
      <c r="D1336" s="19" t="s">
        <v>714</v>
      </c>
      <c r="E1336" s="20" t="str">
        <f>IF(ISBLANK(LeaveTracker[[#This Row],[Employee Name]]),"-----",VLOOKUP(LeaveTracker[[#This Row],[Employee Name]],Employees[[Employee Name]:[Office]],6))</f>
        <v>ONT</v>
      </c>
      <c r="F1336" s="24">
        <v>43845</v>
      </c>
      <c r="G1336" s="24">
        <v>43847</v>
      </c>
      <c r="H1336" s="19" t="s">
        <v>82</v>
      </c>
      <c r="I1336" s="51"/>
      <c r="J1336" s="27" t="str">
        <f ca="1">NETWORKDAYS(LeaveTracker[[#This Row],[Start Date]],LeaveTracker[[#This Row],[End Date]],lstHolidays)&amp; " "&amp;LeaveTracker[[#This Row],[Type of Leave]]</f>
        <v>3 VL</v>
      </c>
      <c r="K1336" s="23">
        <f ca="1">NETWORKDAYS(LeaveTracker[[#This Row],[Start Date]],LeaveTracker[[#This Row],[End Date]],lstHolidays)</f>
        <v>3</v>
      </c>
      <c r="L1336" s="30"/>
    </row>
    <row r="1337" spans="1:12" ht="30" customHeight="1" x14ac:dyDescent="0.3">
      <c r="A1337" s="30">
        <v>2</v>
      </c>
      <c r="B1337" s="36">
        <v>43838</v>
      </c>
      <c r="C1337" s="36">
        <v>43832</v>
      </c>
      <c r="D1337" s="19" t="s">
        <v>714</v>
      </c>
      <c r="E1337" s="20" t="str">
        <f>IF(ISBLANK(LeaveTracker[[#This Row],[Employee Name]]),"-----",VLOOKUP(LeaveTracker[[#This Row],[Employee Name]],Employees[[Employee Name]:[Office]],6))</f>
        <v>ONT</v>
      </c>
      <c r="F1337" s="24">
        <v>43851</v>
      </c>
      <c r="G1337" s="24">
        <v>43851</v>
      </c>
      <c r="H1337" s="19" t="s">
        <v>82</v>
      </c>
      <c r="I1337" s="51"/>
      <c r="J1337" s="27" t="str">
        <f ca="1">NETWORKDAYS(LeaveTracker[[#This Row],[Start Date]],LeaveTracker[[#This Row],[End Date]],lstHolidays)&amp; " "&amp;LeaveTracker[[#This Row],[Type of Leave]]</f>
        <v>1 VL</v>
      </c>
      <c r="K1337" s="23">
        <f ca="1">NETWORKDAYS(LeaveTracker[[#This Row],[Start Date]],LeaveTracker[[#This Row],[End Date]],lstHolidays)</f>
        <v>1</v>
      </c>
      <c r="L1337" s="30"/>
    </row>
    <row r="1338" spans="1:12" ht="30" customHeight="1" x14ac:dyDescent="0.3">
      <c r="A1338" s="30">
        <v>3</v>
      </c>
      <c r="B1338" s="36">
        <v>43838</v>
      </c>
      <c r="C1338" s="36">
        <v>43832</v>
      </c>
      <c r="D1338" s="19" t="s">
        <v>715</v>
      </c>
      <c r="E1338" s="20" t="str">
        <f>IF(ISBLANK(LeaveTracker[[#This Row],[Employee Name]]),"-----",VLOOKUP(LeaveTracker[[#This Row],[Employee Name]],Employees[[Employee Name]:[Office]],6))</f>
        <v>ONT</v>
      </c>
      <c r="F1338" s="24">
        <v>43846</v>
      </c>
      <c r="G1338" s="24">
        <v>43847</v>
      </c>
      <c r="H1338" s="19" t="s">
        <v>82</v>
      </c>
      <c r="I1338" s="51"/>
      <c r="J1338" s="27" t="str">
        <f ca="1">NETWORKDAYS(LeaveTracker[[#This Row],[Start Date]],LeaveTracker[[#This Row],[End Date]],lstHolidays)&amp; " "&amp;LeaveTracker[[#This Row],[Type of Leave]]</f>
        <v>2 VL</v>
      </c>
      <c r="K1338" s="23">
        <f ca="1">NETWORKDAYS(LeaveTracker[[#This Row],[Start Date]],LeaveTracker[[#This Row],[End Date]],lstHolidays)</f>
        <v>2</v>
      </c>
      <c r="L1338" s="30"/>
    </row>
    <row r="1339" spans="1:12" ht="30" customHeight="1" x14ac:dyDescent="0.3">
      <c r="A1339" s="30">
        <v>3</v>
      </c>
      <c r="B1339" s="36">
        <v>43838</v>
      </c>
      <c r="C1339" s="36">
        <v>43832</v>
      </c>
      <c r="D1339" s="19" t="s">
        <v>715</v>
      </c>
      <c r="E1339" s="20" t="str">
        <f>IF(ISBLANK(LeaveTracker[[#This Row],[Employee Name]]),"-----",VLOOKUP(LeaveTracker[[#This Row],[Employee Name]],Employees[[Employee Name]:[Office]],6))</f>
        <v>ONT</v>
      </c>
      <c r="F1339" s="24">
        <v>43850</v>
      </c>
      <c r="G1339" s="24">
        <v>43851</v>
      </c>
      <c r="H1339" s="19" t="s">
        <v>82</v>
      </c>
      <c r="I1339" s="51"/>
      <c r="J1339" s="27" t="str">
        <f ca="1">NETWORKDAYS(LeaveTracker[[#This Row],[Start Date]],LeaveTracker[[#This Row],[End Date]],lstHolidays)&amp; " "&amp;LeaveTracker[[#This Row],[Type of Leave]]</f>
        <v>2 VL</v>
      </c>
      <c r="K1339" s="23">
        <f ca="1">NETWORKDAYS(LeaveTracker[[#This Row],[Start Date]],LeaveTracker[[#This Row],[End Date]],lstHolidays)</f>
        <v>2</v>
      </c>
      <c r="L1339" s="30"/>
    </row>
    <row r="1340" spans="1:12" ht="30" customHeight="1" x14ac:dyDescent="0.3">
      <c r="A1340" s="30">
        <v>4</v>
      </c>
      <c r="B1340" s="36">
        <v>43838</v>
      </c>
      <c r="C1340" s="36">
        <v>43809</v>
      </c>
      <c r="D1340" s="19" t="s">
        <v>716</v>
      </c>
      <c r="E1340" s="20" t="str">
        <f>IF(ISBLANK(LeaveTracker[[#This Row],[Employee Name]]),"-----",VLOOKUP(LeaveTracker[[#This Row],[Employee Name]],Employees[[Employee Name]:[Office]],6))</f>
        <v>CBO</v>
      </c>
      <c r="F1340" s="24">
        <v>43808</v>
      </c>
      <c r="G1340" s="24">
        <v>43808</v>
      </c>
      <c r="H1340" s="19" t="s">
        <v>81</v>
      </c>
      <c r="I1340" s="51"/>
      <c r="J1340" s="27" t="str">
        <f ca="1">NETWORKDAYS(LeaveTracker[[#This Row],[Start Date]],LeaveTracker[[#This Row],[End Date]],lstHolidays)&amp; " "&amp;LeaveTracker[[#This Row],[Type of Leave]]</f>
        <v>1 SL</v>
      </c>
      <c r="K1340" s="23">
        <f ca="1">NETWORKDAYS(LeaveTracker[[#This Row],[Start Date]],LeaveTracker[[#This Row],[End Date]],lstHolidays)</f>
        <v>1</v>
      </c>
      <c r="L1340" s="30"/>
    </row>
    <row r="1341" spans="1:12" ht="30" customHeight="1" x14ac:dyDescent="0.3">
      <c r="A1341" s="30">
        <v>5</v>
      </c>
      <c r="B1341" s="36">
        <v>43838</v>
      </c>
      <c r="C1341" s="36">
        <v>43795</v>
      </c>
      <c r="D1341" s="19" t="s">
        <v>719</v>
      </c>
      <c r="E1341" s="20" t="str">
        <f>IF(ISBLANK(LeaveTracker[[#This Row],[Employee Name]]),"-----",VLOOKUP(LeaveTracker[[#This Row],[Employee Name]],Employees[[Employee Name]:[Office]],6))</f>
        <v>CBO</v>
      </c>
      <c r="F1341" s="24">
        <v>43809</v>
      </c>
      <c r="G1341" s="24">
        <v>43811</v>
      </c>
      <c r="H1341" s="20" t="s">
        <v>82</v>
      </c>
      <c r="I1341" s="51"/>
      <c r="J1341" s="27" t="str">
        <f ca="1">NETWORKDAYS(LeaveTracker[[#This Row],[Start Date]],LeaveTracker[[#This Row],[End Date]],lstHolidays)&amp; " "&amp;LeaveTracker[[#This Row],[Type of Leave]]</f>
        <v>3 VL</v>
      </c>
      <c r="K1341" s="23">
        <f ca="1">NETWORKDAYS(LeaveTracker[[#This Row],[Start Date]],LeaveTracker[[#This Row],[End Date]],lstHolidays)</f>
        <v>3</v>
      </c>
      <c r="L1341" s="30"/>
    </row>
    <row r="1342" spans="1:12" ht="30" customHeight="1" x14ac:dyDescent="0.3">
      <c r="A1342" s="30">
        <v>6</v>
      </c>
      <c r="B1342" s="36">
        <v>43838</v>
      </c>
      <c r="C1342" s="36">
        <v>43795</v>
      </c>
      <c r="D1342" s="19" t="s">
        <v>719</v>
      </c>
      <c r="E1342" s="20" t="str">
        <f>IF(ISBLANK(LeaveTracker[[#This Row],[Employee Name]]),"-----",VLOOKUP(LeaveTracker[[#This Row],[Employee Name]],Employees[[Employee Name]:[Office]],6))</f>
        <v>CBO</v>
      </c>
      <c r="F1342" s="24">
        <v>43794</v>
      </c>
      <c r="G1342" s="24">
        <v>43794</v>
      </c>
      <c r="H1342" s="20" t="s">
        <v>81</v>
      </c>
      <c r="I1342" s="51"/>
      <c r="J1342" s="27" t="str">
        <f ca="1">NETWORKDAYS(LeaveTracker[[#This Row],[Start Date]],LeaveTracker[[#This Row],[End Date]],lstHolidays)&amp; " "&amp;LeaveTracker[[#This Row],[Type of Leave]]</f>
        <v>1 SL</v>
      </c>
      <c r="K1342" s="23">
        <f ca="1">NETWORKDAYS(LeaveTracker[[#This Row],[Start Date]],LeaveTracker[[#This Row],[End Date]],lstHolidays)</f>
        <v>1</v>
      </c>
      <c r="L1342" s="30"/>
    </row>
    <row r="1343" spans="1:12" ht="30" customHeight="1" x14ac:dyDescent="0.3">
      <c r="A1343" s="30">
        <v>7</v>
      </c>
      <c r="B1343" s="36">
        <v>43838</v>
      </c>
      <c r="C1343" s="36">
        <v>43819</v>
      </c>
      <c r="D1343" s="19" t="s">
        <v>618</v>
      </c>
      <c r="E1343" s="20" t="str">
        <f>IF(ISBLANK(LeaveTracker[[#This Row],[Employee Name]]),"-----",VLOOKUP(LeaveTracker[[#This Row],[Employee Name]],Employees[[Employee Name]:[Office]],6))</f>
        <v>CBO</v>
      </c>
      <c r="F1343" s="24">
        <v>43818</v>
      </c>
      <c r="G1343" s="24">
        <v>43819</v>
      </c>
      <c r="H1343" s="20" t="s">
        <v>300</v>
      </c>
      <c r="I1343" s="51" t="s">
        <v>301</v>
      </c>
      <c r="J1343" s="27" t="str">
        <f ca="1">NETWORKDAYS(LeaveTracker[[#This Row],[Start Date]],LeaveTracker[[#This Row],[End Date]],lstHolidays)&amp; " "&amp;LeaveTracker[[#This Row],[Type of Leave]]</f>
        <v>2 OTHER</v>
      </c>
      <c r="K1343" s="23">
        <f ca="1">NETWORKDAYS(LeaveTracker[[#This Row],[Start Date]],LeaveTracker[[#This Row],[End Date]],lstHolidays)</f>
        <v>2</v>
      </c>
      <c r="L1343" s="30"/>
    </row>
    <row r="1344" spans="1:12" ht="30" customHeight="1" x14ac:dyDescent="0.3">
      <c r="A1344" s="30">
        <v>7</v>
      </c>
      <c r="B1344" s="36">
        <v>43838</v>
      </c>
      <c r="C1344" s="36">
        <v>43819</v>
      </c>
      <c r="D1344" s="19" t="s">
        <v>618</v>
      </c>
      <c r="E1344" s="20" t="str">
        <f>IF(ISBLANK(LeaveTracker[[#This Row],[Employee Name]]),"-----",VLOOKUP(LeaveTracker[[#This Row],[Employee Name]],Employees[[Employee Name]:[Office]],6))</f>
        <v>CBO</v>
      </c>
      <c r="F1344" s="24">
        <v>43822</v>
      </c>
      <c r="G1344" s="24">
        <v>43822</v>
      </c>
      <c r="H1344" s="20" t="s">
        <v>300</v>
      </c>
      <c r="I1344" s="51" t="s">
        <v>301</v>
      </c>
      <c r="J1344" s="27" t="str">
        <f ca="1">NETWORKDAYS(LeaveTracker[[#This Row],[Start Date]],LeaveTracker[[#This Row],[End Date]],lstHolidays)&amp; " "&amp;LeaveTracker[[#This Row],[Type of Leave]]</f>
        <v>1 OTHER</v>
      </c>
      <c r="K1344" s="23">
        <f ca="1">NETWORKDAYS(LeaveTracker[[#This Row],[Start Date]],LeaveTracker[[#This Row],[End Date]],lstHolidays)</f>
        <v>1</v>
      </c>
      <c r="L1344" s="30"/>
    </row>
    <row r="1345" spans="1:12" ht="30" customHeight="1" x14ac:dyDescent="0.3">
      <c r="A1345" s="30">
        <v>8</v>
      </c>
      <c r="B1345" s="36">
        <v>43838</v>
      </c>
      <c r="C1345" s="36">
        <v>43804</v>
      </c>
      <c r="D1345" s="19" t="s">
        <v>618</v>
      </c>
      <c r="E1345" s="20" t="str">
        <f>IF(ISBLANK(LeaveTracker[[#This Row],[Employee Name]]),"-----",VLOOKUP(LeaveTracker[[#This Row],[Employee Name]],Employees[[Employee Name]:[Office]],6))</f>
        <v>CBO</v>
      </c>
      <c r="F1345" s="24">
        <v>43810</v>
      </c>
      <c r="G1345" s="24">
        <v>43810</v>
      </c>
      <c r="H1345" s="20" t="s">
        <v>82</v>
      </c>
      <c r="I1345" s="51"/>
      <c r="J1345" s="27" t="str">
        <f ca="1">NETWORKDAYS(LeaveTracker[[#This Row],[Start Date]],LeaveTracker[[#This Row],[End Date]],lstHolidays)&amp; " "&amp;LeaveTracker[[#This Row],[Type of Leave]]</f>
        <v>1 VL</v>
      </c>
      <c r="K1345" s="23">
        <f ca="1">NETWORKDAYS(LeaveTracker[[#This Row],[Start Date]],LeaveTracker[[#This Row],[End Date]],lstHolidays)</f>
        <v>1</v>
      </c>
      <c r="L1345" s="30"/>
    </row>
    <row r="1346" spans="1:12" ht="30" customHeight="1" x14ac:dyDescent="0.3">
      <c r="A1346" s="30">
        <v>8</v>
      </c>
      <c r="B1346" s="36">
        <v>43838</v>
      </c>
      <c r="C1346" s="36">
        <v>43804</v>
      </c>
      <c r="D1346" s="19" t="s">
        <v>618</v>
      </c>
      <c r="E1346" s="20" t="str">
        <f>IF(ISBLANK(LeaveTracker[[#This Row],[Employee Name]]),"-----",VLOOKUP(LeaveTracker[[#This Row],[Employee Name]],Employees[[Employee Name]:[Office]],6))</f>
        <v>CBO</v>
      </c>
      <c r="F1346" s="24">
        <v>43815</v>
      </c>
      <c r="G1346" s="24">
        <v>43815</v>
      </c>
      <c r="H1346" s="20" t="s">
        <v>82</v>
      </c>
      <c r="I1346" s="51"/>
      <c r="J1346" s="27" t="str">
        <f ca="1">NETWORKDAYS(LeaveTracker[[#This Row],[Start Date]],LeaveTracker[[#This Row],[End Date]],lstHolidays)&amp; " "&amp;LeaveTracker[[#This Row],[Type of Leave]]</f>
        <v>1 VL</v>
      </c>
      <c r="K1346" s="23">
        <f ca="1">NETWORKDAYS(LeaveTracker[[#This Row],[Start Date]],LeaveTracker[[#This Row],[End Date]],lstHolidays)</f>
        <v>1</v>
      </c>
      <c r="L1346" s="30"/>
    </row>
    <row r="1347" spans="1:12" ht="30" customHeight="1" x14ac:dyDescent="0.3">
      <c r="A1347" s="30">
        <v>8</v>
      </c>
      <c r="B1347" s="36">
        <v>43838</v>
      </c>
      <c r="C1347" s="36">
        <v>43804</v>
      </c>
      <c r="D1347" s="19" t="s">
        <v>618</v>
      </c>
      <c r="E1347" s="20" t="str">
        <f>IF(ISBLANK(LeaveTracker[[#This Row],[Employee Name]]),"-----",VLOOKUP(LeaveTracker[[#This Row],[Employee Name]],Employees[[Employee Name]:[Office]],6))</f>
        <v>CBO</v>
      </c>
      <c r="F1347" s="24">
        <v>43825</v>
      </c>
      <c r="G1347" s="24">
        <v>43825</v>
      </c>
      <c r="H1347" s="20" t="s">
        <v>82</v>
      </c>
      <c r="I1347" s="51"/>
      <c r="J1347" s="27" t="str">
        <f ca="1">NETWORKDAYS(LeaveTracker[[#This Row],[Start Date]],LeaveTracker[[#This Row],[End Date]],lstHolidays)&amp; " "&amp;LeaveTracker[[#This Row],[Type of Leave]]</f>
        <v>1 VL</v>
      </c>
      <c r="K1347" s="23">
        <f ca="1">NETWORKDAYS(LeaveTracker[[#This Row],[Start Date]],LeaveTracker[[#This Row],[End Date]],lstHolidays)</f>
        <v>1</v>
      </c>
      <c r="L1347" s="30"/>
    </row>
    <row r="1348" spans="1:12" ht="30" customHeight="1" x14ac:dyDescent="0.3">
      <c r="A1348" s="30">
        <v>9</v>
      </c>
      <c r="B1348" s="36">
        <v>43838</v>
      </c>
      <c r="C1348" s="36">
        <v>43826</v>
      </c>
      <c r="D1348" s="19" t="s">
        <v>186</v>
      </c>
      <c r="E1348" s="20" t="str">
        <f>IF(ISBLANK(LeaveTracker[[#This Row],[Employee Name]]),"-----",VLOOKUP(LeaveTracker[[#This Row],[Employee Name]],Employees[[Employee Name]:[Office]],6))</f>
        <v>CBO</v>
      </c>
      <c r="F1348" s="24">
        <v>43822</v>
      </c>
      <c r="G1348" s="24">
        <v>43822</v>
      </c>
      <c r="H1348" s="20" t="s">
        <v>81</v>
      </c>
      <c r="I1348" s="51"/>
      <c r="J1348" s="27" t="str">
        <f ca="1">NETWORKDAYS(LeaveTracker[[#This Row],[Start Date]],LeaveTracker[[#This Row],[End Date]],lstHolidays)&amp; " "&amp;LeaveTracker[[#This Row],[Type of Leave]]</f>
        <v>1 SL</v>
      </c>
      <c r="K1348" s="23">
        <f ca="1">NETWORKDAYS(LeaveTracker[[#This Row],[Start Date]],LeaveTracker[[#This Row],[End Date]],lstHolidays)</f>
        <v>1</v>
      </c>
      <c r="L1348" s="30"/>
    </row>
    <row r="1349" spans="1:12" ht="30" customHeight="1" x14ac:dyDescent="0.3">
      <c r="A1349" s="30">
        <v>9</v>
      </c>
      <c r="B1349" s="36">
        <v>43838</v>
      </c>
      <c r="C1349" s="36">
        <v>43826</v>
      </c>
      <c r="D1349" s="19" t="s">
        <v>186</v>
      </c>
      <c r="E1349" s="20" t="str">
        <f>IF(ISBLANK(LeaveTracker[[#This Row],[Employee Name]]),"-----",VLOOKUP(LeaveTracker[[#This Row],[Employee Name]],Employees[[Employee Name]:[Office]],6))</f>
        <v>CBO</v>
      </c>
      <c r="F1349" s="24">
        <v>43825</v>
      </c>
      <c r="G1349" s="24">
        <v>43825</v>
      </c>
      <c r="H1349" s="20" t="s">
        <v>81</v>
      </c>
      <c r="I1349" s="51"/>
      <c r="J1349" s="27" t="str">
        <f ca="1">NETWORKDAYS(LeaveTracker[[#This Row],[Start Date]],LeaveTracker[[#This Row],[End Date]],lstHolidays)&amp; " "&amp;LeaveTracker[[#This Row],[Type of Leave]]</f>
        <v>1 SL</v>
      </c>
      <c r="K1349" s="23">
        <f ca="1">NETWORKDAYS(LeaveTracker[[#This Row],[Start Date]],LeaveTracker[[#This Row],[End Date]],lstHolidays)</f>
        <v>1</v>
      </c>
      <c r="L1349" s="30"/>
    </row>
    <row r="1350" spans="1:12" ht="30" customHeight="1" x14ac:dyDescent="0.3">
      <c r="A1350" s="30">
        <v>10</v>
      </c>
      <c r="B1350" s="36">
        <v>43838</v>
      </c>
      <c r="C1350" s="36">
        <v>43832</v>
      </c>
      <c r="D1350" s="19" t="s">
        <v>615</v>
      </c>
      <c r="E1350" s="20" t="str">
        <f>IF(ISBLANK(LeaveTracker[[#This Row],[Employee Name]]),"-----",VLOOKUP(LeaveTracker[[#This Row],[Employee Name]],Employees[[Employee Name]:[Office]],6))</f>
        <v>CBO</v>
      </c>
      <c r="F1350" s="24">
        <v>43825</v>
      </c>
      <c r="G1350" s="24">
        <v>43826</v>
      </c>
      <c r="H1350" s="20" t="s">
        <v>81</v>
      </c>
      <c r="I1350" s="51"/>
      <c r="J1350" s="27" t="str">
        <f ca="1">NETWORKDAYS(LeaveTracker[[#This Row],[Start Date]],LeaveTracker[[#This Row],[End Date]],lstHolidays)&amp; " "&amp;LeaveTracker[[#This Row],[Type of Leave]]</f>
        <v>2 SL</v>
      </c>
      <c r="K1350" s="23">
        <f ca="1">NETWORKDAYS(LeaveTracker[[#This Row],[Start Date]],LeaveTracker[[#This Row],[End Date]],lstHolidays)</f>
        <v>2</v>
      </c>
      <c r="L1350" s="30"/>
    </row>
    <row r="1351" spans="1:12" ht="30" customHeight="1" x14ac:dyDescent="0.3">
      <c r="A1351" s="30">
        <v>11</v>
      </c>
      <c r="B1351" s="36">
        <v>43838</v>
      </c>
      <c r="C1351" s="36">
        <v>43822</v>
      </c>
      <c r="D1351" s="19" t="s">
        <v>612</v>
      </c>
      <c r="E1351" s="20" t="str">
        <f>IF(ISBLANK(LeaveTracker[[#This Row],[Employee Name]]),"-----",VLOOKUP(LeaveTracker[[#This Row],[Employee Name]],Employees[[Employee Name]:[Office]],6))</f>
        <v>CBO</v>
      </c>
      <c r="F1351" s="24">
        <v>43825</v>
      </c>
      <c r="G1351" s="24">
        <v>43825</v>
      </c>
      <c r="H1351" s="20" t="s">
        <v>81</v>
      </c>
      <c r="I1351" s="51"/>
      <c r="J1351" s="27" t="str">
        <f ca="1">NETWORKDAYS(LeaveTracker[[#This Row],[Start Date]],LeaveTracker[[#This Row],[End Date]],lstHolidays)&amp; " "&amp;LeaveTracker[[#This Row],[Type of Leave]]</f>
        <v>1 SL</v>
      </c>
      <c r="K1351" s="23">
        <f ca="1">NETWORKDAYS(LeaveTracker[[#This Row],[Start Date]],LeaveTracker[[#This Row],[End Date]],lstHolidays)</f>
        <v>1</v>
      </c>
      <c r="L1351" s="30"/>
    </row>
    <row r="1352" spans="1:12" ht="30" customHeight="1" x14ac:dyDescent="0.3">
      <c r="A1352" s="30">
        <v>12</v>
      </c>
      <c r="B1352" s="36">
        <v>43838</v>
      </c>
      <c r="C1352" s="36">
        <v>43801</v>
      </c>
      <c r="D1352" s="19" t="s">
        <v>615</v>
      </c>
      <c r="E1352" s="20" t="str">
        <f>IF(ISBLANK(LeaveTracker[[#This Row],[Employee Name]]),"-----",VLOOKUP(LeaveTracker[[#This Row],[Employee Name]],Employees[[Employee Name]:[Office]],6))</f>
        <v>CBO</v>
      </c>
      <c r="F1352" s="24">
        <v>43809</v>
      </c>
      <c r="G1352" s="24">
        <v>43809</v>
      </c>
      <c r="H1352" s="20" t="s">
        <v>82</v>
      </c>
      <c r="I1352" s="51"/>
      <c r="J1352" s="27" t="str">
        <f ca="1">NETWORKDAYS(LeaveTracker[[#This Row],[Start Date]],LeaveTracker[[#This Row],[End Date]],lstHolidays)&amp; " "&amp;LeaveTracker[[#This Row],[Type of Leave]]</f>
        <v>1 VL</v>
      </c>
      <c r="K1352" s="23">
        <f ca="1">NETWORKDAYS(LeaveTracker[[#This Row],[Start Date]],LeaveTracker[[#This Row],[End Date]],lstHolidays)</f>
        <v>1</v>
      </c>
      <c r="L1352" s="30"/>
    </row>
    <row r="1353" spans="1:12" ht="30" customHeight="1" x14ac:dyDescent="0.3">
      <c r="A1353" s="30">
        <v>13</v>
      </c>
      <c r="B1353" s="36">
        <v>43838</v>
      </c>
      <c r="C1353" s="36">
        <v>43795</v>
      </c>
      <c r="D1353" s="20" t="s">
        <v>615</v>
      </c>
      <c r="E1353" s="20" t="str">
        <f>IF(ISBLANK(LeaveTracker[[#This Row],[Employee Name]]),"-----",VLOOKUP(LeaveTracker[[#This Row],[Employee Name]],Employees[[Employee Name]:[Office]],6))</f>
        <v>CBO</v>
      </c>
      <c r="F1353" s="24">
        <v>43791</v>
      </c>
      <c r="G1353" s="24">
        <v>43791</v>
      </c>
      <c r="H1353" s="20" t="s">
        <v>81</v>
      </c>
      <c r="I1353" s="51"/>
      <c r="J1353" s="27" t="str">
        <f ca="1">NETWORKDAYS(LeaveTracker[[#This Row],[Start Date]],LeaveTracker[[#This Row],[End Date]],lstHolidays)&amp; " "&amp;LeaveTracker[[#This Row],[Type of Leave]]</f>
        <v>1 SL</v>
      </c>
      <c r="K1353" s="23">
        <f ca="1">NETWORKDAYS(LeaveTracker[[#This Row],[Start Date]],LeaveTracker[[#This Row],[End Date]],lstHolidays)</f>
        <v>1</v>
      </c>
      <c r="L1353" s="30"/>
    </row>
    <row r="1354" spans="1:12" ht="30" customHeight="1" x14ac:dyDescent="0.3">
      <c r="A1354" s="30">
        <v>13</v>
      </c>
      <c r="B1354" s="36">
        <v>43838</v>
      </c>
      <c r="C1354" s="36">
        <v>43795</v>
      </c>
      <c r="D1354" s="20" t="s">
        <v>615</v>
      </c>
      <c r="E1354" s="20" t="str">
        <f>IF(ISBLANK(LeaveTracker[[#This Row],[Employee Name]]),"-----",VLOOKUP(LeaveTracker[[#This Row],[Employee Name]],Employees[[Employee Name]:[Office]],6))</f>
        <v>CBO</v>
      </c>
      <c r="F1354" s="24">
        <v>43795</v>
      </c>
      <c r="G1354" s="24">
        <v>43795</v>
      </c>
      <c r="H1354" s="20" t="s">
        <v>81</v>
      </c>
      <c r="I1354" s="51"/>
      <c r="J1354" s="27" t="str">
        <f ca="1">NETWORKDAYS(LeaveTracker[[#This Row],[Start Date]],LeaveTracker[[#This Row],[End Date]],lstHolidays)&amp; " "&amp;LeaveTracker[[#This Row],[Type of Leave]]</f>
        <v>1 SL</v>
      </c>
      <c r="K1354" s="23">
        <f ca="1">NETWORKDAYS(LeaveTracker[[#This Row],[Start Date]],LeaveTracker[[#This Row],[End Date]],lstHolidays)</f>
        <v>1</v>
      </c>
      <c r="L1354" s="30"/>
    </row>
    <row r="1355" spans="1:12" ht="30" customHeight="1" x14ac:dyDescent="0.3">
      <c r="A1355" s="30">
        <v>14</v>
      </c>
      <c r="B1355" s="36">
        <v>43838</v>
      </c>
      <c r="C1355" s="36">
        <v>43795</v>
      </c>
      <c r="D1355" s="20" t="s">
        <v>186</v>
      </c>
      <c r="E1355" s="20" t="str">
        <f>IF(ISBLANK(LeaveTracker[[#This Row],[Employee Name]]),"-----",VLOOKUP(LeaveTracker[[#This Row],[Employee Name]],Employees[[Employee Name]:[Office]],6))</f>
        <v>CBO</v>
      </c>
      <c r="F1355" s="24">
        <v>43802</v>
      </c>
      <c r="G1355" s="24">
        <v>43803</v>
      </c>
      <c r="H1355" s="20" t="s">
        <v>82</v>
      </c>
      <c r="I1355" s="51"/>
      <c r="J1355" s="27" t="str">
        <f ca="1">NETWORKDAYS(LeaveTracker[[#This Row],[Start Date]],LeaveTracker[[#This Row],[End Date]],lstHolidays)&amp; " "&amp;LeaveTracker[[#This Row],[Type of Leave]]</f>
        <v>2 VL</v>
      </c>
      <c r="K1355" s="23">
        <f ca="1">NETWORKDAYS(LeaveTracker[[#This Row],[Start Date]],LeaveTracker[[#This Row],[End Date]],lstHolidays)</f>
        <v>2</v>
      </c>
      <c r="L1355" s="30"/>
    </row>
    <row r="1356" spans="1:12" ht="30" customHeight="1" x14ac:dyDescent="0.3">
      <c r="A1356" s="30">
        <v>15</v>
      </c>
      <c r="B1356" s="36">
        <v>43838</v>
      </c>
      <c r="C1356" s="36">
        <v>43789</v>
      </c>
      <c r="D1356" s="20" t="s">
        <v>186</v>
      </c>
      <c r="E1356" s="20" t="str">
        <f>IF(ISBLANK(LeaveTracker[[#This Row],[Employee Name]]),"-----",VLOOKUP(LeaveTracker[[#This Row],[Employee Name]],Employees[[Employee Name]:[Office]],6))</f>
        <v>CBO</v>
      </c>
      <c r="F1356" s="24">
        <v>43788</v>
      </c>
      <c r="G1356" s="24">
        <v>43788</v>
      </c>
      <c r="H1356" s="20" t="s">
        <v>81</v>
      </c>
      <c r="I1356" s="51"/>
      <c r="J1356" s="27" t="str">
        <f ca="1">NETWORKDAYS(LeaveTracker[[#This Row],[Start Date]],LeaveTracker[[#This Row],[End Date]],lstHolidays)&amp; " "&amp;LeaveTracker[[#This Row],[Type of Leave]]</f>
        <v>1 SL</v>
      </c>
      <c r="K1356" s="23">
        <f ca="1">NETWORKDAYS(LeaveTracker[[#This Row],[Start Date]],LeaveTracker[[#This Row],[End Date]],lstHolidays)</f>
        <v>1</v>
      </c>
      <c r="L1356" s="30"/>
    </row>
    <row r="1357" spans="1:12" ht="30" customHeight="1" x14ac:dyDescent="0.3">
      <c r="A1357" s="30">
        <v>16</v>
      </c>
      <c r="B1357" s="36">
        <v>43838</v>
      </c>
      <c r="C1357" s="36">
        <v>43797</v>
      </c>
      <c r="D1357" s="19" t="s">
        <v>624</v>
      </c>
      <c r="E1357" s="20" t="str">
        <f>IF(ISBLANK(LeaveTracker[[#This Row],[Employee Name]]),"-----",VLOOKUP(LeaveTracker[[#This Row],[Employee Name]],Employees[[Employee Name]:[Office]],6))</f>
        <v>CBO</v>
      </c>
      <c r="F1357" s="24">
        <v>43796</v>
      </c>
      <c r="G1357" s="24">
        <v>43796</v>
      </c>
      <c r="H1357" s="20" t="s">
        <v>81</v>
      </c>
      <c r="I1357" s="51"/>
      <c r="J1357" s="27" t="str">
        <f ca="1">NETWORKDAYS(LeaveTracker[[#This Row],[Start Date]],LeaveTracker[[#This Row],[End Date]],lstHolidays)&amp; " "&amp;LeaveTracker[[#This Row],[Type of Leave]]</f>
        <v>1 SL</v>
      </c>
      <c r="K1357" s="23">
        <f ca="1">NETWORKDAYS(LeaveTracker[[#This Row],[Start Date]],LeaveTracker[[#This Row],[End Date]],lstHolidays)</f>
        <v>1</v>
      </c>
      <c r="L1357" s="30"/>
    </row>
    <row r="1358" spans="1:12" ht="30" customHeight="1" x14ac:dyDescent="0.3">
      <c r="A1358" s="30">
        <v>17</v>
      </c>
      <c r="B1358" s="36">
        <v>43838</v>
      </c>
      <c r="C1358" s="36">
        <v>43808</v>
      </c>
      <c r="D1358" s="19" t="s">
        <v>612</v>
      </c>
      <c r="E1358" s="20" t="str">
        <f>IF(ISBLANK(LeaveTracker[[#This Row],[Employee Name]]),"-----",VLOOKUP(LeaveTracker[[#This Row],[Employee Name]],Employees[[Employee Name]:[Office]],6))</f>
        <v>CBO</v>
      </c>
      <c r="F1358" s="24">
        <v>43826</v>
      </c>
      <c r="G1358" s="24">
        <v>43826</v>
      </c>
      <c r="H1358" s="20" t="s">
        <v>82</v>
      </c>
      <c r="I1358" s="51"/>
      <c r="J1358" s="27" t="str">
        <f ca="1">NETWORKDAYS(LeaveTracker[[#This Row],[Start Date]],LeaveTracker[[#This Row],[End Date]],lstHolidays)&amp; " "&amp;LeaveTracker[[#This Row],[Type of Leave]]</f>
        <v>1 VL</v>
      </c>
      <c r="K1358" s="23">
        <f ca="1">NETWORKDAYS(LeaveTracker[[#This Row],[Start Date]],LeaveTracker[[#This Row],[End Date]],lstHolidays)</f>
        <v>1</v>
      </c>
      <c r="L1358" s="30"/>
    </row>
    <row r="1359" spans="1:12" ht="30" customHeight="1" x14ac:dyDescent="0.3">
      <c r="A1359" s="30">
        <v>18</v>
      </c>
      <c r="B1359" s="36">
        <v>43838</v>
      </c>
      <c r="C1359" s="36">
        <v>43796</v>
      </c>
      <c r="D1359" s="20" t="s">
        <v>612</v>
      </c>
      <c r="E1359" s="20" t="str">
        <f>IF(ISBLANK(LeaveTracker[[#This Row],[Employee Name]]),"-----",VLOOKUP(LeaveTracker[[#This Row],[Employee Name]],Employees[[Employee Name]:[Office]],6))</f>
        <v>CBO</v>
      </c>
      <c r="F1359" s="24">
        <v>43795</v>
      </c>
      <c r="G1359" s="24">
        <v>43795</v>
      </c>
      <c r="H1359" s="20" t="s">
        <v>81</v>
      </c>
      <c r="I1359" s="51"/>
      <c r="J1359" s="27" t="str">
        <f ca="1">NETWORKDAYS(LeaveTracker[[#This Row],[Start Date]],LeaveTracker[[#This Row],[End Date]],lstHolidays)&amp; " "&amp;LeaveTracker[[#This Row],[Type of Leave]]</f>
        <v>1 SL</v>
      </c>
      <c r="K1359" s="23">
        <f ca="1">NETWORKDAYS(LeaveTracker[[#This Row],[Start Date]],LeaveTracker[[#This Row],[End Date]],lstHolidays)</f>
        <v>1</v>
      </c>
      <c r="L1359" s="30"/>
    </row>
    <row r="1360" spans="1:12" ht="30" customHeight="1" x14ac:dyDescent="0.3">
      <c r="A1360" s="30">
        <v>19</v>
      </c>
      <c r="B1360" s="36">
        <v>43838</v>
      </c>
      <c r="C1360" s="36">
        <v>43801</v>
      </c>
      <c r="D1360" s="20" t="s">
        <v>612</v>
      </c>
      <c r="E1360" s="20" t="str">
        <f>IF(ISBLANK(LeaveTracker[[#This Row],[Employee Name]]),"-----",VLOOKUP(LeaveTracker[[#This Row],[Employee Name]],Employees[[Employee Name]:[Office]],6))</f>
        <v>CBO</v>
      </c>
      <c r="F1360" s="24">
        <v>43811</v>
      </c>
      <c r="G1360" s="24">
        <v>43811</v>
      </c>
      <c r="H1360" s="20" t="s">
        <v>82</v>
      </c>
      <c r="I1360" s="51"/>
      <c r="J1360" s="27" t="str">
        <f ca="1">NETWORKDAYS(LeaveTracker[[#This Row],[Start Date]],LeaveTracker[[#This Row],[End Date]],lstHolidays)&amp; " "&amp;LeaveTracker[[#This Row],[Type of Leave]]</f>
        <v>1 VL</v>
      </c>
      <c r="K1360" s="23">
        <f ca="1">NETWORKDAYS(LeaveTracker[[#This Row],[Start Date]],LeaveTracker[[#This Row],[End Date]],lstHolidays)</f>
        <v>1</v>
      </c>
      <c r="L1360" s="30"/>
    </row>
    <row r="1361" spans="1:12" ht="30" customHeight="1" x14ac:dyDescent="0.3">
      <c r="A1361" s="30">
        <v>20</v>
      </c>
      <c r="B1361" s="36">
        <v>43838</v>
      </c>
      <c r="C1361" s="36">
        <v>43811</v>
      </c>
      <c r="D1361" s="19" t="s">
        <v>341</v>
      </c>
      <c r="E1361" s="20" t="str">
        <f>IF(ISBLANK(LeaveTracker[[#This Row],[Employee Name]]),"-----",VLOOKUP(LeaveTracker[[#This Row],[Employee Name]],Employees[[Employee Name]:[Office]],6))</f>
        <v>COMELEC</v>
      </c>
      <c r="F1361" s="24">
        <v>43808</v>
      </c>
      <c r="G1361" s="24">
        <v>43808</v>
      </c>
      <c r="H1361" s="20" t="s">
        <v>81</v>
      </c>
      <c r="I1361" s="51"/>
      <c r="J1361" s="27" t="str">
        <f ca="1">NETWORKDAYS(LeaveTracker[[#This Row],[Start Date]],LeaveTracker[[#This Row],[End Date]],lstHolidays)&amp; " "&amp;LeaveTracker[[#This Row],[Type of Leave]]</f>
        <v>1 SL</v>
      </c>
      <c r="K1361" s="23">
        <f ca="1">NETWORKDAYS(LeaveTracker[[#This Row],[Start Date]],LeaveTracker[[#This Row],[End Date]],lstHolidays)</f>
        <v>1</v>
      </c>
      <c r="L1361" s="30"/>
    </row>
    <row r="1362" spans="1:12" ht="30" customHeight="1" x14ac:dyDescent="0.3">
      <c r="A1362" s="30">
        <v>21</v>
      </c>
      <c r="B1362" s="36">
        <v>43838</v>
      </c>
      <c r="C1362" s="36">
        <v>43836</v>
      </c>
      <c r="D1362" s="19" t="s">
        <v>541</v>
      </c>
      <c r="E1362" s="20" t="str">
        <f>IF(ISBLANK(LeaveTracker[[#This Row],[Employee Name]]),"-----",VLOOKUP(LeaveTracker[[#This Row],[Employee Name]],Employees[[Employee Name]:[Office]],6))</f>
        <v>LCR</v>
      </c>
      <c r="F1362" s="24">
        <v>43832</v>
      </c>
      <c r="G1362" s="24">
        <v>43833</v>
      </c>
      <c r="H1362" s="20" t="s">
        <v>82</v>
      </c>
      <c r="I1362" s="51"/>
      <c r="J1362" s="27" t="str">
        <f ca="1">NETWORKDAYS(LeaveTracker[[#This Row],[Start Date]],LeaveTracker[[#This Row],[End Date]],lstHolidays)&amp; " "&amp;LeaveTracker[[#This Row],[Type of Leave]]</f>
        <v>2 VL</v>
      </c>
      <c r="K1362" s="23">
        <f ca="1">NETWORKDAYS(LeaveTracker[[#This Row],[Start Date]],LeaveTracker[[#This Row],[End Date]],lstHolidays)</f>
        <v>2</v>
      </c>
      <c r="L1362" s="30"/>
    </row>
    <row r="1363" spans="1:12" ht="30" customHeight="1" x14ac:dyDescent="0.3">
      <c r="A1363" s="30">
        <v>22</v>
      </c>
      <c r="B1363" s="36">
        <v>43838</v>
      </c>
      <c r="C1363" s="36">
        <v>43832</v>
      </c>
      <c r="D1363" s="19" t="s">
        <v>546</v>
      </c>
      <c r="E1363" s="20" t="str">
        <f>IF(ISBLANK(LeaveTracker[[#This Row],[Employee Name]]),"-----",VLOOKUP(LeaveTracker[[#This Row],[Employee Name]],Employees[[Employee Name]:[Office]],6))</f>
        <v>LCR</v>
      </c>
      <c r="F1363" s="24">
        <v>43822</v>
      </c>
      <c r="G1363" s="24">
        <v>43822</v>
      </c>
      <c r="H1363" s="20" t="s">
        <v>81</v>
      </c>
      <c r="I1363" s="51"/>
      <c r="J1363" s="27" t="str">
        <f ca="1">NETWORKDAYS(LeaveTracker[[#This Row],[Start Date]],LeaveTracker[[#This Row],[End Date]],lstHolidays)&amp; " "&amp;LeaveTracker[[#This Row],[Type of Leave]]</f>
        <v>1 SL</v>
      </c>
      <c r="K1363" s="23">
        <f ca="1">NETWORKDAYS(LeaveTracker[[#This Row],[Start Date]],LeaveTracker[[#This Row],[End Date]],lstHolidays)</f>
        <v>1</v>
      </c>
      <c r="L1363" s="30"/>
    </row>
    <row r="1364" spans="1:12" ht="30" customHeight="1" x14ac:dyDescent="0.3">
      <c r="A1364" s="30">
        <v>23</v>
      </c>
      <c r="B1364" s="36">
        <v>43838</v>
      </c>
      <c r="C1364" s="36">
        <v>43801</v>
      </c>
      <c r="D1364" s="19" t="s">
        <v>544</v>
      </c>
      <c r="E1364" s="20" t="str">
        <f>IF(ISBLANK(LeaveTracker[[#This Row],[Employee Name]]),"-----",VLOOKUP(LeaveTracker[[#This Row],[Employee Name]],Employees[[Employee Name]:[Office]],6))</f>
        <v>LCR</v>
      </c>
      <c r="F1364" s="24">
        <v>43822</v>
      </c>
      <c r="G1364" s="24">
        <v>43822</v>
      </c>
      <c r="H1364" s="20" t="s">
        <v>300</v>
      </c>
      <c r="I1364" s="51" t="s">
        <v>215</v>
      </c>
      <c r="J1364" s="27" t="str">
        <f ca="1">NETWORKDAYS(LeaveTracker[[#This Row],[Start Date]],LeaveTracker[[#This Row],[End Date]],lstHolidays)&amp; " "&amp;LeaveTracker[[#This Row],[Type of Leave]]</f>
        <v>1 OTHER</v>
      </c>
      <c r="K1364" s="23">
        <f ca="1">NETWORKDAYS(LeaveTracker[[#This Row],[Start Date]],LeaveTracker[[#This Row],[End Date]],lstHolidays)</f>
        <v>1</v>
      </c>
      <c r="L1364" s="30"/>
    </row>
    <row r="1365" spans="1:12" ht="30" customHeight="1" x14ac:dyDescent="0.3">
      <c r="A1365" s="30">
        <v>24</v>
      </c>
      <c r="B1365" s="36">
        <v>43838</v>
      </c>
      <c r="C1365" s="36">
        <v>43801</v>
      </c>
      <c r="D1365" s="19" t="s">
        <v>544</v>
      </c>
      <c r="E1365" s="20" t="str">
        <f>IF(ISBLANK(LeaveTracker[[#This Row],[Employee Name]]),"-----",VLOOKUP(LeaveTracker[[#This Row],[Employee Name]],Employees[[Employee Name]:[Office]],6))</f>
        <v>LCR</v>
      </c>
      <c r="F1365" s="24">
        <v>43798</v>
      </c>
      <c r="G1365" s="24">
        <v>43798</v>
      </c>
      <c r="H1365" s="20" t="s">
        <v>81</v>
      </c>
      <c r="I1365" s="51"/>
      <c r="J1365" s="27" t="str">
        <f ca="1">NETWORKDAYS(LeaveTracker[[#This Row],[Start Date]],LeaveTracker[[#This Row],[End Date]],lstHolidays)&amp; " "&amp;LeaveTracker[[#This Row],[Type of Leave]]</f>
        <v>1 SL</v>
      </c>
      <c r="K1365" s="23">
        <f ca="1">NETWORKDAYS(LeaveTracker[[#This Row],[Start Date]],LeaveTracker[[#This Row],[End Date]],lstHolidays)</f>
        <v>1</v>
      </c>
      <c r="L1365" s="30"/>
    </row>
    <row r="1366" spans="1:12" ht="30" customHeight="1" x14ac:dyDescent="0.3">
      <c r="A1366" s="30">
        <v>25</v>
      </c>
      <c r="B1366" s="36">
        <v>43838</v>
      </c>
      <c r="C1366" s="36">
        <v>43801</v>
      </c>
      <c r="D1366" s="19" t="s">
        <v>544</v>
      </c>
      <c r="E1366" s="20" t="str">
        <f>IF(ISBLANK(LeaveTracker[[#This Row],[Employee Name]]),"-----",VLOOKUP(LeaveTracker[[#This Row],[Employee Name]],Employees[[Employee Name]:[Office]],6))</f>
        <v>LCR</v>
      </c>
      <c r="F1366" s="24">
        <v>43825</v>
      </c>
      <c r="G1366" s="24">
        <v>43826</v>
      </c>
      <c r="H1366" s="20" t="s">
        <v>82</v>
      </c>
      <c r="I1366" s="51"/>
      <c r="J1366" s="27" t="str">
        <f ca="1">NETWORKDAYS(LeaveTracker[[#This Row],[Start Date]],LeaveTracker[[#This Row],[End Date]],lstHolidays)&amp; " "&amp;LeaveTracker[[#This Row],[Type of Leave]]</f>
        <v>2 VL</v>
      </c>
      <c r="K1366" s="23">
        <f ca="1">NETWORKDAYS(LeaveTracker[[#This Row],[Start Date]],LeaveTracker[[#This Row],[End Date]],lstHolidays)</f>
        <v>2</v>
      </c>
      <c r="L1366" s="30"/>
    </row>
    <row r="1367" spans="1:12" ht="30" customHeight="1" x14ac:dyDescent="0.3">
      <c r="A1367" s="30">
        <v>26</v>
      </c>
      <c r="B1367" s="36">
        <v>43838</v>
      </c>
      <c r="C1367" s="36">
        <v>43811</v>
      </c>
      <c r="D1367" s="20" t="s">
        <v>544</v>
      </c>
      <c r="E1367" s="20" t="str">
        <f>IF(ISBLANK(LeaveTracker[[#This Row],[Employee Name]]),"-----",VLOOKUP(LeaveTracker[[#This Row],[Employee Name]],Employees[[Employee Name]:[Office]],6))</f>
        <v>LCR</v>
      </c>
      <c r="F1367" s="24">
        <v>43810</v>
      </c>
      <c r="G1367" s="24">
        <v>43810</v>
      </c>
      <c r="H1367" s="20" t="s">
        <v>81</v>
      </c>
      <c r="I1367" s="51"/>
      <c r="J1367" s="27" t="str">
        <f ca="1">NETWORKDAYS(LeaveTracker[[#This Row],[Start Date]],LeaveTracker[[#This Row],[End Date]],lstHolidays)&amp; " "&amp;LeaveTracker[[#This Row],[Type of Leave]]</f>
        <v>1 SL</v>
      </c>
      <c r="K1367" s="23">
        <f ca="1">NETWORKDAYS(LeaveTracker[[#This Row],[Start Date]],LeaveTracker[[#This Row],[End Date]],lstHolidays)</f>
        <v>1</v>
      </c>
      <c r="L1367" s="30"/>
    </row>
    <row r="1368" spans="1:12" ht="30" customHeight="1" x14ac:dyDescent="0.3">
      <c r="A1368" s="30">
        <v>27</v>
      </c>
      <c r="B1368" s="36">
        <v>43838</v>
      </c>
      <c r="C1368" s="36">
        <v>43791</v>
      </c>
      <c r="D1368" s="19" t="s">
        <v>354</v>
      </c>
      <c r="E1368" s="20" t="str">
        <f>IF(ISBLANK(LeaveTracker[[#This Row],[Employee Name]]),"-----",VLOOKUP(LeaveTracker[[#This Row],[Employee Name]],Employees[[Employee Name]:[Office]],6))</f>
        <v>LCR</v>
      </c>
      <c r="F1368" s="24">
        <v>43798</v>
      </c>
      <c r="G1368" s="24">
        <v>43798</v>
      </c>
      <c r="H1368" s="20" t="s">
        <v>300</v>
      </c>
      <c r="I1368" s="51" t="s">
        <v>105</v>
      </c>
      <c r="J1368" s="27" t="str">
        <f ca="1">NETWORKDAYS(LeaveTracker[[#This Row],[Start Date]],LeaveTracker[[#This Row],[End Date]],lstHolidays)&amp; " "&amp;LeaveTracker[[#This Row],[Type of Leave]]</f>
        <v>1 OTHER</v>
      </c>
      <c r="K1368" s="23">
        <f ca="1">NETWORKDAYS(LeaveTracker[[#This Row],[Start Date]],LeaveTracker[[#This Row],[End Date]],lstHolidays)</f>
        <v>1</v>
      </c>
      <c r="L1368" s="30"/>
    </row>
    <row r="1369" spans="1:12" ht="30" customHeight="1" x14ac:dyDescent="0.3">
      <c r="A1369" s="30">
        <v>28</v>
      </c>
      <c r="B1369" s="36">
        <v>43838</v>
      </c>
      <c r="C1369" s="36">
        <v>43783</v>
      </c>
      <c r="D1369" s="20" t="s">
        <v>354</v>
      </c>
      <c r="E1369" s="20" t="str">
        <f>IF(ISBLANK(LeaveTracker[[#This Row],[Employee Name]]),"-----",VLOOKUP(LeaveTracker[[#This Row],[Employee Name]],Employees[[Employee Name]:[Office]],6))</f>
        <v>LCR</v>
      </c>
      <c r="F1369" s="24">
        <v>43782</v>
      </c>
      <c r="G1369" s="24">
        <v>43782</v>
      </c>
      <c r="H1369" s="20" t="s">
        <v>81</v>
      </c>
      <c r="I1369" s="51"/>
      <c r="J1369" s="27" t="str">
        <f ca="1">NETWORKDAYS(LeaveTracker[[#This Row],[Start Date]],LeaveTracker[[#This Row],[End Date]],lstHolidays)&amp; " "&amp;LeaveTracker[[#This Row],[Type of Leave]]</f>
        <v>1 SL</v>
      </c>
      <c r="K1369" s="23">
        <f ca="1">NETWORKDAYS(LeaveTracker[[#This Row],[Start Date]],LeaveTracker[[#This Row],[End Date]],lstHolidays)</f>
        <v>1</v>
      </c>
      <c r="L1369" s="30"/>
    </row>
    <row r="1370" spans="1:12" ht="30" customHeight="1" x14ac:dyDescent="0.3">
      <c r="A1370" s="30">
        <v>29</v>
      </c>
      <c r="B1370" s="36">
        <v>43838</v>
      </c>
      <c r="C1370" s="36">
        <v>43801</v>
      </c>
      <c r="D1370" s="19" t="s">
        <v>541</v>
      </c>
      <c r="E1370" s="20" t="str">
        <f>IF(ISBLANK(LeaveTracker[[#This Row],[Employee Name]]),"-----",VLOOKUP(LeaveTracker[[#This Row],[Employee Name]],Employees[[Employee Name]:[Office]],6))</f>
        <v>LCR</v>
      </c>
      <c r="F1370" s="24">
        <v>43805</v>
      </c>
      <c r="G1370" s="24">
        <v>43805</v>
      </c>
      <c r="H1370" s="20" t="s">
        <v>82</v>
      </c>
      <c r="I1370" s="51"/>
      <c r="J1370" s="27" t="str">
        <f ca="1">NETWORKDAYS(LeaveTracker[[#This Row],[Start Date]],LeaveTracker[[#This Row],[End Date]],lstHolidays)&amp; " "&amp;LeaveTracker[[#This Row],[Type of Leave]]</f>
        <v>1 VL</v>
      </c>
      <c r="K1370" s="23">
        <f ca="1">NETWORKDAYS(LeaveTracker[[#This Row],[Start Date]],LeaveTracker[[#This Row],[End Date]],lstHolidays)</f>
        <v>1</v>
      </c>
      <c r="L1370" s="30"/>
    </row>
    <row r="1371" spans="1:12" ht="30" customHeight="1" x14ac:dyDescent="0.3">
      <c r="A1371" s="30">
        <v>29</v>
      </c>
      <c r="B1371" s="36">
        <v>43838</v>
      </c>
      <c r="C1371" s="36">
        <v>43801</v>
      </c>
      <c r="D1371" s="19" t="s">
        <v>541</v>
      </c>
      <c r="E1371" s="20" t="str">
        <f>IF(ISBLANK(LeaveTracker[[#This Row],[Employee Name]]),"-----",VLOOKUP(LeaveTracker[[#This Row],[Employee Name]],Employees[[Employee Name]:[Office]],6))</f>
        <v>LCR</v>
      </c>
      <c r="F1371" s="24">
        <v>43808</v>
      </c>
      <c r="G1371" s="24">
        <v>43808</v>
      </c>
      <c r="H1371" s="20" t="s">
        <v>82</v>
      </c>
      <c r="I1371" s="51"/>
      <c r="J1371" s="27" t="str">
        <f ca="1">NETWORKDAYS(LeaveTracker[[#This Row],[Start Date]],LeaveTracker[[#This Row],[End Date]],lstHolidays)&amp; " "&amp;LeaveTracker[[#This Row],[Type of Leave]]</f>
        <v>1 VL</v>
      </c>
      <c r="K1371" s="23">
        <f ca="1">NETWORKDAYS(LeaveTracker[[#This Row],[Start Date]],LeaveTracker[[#This Row],[End Date]],lstHolidays)</f>
        <v>1</v>
      </c>
      <c r="L1371" s="30"/>
    </row>
    <row r="1372" spans="1:12" ht="30" customHeight="1" x14ac:dyDescent="0.3">
      <c r="A1372" s="30">
        <v>29</v>
      </c>
      <c r="B1372" s="36">
        <v>43838</v>
      </c>
      <c r="C1372" s="36">
        <v>43801</v>
      </c>
      <c r="D1372" s="19" t="s">
        <v>541</v>
      </c>
      <c r="E1372" s="20" t="str">
        <f>IF(ISBLANK(LeaveTracker[[#This Row],[Employee Name]]),"-----",VLOOKUP(LeaveTracker[[#This Row],[Employee Name]],Employees[[Employee Name]:[Office]],6))</f>
        <v>LCR</v>
      </c>
      <c r="F1372" s="24">
        <v>43815</v>
      </c>
      <c r="G1372" s="24">
        <v>43815</v>
      </c>
      <c r="H1372" s="20" t="s">
        <v>82</v>
      </c>
      <c r="I1372" s="51"/>
      <c r="J1372" s="27" t="str">
        <f ca="1">NETWORKDAYS(LeaveTracker[[#This Row],[Start Date]],LeaveTracker[[#This Row],[End Date]],lstHolidays)&amp; " "&amp;LeaveTracker[[#This Row],[Type of Leave]]</f>
        <v>1 VL</v>
      </c>
      <c r="K1372" s="23">
        <f ca="1">NETWORKDAYS(LeaveTracker[[#This Row],[Start Date]],LeaveTracker[[#This Row],[End Date]],lstHolidays)</f>
        <v>1</v>
      </c>
      <c r="L1372" s="30"/>
    </row>
    <row r="1373" spans="1:12" ht="30" customHeight="1" x14ac:dyDescent="0.3">
      <c r="A1373" s="30">
        <v>29</v>
      </c>
      <c r="B1373" s="36">
        <v>43838</v>
      </c>
      <c r="C1373" s="36">
        <v>43801</v>
      </c>
      <c r="D1373" s="19" t="s">
        <v>541</v>
      </c>
      <c r="E1373" s="20" t="str">
        <f>IF(ISBLANK(LeaveTracker[[#This Row],[Employee Name]]),"-----",VLOOKUP(LeaveTracker[[#This Row],[Employee Name]],Employees[[Employee Name]:[Office]],6))</f>
        <v>LCR</v>
      </c>
      <c r="F1373" s="24">
        <v>43825</v>
      </c>
      <c r="G1373" s="24">
        <v>43825</v>
      </c>
      <c r="H1373" s="20" t="s">
        <v>82</v>
      </c>
      <c r="I1373" s="51"/>
      <c r="J1373" s="27" t="str">
        <f ca="1">NETWORKDAYS(LeaveTracker[[#This Row],[Start Date]],LeaveTracker[[#This Row],[End Date]],lstHolidays)&amp; " "&amp;LeaveTracker[[#This Row],[Type of Leave]]</f>
        <v>1 VL</v>
      </c>
      <c r="K1373" s="23">
        <f ca="1">NETWORKDAYS(LeaveTracker[[#This Row],[Start Date]],LeaveTracker[[#This Row],[End Date]],lstHolidays)</f>
        <v>1</v>
      </c>
      <c r="L1373" s="30"/>
    </row>
    <row r="1374" spans="1:12" ht="30" customHeight="1" x14ac:dyDescent="0.3">
      <c r="A1374" s="30">
        <v>30</v>
      </c>
      <c r="B1374" s="36">
        <v>43838</v>
      </c>
      <c r="C1374" s="36">
        <v>43783</v>
      </c>
      <c r="D1374" s="19" t="s">
        <v>541</v>
      </c>
      <c r="E1374" s="20" t="str">
        <f>IF(ISBLANK(LeaveTracker[[#This Row],[Employee Name]]),"-----",VLOOKUP(LeaveTracker[[#This Row],[Employee Name]],Employees[[Employee Name]:[Office]],6))</f>
        <v>LCR</v>
      </c>
      <c r="F1374" s="24">
        <v>43782</v>
      </c>
      <c r="G1374" s="24">
        <v>43789</v>
      </c>
      <c r="H1374" s="20" t="s">
        <v>82</v>
      </c>
      <c r="I1374" s="51"/>
      <c r="J1374" s="27" t="str">
        <f ca="1">NETWORKDAYS(LeaveTracker[[#This Row],[Start Date]],LeaveTracker[[#This Row],[End Date]],lstHolidays)&amp; " "&amp;LeaveTracker[[#This Row],[Type of Leave]]</f>
        <v>6 VL</v>
      </c>
      <c r="K1374" s="23">
        <f ca="1">NETWORKDAYS(LeaveTracker[[#This Row],[Start Date]],LeaveTracker[[#This Row],[End Date]],lstHolidays)</f>
        <v>6</v>
      </c>
      <c r="L1374" s="30"/>
    </row>
    <row r="1375" spans="1:12" ht="30" customHeight="1" x14ac:dyDescent="0.3">
      <c r="A1375" s="30">
        <v>31</v>
      </c>
      <c r="B1375" s="36">
        <v>43838</v>
      </c>
      <c r="C1375" s="36">
        <v>43781</v>
      </c>
      <c r="D1375" s="19" t="s">
        <v>722</v>
      </c>
      <c r="E1375" s="20" t="str">
        <f>IF(ISBLANK(LeaveTracker[[#This Row],[Employee Name]]),"-----",VLOOKUP(LeaveTracker[[#This Row],[Employee Name]],Employees[[Employee Name]:[Office]],6))</f>
        <v>LCR</v>
      </c>
      <c r="F1375" s="24">
        <v>43776</v>
      </c>
      <c r="G1375" s="24">
        <v>43777</v>
      </c>
      <c r="H1375" s="20" t="s">
        <v>81</v>
      </c>
      <c r="I1375" s="51"/>
      <c r="J1375" s="27" t="str">
        <f ca="1">NETWORKDAYS(LeaveTracker[[#This Row],[Start Date]],LeaveTracker[[#This Row],[End Date]],lstHolidays)&amp; " "&amp;LeaveTracker[[#This Row],[Type of Leave]]</f>
        <v>2 SL</v>
      </c>
      <c r="K1375" s="23">
        <f ca="1">NETWORKDAYS(LeaveTracker[[#This Row],[Start Date]],LeaveTracker[[#This Row],[End Date]],lstHolidays)</f>
        <v>2</v>
      </c>
      <c r="L1375" s="30"/>
    </row>
    <row r="1376" spans="1:12" ht="30" customHeight="1" x14ac:dyDescent="0.3">
      <c r="A1376" s="30">
        <v>31</v>
      </c>
      <c r="B1376" s="36">
        <v>43838</v>
      </c>
      <c r="C1376" s="36">
        <v>43781</v>
      </c>
      <c r="D1376" s="19" t="s">
        <v>722</v>
      </c>
      <c r="E1376" s="20" t="str">
        <f>IF(ISBLANK(LeaveTracker[[#This Row],[Employee Name]]),"-----",VLOOKUP(LeaveTracker[[#This Row],[Employee Name]],Employees[[Employee Name]:[Office]],6))</f>
        <v>LCR</v>
      </c>
      <c r="F1376" s="24">
        <v>43780</v>
      </c>
      <c r="G1376" s="24">
        <v>43780</v>
      </c>
      <c r="H1376" s="20" t="s">
        <v>81</v>
      </c>
      <c r="I1376" s="51"/>
      <c r="J1376" s="27" t="str">
        <f ca="1">NETWORKDAYS(LeaveTracker[[#This Row],[Start Date]],LeaveTracker[[#This Row],[End Date]],lstHolidays)&amp; " "&amp;LeaveTracker[[#This Row],[Type of Leave]]</f>
        <v>1 SL</v>
      </c>
      <c r="K1376" s="23">
        <f ca="1">NETWORKDAYS(LeaveTracker[[#This Row],[Start Date]],LeaveTracker[[#This Row],[End Date]],lstHolidays)</f>
        <v>1</v>
      </c>
      <c r="L1376" s="30"/>
    </row>
    <row r="1377" spans="1:12" ht="30" customHeight="1" x14ac:dyDescent="0.3">
      <c r="A1377" s="30">
        <v>32</v>
      </c>
      <c r="B1377" s="36">
        <v>43838</v>
      </c>
      <c r="C1377" s="36">
        <v>43798</v>
      </c>
      <c r="D1377" s="19" t="s">
        <v>725</v>
      </c>
      <c r="E1377" s="20" t="str">
        <f>IF(ISBLANK(LeaveTracker[[#This Row],[Employee Name]]),"-----",VLOOKUP(LeaveTracker[[#This Row],[Employee Name]],Employees[[Employee Name]:[Office]],6))</f>
        <v>LCR</v>
      </c>
      <c r="F1377" s="24">
        <v>43816</v>
      </c>
      <c r="G1377" s="24">
        <v>43819</v>
      </c>
      <c r="H1377" s="20" t="s">
        <v>82</v>
      </c>
      <c r="I1377" s="51"/>
      <c r="J1377" s="27" t="str">
        <f ca="1">NETWORKDAYS(LeaveTracker[[#This Row],[Start Date]],LeaveTracker[[#This Row],[End Date]],lstHolidays)&amp; " "&amp;LeaveTracker[[#This Row],[Type of Leave]]</f>
        <v>4 VL</v>
      </c>
      <c r="K1377" s="23">
        <f ca="1">NETWORKDAYS(LeaveTracker[[#This Row],[Start Date]],LeaveTracker[[#This Row],[End Date]],lstHolidays)</f>
        <v>4</v>
      </c>
      <c r="L1377" s="30"/>
    </row>
    <row r="1378" spans="1:12" ht="30" customHeight="1" x14ac:dyDescent="0.3">
      <c r="A1378" s="30">
        <v>33</v>
      </c>
      <c r="B1378" s="36">
        <v>43838</v>
      </c>
      <c r="C1378" s="36">
        <v>43755</v>
      </c>
      <c r="D1378" s="19" t="s">
        <v>546</v>
      </c>
      <c r="E1378" s="20" t="str">
        <f>IF(ISBLANK(LeaveTracker[[#This Row],[Employee Name]]),"-----",VLOOKUP(LeaveTracker[[#This Row],[Employee Name]],Employees[[Employee Name]:[Office]],6))</f>
        <v>LCR</v>
      </c>
      <c r="F1378" s="24">
        <v>43791</v>
      </c>
      <c r="G1378" s="24">
        <v>43791</v>
      </c>
      <c r="H1378" s="20" t="s">
        <v>81</v>
      </c>
      <c r="I1378" s="51"/>
      <c r="J1378" s="27" t="str">
        <f ca="1">NETWORKDAYS(LeaveTracker[[#This Row],[Start Date]],LeaveTracker[[#This Row],[End Date]],lstHolidays)&amp; " "&amp;LeaveTracker[[#This Row],[Type of Leave]]</f>
        <v>1 SL</v>
      </c>
      <c r="K1378" s="23">
        <f ca="1">NETWORKDAYS(LeaveTracker[[#This Row],[Start Date]],LeaveTracker[[#This Row],[End Date]],lstHolidays)</f>
        <v>1</v>
      </c>
      <c r="L1378" s="30"/>
    </row>
    <row r="1379" spans="1:12" ht="30" customHeight="1" x14ac:dyDescent="0.3">
      <c r="A1379" s="30">
        <v>34</v>
      </c>
      <c r="B1379" s="36">
        <v>43838</v>
      </c>
      <c r="C1379" s="36">
        <v>43809</v>
      </c>
      <c r="D1379" s="19" t="s">
        <v>727</v>
      </c>
      <c r="E1379" s="20" t="str">
        <f>IF(ISBLANK(LeaveTracker[[#This Row],[Employee Name]]),"-----",VLOOKUP(LeaveTracker[[#This Row],[Employee Name]],Employees[[Employee Name]:[Office]],6))</f>
        <v>LCR</v>
      </c>
      <c r="F1379" s="24">
        <v>43825</v>
      </c>
      <c r="G1379" s="24">
        <v>43826</v>
      </c>
      <c r="H1379" s="20" t="s">
        <v>300</v>
      </c>
      <c r="I1379" s="51" t="s">
        <v>105</v>
      </c>
      <c r="J1379" s="27" t="str">
        <f ca="1">NETWORKDAYS(LeaveTracker[[#This Row],[Start Date]],LeaveTracker[[#This Row],[End Date]],lstHolidays)&amp; " "&amp;LeaveTracker[[#This Row],[Type of Leave]]</f>
        <v>2 OTHER</v>
      </c>
      <c r="K1379" s="23">
        <f ca="1">NETWORKDAYS(LeaveTracker[[#This Row],[Start Date]],LeaveTracker[[#This Row],[End Date]],lstHolidays)</f>
        <v>2</v>
      </c>
      <c r="L1379" s="30"/>
    </row>
    <row r="1380" spans="1:12" ht="30" customHeight="1" x14ac:dyDescent="0.3">
      <c r="A1380" s="30">
        <v>35</v>
      </c>
      <c r="B1380" s="36">
        <v>43838</v>
      </c>
      <c r="C1380" s="36">
        <v>43552</v>
      </c>
      <c r="D1380" s="19" t="s">
        <v>358</v>
      </c>
      <c r="E1380" s="20" t="str">
        <f>IF(ISBLANK(LeaveTracker[[#This Row],[Employee Name]]),"-----",VLOOKUP(LeaveTracker[[#This Row],[Employee Name]],Employees[[Employee Name]:[Office]],6))</f>
        <v>LCR</v>
      </c>
      <c r="F1380" s="24">
        <v>43791</v>
      </c>
      <c r="G1380" s="24">
        <v>43791</v>
      </c>
      <c r="H1380" s="20" t="s">
        <v>81</v>
      </c>
      <c r="I1380" s="51"/>
      <c r="J1380" s="27" t="str">
        <f ca="1">NETWORKDAYS(LeaveTracker[[#This Row],[Start Date]],LeaveTracker[[#This Row],[End Date]],lstHolidays)&amp; " "&amp;LeaveTracker[[#This Row],[Type of Leave]]</f>
        <v>1 SL</v>
      </c>
      <c r="K1380" s="23">
        <f ca="1">NETWORKDAYS(LeaveTracker[[#This Row],[Start Date]],LeaveTracker[[#This Row],[End Date]],lstHolidays)</f>
        <v>1</v>
      </c>
      <c r="L1380" s="30"/>
    </row>
    <row r="1381" spans="1:12" ht="30" customHeight="1" x14ac:dyDescent="0.3">
      <c r="A1381" s="30">
        <v>35</v>
      </c>
      <c r="B1381" s="36">
        <v>43838</v>
      </c>
      <c r="C1381" s="36">
        <v>43552</v>
      </c>
      <c r="D1381" s="19" t="s">
        <v>358</v>
      </c>
      <c r="E1381" s="20" t="str">
        <f>IF(ISBLANK(LeaveTracker[[#This Row],[Employee Name]]),"-----",VLOOKUP(LeaveTracker[[#This Row],[Employee Name]],Employees[[Employee Name]:[Office]],6))</f>
        <v>LCR</v>
      </c>
      <c r="F1381" s="24">
        <v>43795</v>
      </c>
      <c r="G1381" s="24">
        <v>43795</v>
      </c>
      <c r="H1381" s="20" t="s">
        <v>81</v>
      </c>
      <c r="I1381" s="51"/>
      <c r="J1381" s="27" t="str">
        <f ca="1">NETWORKDAYS(LeaveTracker[[#This Row],[Start Date]],LeaveTracker[[#This Row],[End Date]],lstHolidays)&amp; " "&amp;LeaveTracker[[#This Row],[Type of Leave]]</f>
        <v>1 SL</v>
      </c>
      <c r="K1381" s="23">
        <f ca="1">NETWORKDAYS(LeaveTracker[[#This Row],[Start Date]],LeaveTracker[[#This Row],[End Date]],lstHolidays)</f>
        <v>1</v>
      </c>
      <c r="L1381" s="30"/>
    </row>
    <row r="1382" spans="1:12" ht="30" customHeight="1" x14ac:dyDescent="0.3">
      <c r="A1382" s="30">
        <v>36</v>
      </c>
      <c r="B1382" s="36">
        <v>43838</v>
      </c>
      <c r="C1382" s="36">
        <v>43789</v>
      </c>
      <c r="D1382" s="19" t="s">
        <v>358</v>
      </c>
      <c r="E1382" s="20" t="str">
        <f>IF(ISBLANK(LeaveTracker[[#This Row],[Employee Name]]),"-----",VLOOKUP(LeaveTracker[[#This Row],[Employee Name]],Employees[[Employee Name]:[Office]],6))</f>
        <v>LCR</v>
      </c>
      <c r="F1382" s="24">
        <v>43787</v>
      </c>
      <c r="G1382" s="24">
        <v>43787</v>
      </c>
      <c r="H1382" s="20" t="s">
        <v>81</v>
      </c>
      <c r="I1382" s="51"/>
      <c r="J1382" s="27" t="str">
        <f ca="1">NETWORKDAYS(LeaveTracker[[#This Row],[Start Date]],LeaveTracker[[#This Row],[End Date]],lstHolidays)&amp; " "&amp;LeaveTracker[[#This Row],[Type of Leave]]</f>
        <v>1 SL</v>
      </c>
      <c r="K1382" s="23">
        <f ca="1">NETWORKDAYS(LeaveTracker[[#This Row],[Start Date]],LeaveTracker[[#This Row],[End Date]],lstHolidays)</f>
        <v>1</v>
      </c>
      <c r="L1382" s="30"/>
    </row>
    <row r="1383" spans="1:12" ht="30" customHeight="1" x14ac:dyDescent="0.3">
      <c r="A1383" s="30">
        <v>37</v>
      </c>
      <c r="B1383" s="36">
        <v>43838</v>
      </c>
      <c r="C1383" s="36">
        <v>43781</v>
      </c>
      <c r="D1383" s="19" t="s">
        <v>358</v>
      </c>
      <c r="E1383" s="20" t="str">
        <f>IF(ISBLANK(LeaveTracker[[#This Row],[Employee Name]]),"-----",VLOOKUP(LeaveTracker[[#This Row],[Employee Name]],Employees[[Employee Name]:[Office]],6))</f>
        <v>LCR</v>
      </c>
      <c r="F1383" s="24">
        <v>43777</v>
      </c>
      <c r="G1383" s="24">
        <v>43777</v>
      </c>
      <c r="H1383" s="20" t="s">
        <v>81</v>
      </c>
      <c r="I1383" s="51"/>
      <c r="J1383" s="27" t="str">
        <f ca="1">NETWORKDAYS(LeaveTracker[[#This Row],[Start Date]],LeaveTracker[[#This Row],[End Date]],lstHolidays)&amp; " "&amp;LeaveTracker[[#This Row],[Type of Leave]]</f>
        <v>1 SL</v>
      </c>
      <c r="K1383" s="23">
        <f ca="1">NETWORKDAYS(LeaveTracker[[#This Row],[Start Date]],LeaveTracker[[#This Row],[End Date]],lstHolidays)</f>
        <v>1</v>
      </c>
      <c r="L1383" s="30"/>
    </row>
    <row r="1384" spans="1:12" ht="30" customHeight="1" x14ac:dyDescent="0.3">
      <c r="A1384" s="30">
        <v>38</v>
      </c>
      <c r="B1384" s="36">
        <v>43838</v>
      </c>
      <c r="C1384" s="36">
        <v>43836</v>
      </c>
      <c r="D1384" s="19" t="s">
        <v>729</v>
      </c>
      <c r="E1384" s="20" t="str">
        <f>IF(ISBLANK(LeaveTracker[[#This Row],[Employee Name]]),"-----",VLOOKUP(LeaveTracker[[#This Row],[Employee Name]],Employees[[Employee Name]:[Office]],6))</f>
        <v>ONT</v>
      </c>
      <c r="F1384" s="24">
        <v>43837</v>
      </c>
      <c r="G1384" s="24">
        <v>43839</v>
      </c>
      <c r="H1384" s="20" t="s">
        <v>82</v>
      </c>
      <c r="I1384" s="51"/>
      <c r="J1384" s="27" t="str">
        <f ca="1">NETWORKDAYS(LeaveTracker[[#This Row],[Start Date]],LeaveTracker[[#This Row],[End Date]],lstHolidays)&amp; " "&amp;LeaveTracker[[#This Row],[Type of Leave]]</f>
        <v>3 VL</v>
      </c>
      <c r="K1384" s="23">
        <f ca="1">NETWORKDAYS(LeaveTracker[[#This Row],[Start Date]],LeaveTracker[[#This Row],[End Date]],lstHolidays)</f>
        <v>3</v>
      </c>
      <c r="L1384" s="30"/>
    </row>
    <row r="1385" spans="1:12" ht="30" customHeight="1" x14ac:dyDescent="0.3">
      <c r="A1385" s="30">
        <v>39</v>
      </c>
      <c r="B1385" s="36">
        <v>43838</v>
      </c>
      <c r="C1385" s="36">
        <v>43832</v>
      </c>
      <c r="D1385" s="19" t="s">
        <v>391</v>
      </c>
      <c r="E1385" s="20" t="str">
        <f>IF(ISBLANK(LeaveTracker[[#This Row],[Employee Name]]),"-----",VLOOKUP(LeaveTracker[[#This Row],[Employee Name]],Employees[[Employee Name]:[Office]],6))</f>
        <v>ONT</v>
      </c>
      <c r="F1385" s="24">
        <v>43840</v>
      </c>
      <c r="G1385" s="24">
        <v>43840</v>
      </c>
      <c r="H1385" s="20" t="s">
        <v>82</v>
      </c>
      <c r="I1385" s="51"/>
      <c r="J1385" s="27" t="str">
        <f ca="1">NETWORKDAYS(LeaveTracker[[#This Row],[Start Date]],LeaveTracker[[#This Row],[End Date]],lstHolidays)&amp; " "&amp;LeaveTracker[[#This Row],[Type of Leave]]</f>
        <v>1 VL</v>
      </c>
      <c r="K1385" s="23">
        <f ca="1">NETWORKDAYS(LeaveTracker[[#This Row],[Start Date]],LeaveTracker[[#This Row],[End Date]],lstHolidays)</f>
        <v>1</v>
      </c>
      <c r="L1385" s="30"/>
    </row>
    <row r="1386" spans="1:12" ht="30" customHeight="1" x14ac:dyDescent="0.3">
      <c r="A1386" s="30">
        <v>39</v>
      </c>
      <c r="B1386" s="36">
        <v>43838</v>
      </c>
      <c r="C1386" s="36">
        <v>43832</v>
      </c>
      <c r="D1386" s="19" t="s">
        <v>391</v>
      </c>
      <c r="E1386" s="20" t="str">
        <f>IF(ISBLANK(LeaveTracker[[#This Row],[Employee Name]]),"-----",VLOOKUP(LeaveTracker[[#This Row],[Employee Name]],Employees[[Employee Name]:[Office]],6))</f>
        <v>ONT</v>
      </c>
      <c r="F1386" s="24">
        <v>43843</v>
      </c>
      <c r="G1386" s="24">
        <v>43846</v>
      </c>
      <c r="H1386" s="20" t="s">
        <v>82</v>
      </c>
      <c r="I1386" s="51"/>
      <c r="J1386" s="27" t="str">
        <f ca="1">NETWORKDAYS(LeaveTracker[[#This Row],[Start Date]],LeaveTracker[[#This Row],[End Date]],lstHolidays)&amp; " "&amp;LeaveTracker[[#This Row],[Type of Leave]]</f>
        <v>4 VL</v>
      </c>
      <c r="K1386" s="23">
        <f ca="1">NETWORKDAYS(LeaveTracker[[#This Row],[Start Date]],LeaveTracker[[#This Row],[End Date]],lstHolidays)</f>
        <v>4</v>
      </c>
      <c r="L1386" s="30"/>
    </row>
    <row r="1387" spans="1:12" ht="30" customHeight="1" x14ac:dyDescent="0.3">
      <c r="A1387" s="30">
        <v>40</v>
      </c>
      <c r="B1387" s="36">
        <v>43838</v>
      </c>
      <c r="C1387" s="36">
        <v>43832</v>
      </c>
      <c r="D1387" s="19" t="s">
        <v>391</v>
      </c>
      <c r="E1387" s="20" t="str">
        <f>IF(ISBLANK(LeaveTracker[[#This Row],[Employee Name]]),"-----",VLOOKUP(LeaveTracker[[#This Row],[Employee Name]],Employees[[Employee Name]:[Office]],6))</f>
        <v>ONT</v>
      </c>
      <c r="F1387" s="24">
        <v>43832</v>
      </c>
      <c r="G1387" s="24">
        <v>43833</v>
      </c>
      <c r="H1387" s="20" t="s">
        <v>300</v>
      </c>
      <c r="I1387" s="51"/>
      <c r="J1387" s="27" t="str">
        <f ca="1">NETWORKDAYS(LeaveTracker[[#This Row],[Start Date]],LeaveTracker[[#This Row],[End Date]],lstHolidays)&amp; " "&amp;LeaveTracker[[#This Row],[Type of Leave]]</f>
        <v>2 OTHER</v>
      </c>
      <c r="K1387" s="23">
        <f ca="1">NETWORKDAYS(LeaveTracker[[#This Row],[Start Date]],LeaveTracker[[#This Row],[End Date]],lstHolidays)</f>
        <v>2</v>
      </c>
      <c r="L1387" s="30"/>
    </row>
    <row r="1388" spans="1:12" ht="30" customHeight="1" x14ac:dyDescent="0.3">
      <c r="A1388" s="30">
        <v>40</v>
      </c>
      <c r="B1388" s="36">
        <v>43838</v>
      </c>
      <c r="C1388" s="36">
        <v>43832</v>
      </c>
      <c r="D1388" s="19" t="s">
        <v>391</v>
      </c>
      <c r="E1388" s="20" t="str">
        <f>IF(ISBLANK(LeaveTracker[[#This Row],[Employee Name]]),"-----",VLOOKUP(LeaveTracker[[#This Row],[Employee Name]],Employees[[Employee Name]:[Office]],6))</f>
        <v>ONT</v>
      </c>
      <c r="F1388" s="24">
        <v>43835</v>
      </c>
      <c r="G1388" s="24">
        <v>43839</v>
      </c>
      <c r="H1388" s="20" t="s">
        <v>82</v>
      </c>
      <c r="I1388" s="51"/>
      <c r="J1388" s="27" t="str">
        <f xml:space="preserve"> "5 "&amp;LeaveTracker[[#This Row],[Type of Leave]]</f>
        <v>5 VL</v>
      </c>
      <c r="K1388" s="23">
        <v>5</v>
      </c>
      <c r="L1388" s="30"/>
    </row>
    <row r="1389" spans="1:12" ht="30" customHeight="1" x14ac:dyDescent="0.3">
      <c r="A1389" s="30">
        <v>41</v>
      </c>
      <c r="B1389" s="36">
        <v>43838</v>
      </c>
      <c r="C1389" s="36">
        <v>43832</v>
      </c>
      <c r="D1389" s="19" t="s">
        <v>391</v>
      </c>
      <c r="E1389" s="20" t="str">
        <f>IF(ISBLANK(LeaveTracker[[#This Row],[Employee Name]]),"-----",VLOOKUP(LeaveTracker[[#This Row],[Employee Name]],Employees[[Employee Name]:[Office]],6))</f>
        <v>ONT</v>
      </c>
      <c r="F1389" s="24">
        <v>43826</v>
      </c>
      <c r="G1389" s="24">
        <v>43826</v>
      </c>
      <c r="H1389" s="20" t="s">
        <v>81</v>
      </c>
      <c r="I1389" s="51"/>
      <c r="J1389" s="27" t="str">
        <f ca="1">NETWORKDAYS(LeaveTracker[[#This Row],[Start Date]],LeaveTracker[[#This Row],[End Date]],lstHolidays)&amp; " "&amp;LeaveTracker[[#This Row],[Type of Leave]]</f>
        <v>1 SL</v>
      </c>
      <c r="K1389" s="23">
        <f ca="1">NETWORKDAYS(LeaveTracker[[#This Row],[Start Date]],LeaveTracker[[#This Row],[End Date]],lstHolidays)</f>
        <v>1</v>
      </c>
      <c r="L1389" s="30"/>
    </row>
    <row r="1390" spans="1:12" ht="30" customHeight="1" x14ac:dyDescent="0.3">
      <c r="A1390" s="30">
        <v>41</v>
      </c>
      <c r="B1390" s="36">
        <v>43838</v>
      </c>
      <c r="C1390" s="36">
        <v>43832</v>
      </c>
      <c r="D1390" s="19" t="s">
        <v>391</v>
      </c>
      <c r="E1390" s="20" t="str">
        <f>IF(ISBLANK(LeaveTracker[[#This Row],[Employee Name]]),"-----",VLOOKUP(LeaveTracker[[#This Row],[Employee Name]],Employees[[Employee Name]:[Office]],6))</f>
        <v>ONT</v>
      </c>
      <c r="F1390" s="24">
        <v>43828</v>
      </c>
      <c r="G1390" s="24">
        <v>43828</v>
      </c>
      <c r="H1390" s="20" t="s">
        <v>81</v>
      </c>
      <c r="I1390" s="51"/>
      <c r="J1390" s="27" t="str">
        <f xml:space="preserve"> "1 "&amp;LeaveTracker[[#This Row],[Type of Leave]]</f>
        <v>1 SL</v>
      </c>
      <c r="K1390" s="23">
        <v>1</v>
      </c>
      <c r="L1390" s="30"/>
    </row>
    <row r="1391" spans="1:12" ht="30" customHeight="1" x14ac:dyDescent="0.3">
      <c r="A1391" s="30">
        <v>41</v>
      </c>
      <c r="B1391" s="36">
        <v>43838</v>
      </c>
      <c r="C1391" s="36">
        <v>43832</v>
      </c>
      <c r="D1391" s="19" t="s">
        <v>391</v>
      </c>
      <c r="E1391" s="20" t="str">
        <f>IF(ISBLANK(LeaveTracker[[#This Row],[Employee Name]]),"-----",VLOOKUP(LeaveTracker[[#This Row],[Employee Name]],Employees[[Employee Name]:[Office]],6))</f>
        <v>ONT</v>
      </c>
      <c r="F1391" s="24">
        <v>43830</v>
      </c>
      <c r="G1391" s="24">
        <v>43830</v>
      </c>
      <c r="H1391" s="20" t="s">
        <v>81</v>
      </c>
      <c r="I1391" s="51"/>
      <c r="J1391" s="27" t="str">
        <f ca="1">NETWORKDAYS(LeaveTracker[[#This Row],[Start Date]],LeaveTracker[[#This Row],[End Date]],lstHolidays)&amp; " "&amp;LeaveTracker[[#This Row],[Type of Leave]]</f>
        <v>1 SL</v>
      </c>
      <c r="K1391" s="23">
        <f ca="1">NETWORKDAYS(LeaveTracker[[#This Row],[Start Date]],LeaveTracker[[#This Row],[End Date]],lstHolidays)</f>
        <v>1</v>
      </c>
      <c r="L1391" s="30"/>
    </row>
    <row r="1392" spans="1:12" ht="30" customHeight="1" x14ac:dyDescent="0.3">
      <c r="A1392" s="30">
        <v>42</v>
      </c>
      <c r="B1392" s="36">
        <v>43879</v>
      </c>
      <c r="C1392" s="36">
        <v>43810</v>
      </c>
      <c r="D1392" s="19" t="s">
        <v>731</v>
      </c>
      <c r="E1392" s="20" t="str">
        <f>IF(ISBLANK(LeaveTracker[[#This Row],[Employee Name]]),"-----",VLOOKUP(LeaveTracker[[#This Row],[Employee Name]],Employees[[Employee Name]:[Office]],6))</f>
        <v>SP</v>
      </c>
      <c r="F1392" s="24">
        <v>43825</v>
      </c>
      <c r="G1392" s="24">
        <v>43826</v>
      </c>
      <c r="H1392" s="20" t="s">
        <v>300</v>
      </c>
      <c r="I1392" s="51" t="s">
        <v>732</v>
      </c>
      <c r="J1392" s="27" t="str">
        <f ca="1">NETWORKDAYS(LeaveTracker[[#This Row],[Start Date]],LeaveTracker[[#This Row],[End Date]],lstHolidays)&amp; " "&amp;LeaveTracker[[#This Row],[Type of Leave]]</f>
        <v>2 OTHER</v>
      </c>
      <c r="K1392" s="23">
        <f ca="1">NETWORKDAYS(LeaveTracker[[#This Row],[Start Date]],LeaveTracker[[#This Row],[End Date]],lstHolidays)</f>
        <v>2</v>
      </c>
      <c r="L1392" s="30"/>
    </row>
    <row r="1393" spans="1:12" ht="30" customHeight="1" x14ac:dyDescent="0.3">
      <c r="A1393" s="30">
        <v>43</v>
      </c>
      <c r="B1393" s="36">
        <v>43879</v>
      </c>
      <c r="C1393" s="36">
        <v>43810</v>
      </c>
      <c r="D1393" s="19" t="s">
        <v>731</v>
      </c>
      <c r="E1393" s="20" t="str">
        <f>IF(ISBLANK(LeaveTracker[[#This Row],[Employee Name]]),"-----",VLOOKUP(LeaveTracker[[#This Row],[Employee Name]],Employees[[Employee Name]:[Office]],6))</f>
        <v>SP</v>
      </c>
      <c r="F1393" s="24">
        <v>43817</v>
      </c>
      <c r="G1393" s="24">
        <v>43819</v>
      </c>
      <c r="H1393" s="20" t="s">
        <v>300</v>
      </c>
      <c r="I1393" s="51" t="s">
        <v>307</v>
      </c>
      <c r="J1393" s="27" t="str">
        <f ca="1">NETWORKDAYS(LeaveTracker[[#This Row],[Start Date]],LeaveTracker[[#This Row],[End Date]],lstHolidays)&amp; " "&amp;LeaveTracker[[#This Row],[Type of Leave]]</f>
        <v>3 OTHER</v>
      </c>
      <c r="K1393" s="23">
        <f ca="1">NETWORKDAYS(LeaveTracker[[#This Row],[Start Date]],LeaveTracker[[#This Row],[End Date]],lstHolidays)</f>
        <v>3</v>
      </c>
      <c r="L1393" s="30"/>
    </row>
    <row r="1394" spans="1:12" ht="30" customHeight="1" x14ac:dyDescent="0.3">
      <c r="A1394" s="30">
        <v>44</v>
      </c>
      <c r="B1394" s="36">
        <v>43879</v>
      </c>
      <c r="C1394" s="36">
        <v>43781</v>
      </c>
      <c r="D1394" s="19" t="s">
        <v>676</v>
      </c>
      <c r="E1394" s="20" t="str">
        <f>IF(ISBLANK(LeaveTracker[[#This Row],[Employee Name]]),"-----",VLOOKUP(LeaveTracker[[#This Row],[Employee Name]],Employees[[Employee Name]:[Office]],6))</f>
        <v>SP</v>
      </c>
      <c r="F1394" s="24">
        <v>43780</v>
      </c>
      <c r="G1394" s="24">
        <v>43780</v>
      </c>
      <c r="H1394" s="20" t="s">
        <v>81</v>
      </c>
      <c r="I1394" s="51"/>
      <c r="J1394" s="27" t="str">
        <f ca="1">NETWORKDAYS(LeaveTracker[[#This Row],[Start Date]],LeaveTracker[[#This Row],[End Date]],lstHolidays)&amp; " "&amp;LeaveTracker[[#This Row],[Type of Leave]]</f>
        <v>1 SL</v>
      </c>
      <c r="K1394" s="23">
        <f ca="1">NETWORKDAYS(LeaveTracker[[#This Row],[Start Date]],LeaveTracker[[#This Row],[End Date]],lstHolidays)</f>
        <v>1</v>
      </c>
      <c r="L1394" s="30"/>
    </row>
    <row r="1395" spans="1:12" ht="30" customHeight="1" x14ac:dyDescent="0.3">
      <c r="A1395" s="30">
        <v>45</v>
      </c>
      <c r="B1395" s="36">
        <v>43879</v>
      </c>
      <c r="C1395" s="36"/>
      <c r="D1395" s="19" t="s">
        <v>735</v>
      </c>
      <c r="E1395" s="20" t="str">
        <f>IF(ISBLANK(LeaveTracker[[#This Row],[Employee Name]]),"-----",VLOOKUP(LeaveTracker[[#This Row],[Employee Name]],Employees[[Employee Name]:[Office]],6))</f>
        <v>SP</v>
      </c>
      <c r="F1395" s="24">
        <v>43816</v>
      </c>
      <c r="G1395" s="24">
        <v>43818</v>
      </c>
      <c r="H1395" s="20" t="s">
        <v>300</v>
      </c>
      <c r="I1395" s="51" t="s">
        <v>307</v>
      </c>
      <c r="J1395" s="27" t="str">
        <f ca="1">NETWORKDAYS(LeaveTracker[[#This Row],[Start Date]],LeaveTracker[[#This Row],[End Date]],lstHolidays)&amp; " "&amp;LeaveTracker[[#This Row],[Type of Leave]]</f>
        <v>3 OTHER</v>
      </c>
      <c r="K1395" s="23">
        <f ca="1">NETWORKDAYS(LeaveTracker[[#This Row],[Start Date]],LeaveTracker[[#This Row],[End Date]],lstHolidays)</f>
        <v>3</v>
      </c>
      <c r="L1395" s="30"/>
    </row>
    <row r="1396" spans="1:12" ht="30" customHeight="1" x14ac:dyDescent="0.3">
      <c r="A1396" s="30">
        <v>46</v>
      </c>
      <c r="B1396" s="36">
        <v>43879</v>
      </c>
      <c r="C1396" s="36">
        <v>43783</v>
      </c>
      <c r="D1396" s="20" t="s">
        <v>735</v>
      </c>
      <c r="E1396" s="20" t="str">
        <f>IF(ISBLANK(LeaveTracker[[#This Row],[Employee Name]]),"-----",VLOOKUP(LeaveTracker[[#This Row],[Employee Name]],Employees[[Employee Name]:[Office]],6))</f>
        <v>SP</v>
      </c>
      <c r="F1396" s="24">
        <v>43781</v>
      </c>
      <c r="G1396" s="24">
        <v>43782</v>
      </c>
      <c r="H1396" s="20" t="s">
        <v>81</v>
      </c>
      <c r="I1396" s="51"/>
      <c r="J1396" s="27" t="str">
        <f ca="1">NETWORKDAYS(LeaveTracker[[#This Row],[Start Date]],LeaveTracker[[#This Row],[End Date]],lstHolidays)&amp; " "&amp;LeaveTracker[[#This Row],[Type of Leave]]</f>
        <v>2 SL</v>
      </c>
      <c r="K1396" s="23">
        <f ca="1">NETWORKDAYS(LeaveTracker[[#This Row],[Start Date]],LeaveTracker[[#This Row],[End Date]],lstHolidays)</f>
        <v>2</v>
      </c>
      <c r="L1396" s="30"/>
    </row>
    <row r="1397" spans="1:12" ht="30" customHeight="1" x14ac:dyDescent="0.3">
      <c r="A1397" s="30">
        <v>47</v>
      </c>
      <c r="B1397" s="36">
        <v>43879</v>
      </c>
      <c r="C1397" s="36">
        <v>43808</v>
      </c>
      <c r="D1397" s="19" t="s">
        <v>737</v>
      </c>
      <c r="E1397" s="20" t="str">
        <f>IF(ISBLANK(LeaveTracker[[#This Row],[Employee Name]]),"-----",VLOOKUP(LeaveTracker[[#This Row],[Employee Name]],Employees[[Employee Name]:[Office]],6))</f>
        <v>VMO</v>
      </c>
      <c r="F1397" s="24">
        <v>43825</v>
      </c>
      <c r="G1397" s="24">
        <v>43826</v>
      </c>
      <c r="H1397" s="20" t="s">
        <v>300</v>
      </c>
      <c r="I1397" s="51" t="s">
        <v>307</v>
      </c>
      <c r="J1397" s="27" t="str">
        <f ca="1">NETWORKDAYS(LeaveTracker[[#This Row],[Start Date]],LeaveTracker[[#This Row],[End Date]],lstHolidays)&amp; " "&amp;LeaveTracker[[#This Row],[Type of Leave]]</f>
        <v>2 OTHER</v>
      </c>
      <c r="K1397" s="23">
        <f ca="1">NETWORKDAYS(LeaveTracker[[#This Row],[Start Date]],LeaveTracker[[#This Row],[End Date]],lstHolidays)</f>
        <v>2</v>
      </c>
      <c r="L1397" s="30"/>
    </row>
    <row r="1398" spans="1:12" ht="30" customHeight="1" x14ac:dyDescent="0.3">
      <c r="A1398" s="30">
        <v>48</v>
      </c>
      <c r="B1398" s="36">
        <v>43879</v>
      </c>
      <c r="C1398" s="36">
        <v>43808</v>
      </c>
      <c r="D1398" s="20" t="s">
        <v>737</v>
      </c>
      <c r="E1398" s="20" t="str">
        <f>IF(ISBLANK(LeaveTracker[[#This Row],[Employee Name]]),"-----",VLOOKUP(LeaveTracker[[#This Row],[Employee Name]],Employees[[Employee Name]:[Office]],6))</f>
        <v>VMO</v>
      </c>
      <c r="F1398" s="24">
        <v>43817</v>
      </c>
      <c r="G1398" s="24">
        <v>43819</v>
      </c>
      <c r="H1398" s="20" t="s">
        <v>300</v>
      </c>
      <c r="I1398" s="51" t="s">
        <v>307</v>
      </c>
      <c r="J1398" s="27" t="str">
        <f ca="1">NETWORKDAYS(LeaveTracker[[#This Row],[Start Date]],LeaveTracker[[#This Row],[End Date]],lstHolidays)&amp; " "&amp;LeaveTracker[[#This Row],[Type of Leave]]</f>
        <v>3 OTHER</v>
      </c>
      <c r="K1398" s="23">
        <f ca="1">NETWORKDAYS(LeaveTracker[[#This Row],[Start Date]],LeaveTracker[[#This Row],[End Date]],lstHolidays)</f>
        <v>3</v>
      </c>
      <c r="L1398" s="30"/>
    </row>
    <row r="1399" spans="1:12" ht="30" customHeight="1" x14ac:dyDescent="0.3">
      <c r="A1399" s="30">
        <v>49</v>
      </c>
      <c r="B1399" s="36">
        <v>43879</v>
      </c>
      <c r="C1399" s="36">
        <v>43808</v>
      </c>
      <c r="D1399" s="19" t="s">
        <v>698</v>
      </c>
      <c r="E1399" s="20" t="str">
        <f>IF(ISBLANK(LeaveTracker[[#This Row],[Employee Name]]),"-----",VLOOKUP(LeaveTracker[[#This Row],[Employee Name]],Employees[[Employee Name]:[Office]],6))</f>
        <v>PICNIC GROVE</v>
      </c>
      <c r="F1399" s="24">
        <v>43818</v>
      </c>
      <c r="G1399" s="24">
        <v>43819</v>
      </c>
      <c r="H1399" s="20" t="s">
        <v>300</v>
      </c>
      <c r="I1399" s="51" t="s">
        <v>307</v>
      </c>
      <c r="J1399" s="27" t="str">
        <f ca="1">NETWORKDAYS(LeaveTracker[[#This Row],[Start Date]],LeaveTracker[[#This Row],[End Date]],lstHolidays)&amp; " "&amp;LeaveTracker[[#This Row],[Type of Leave]]</f>
        <v>2 OTHER</v>
      </c>
      <c r="K1399" s="23">
        <f ca="1">NETWORKDAYS(LeaveTracker[[#This Row],[Start Date]],LeaveTracker[[#This Row],[End Date]],lstHolidays)</f>
        <v>2</v>
      </c>
      <c r="L1399" s="30"/>
    </row>
    <row r="1400" spans="1:12" ht="30" customHeight="1" x14ac:dyDescent="0.3">
      <c r="A1400" s="30">
        <v>49</v>
      </c>
      <c r="B1400" s="36">
        <v>43879</v>
      </c>
      <c r="C1400" s="36">
        <v>43808</v>
      </c>
      <c r="D1400" s="19" t="s">
        <v>698</v>
      </c>
      <c r="E1400" s="20" t="str">
        <f>IF(ISBLANK(LeaveTracker[[#This Row],[Employee Name]]),"-----",VLOOKUP(LeaveTracker[[#This Row],[Employee Name]],Employees[[Employee Name]:[Office]],6))</f>
        <v>PICNIC GROVE</v>
      </c>
      <c r="F1400" s="24">
        <v>43822</v>
      </c>
      <c r="G1400" s="24">
        <v>43822</v>
      </c>
      <c r="H1400" s="20" t="s">
        <v>300</v>
      </c>
      <c r="I1400" s="51" t="s">
        <v>307</v>
      </c>
      <c r="J1400" s="27" t="str">
        <f ca="1">NETWORKDAYS(LeaveTracker[[#This Row],[Start Date]],LeaveTracker[[#This Row],[End Date]],lstHolidays)&amp; " "&amp;LeaveTracker[[#This Row],[Type of Leave]]</f>
        <v>1 OTHER</v>
      </c>
      <c r="K1400" s="23">
        <f ca="1">NETWORKDAYS(LeaveTracker[[#This Row],[Start Date]],LeaveTracker[[#This Row],[End Date]],lstHolidays)</f>
        <v>1</v>
      </c>
      <c r="L1400" s="30"/>
    </row>
    <row r="1401" spans="1:12" ht="30" customHeight="1" x14ac:dyDescent="0.3">
      <c r="A1401" s="30">
        <v>49</v>
      </c>
      <c r="B1401" s="36">
        <v>43879</v>
      </c>
      <c r="C1401" s="36">
        <v>43809</v>
      </c>
      <c r="D1401" s="19" t="s">
        <v>698</v>
      </c>
      <c r="E1401" s="20" t="str">
        <f>IF(ISBLANK(LeaveTracker[[#This Row],[Employee Name]]),"-----",VLOOKUP(LeaveTracker[[#This Row],[Employee Name]],Employees[[Employee Name]:[Office]],6))</f>
        <v>PICNIC GROVE</v>
      </c>
      <c r="F1401" s="24">
        <v>43825</v>
      </c>
      <c r="G1401" s="24">
        <v>43826</v>
      </c>
      <c r="H1401" s="20" t="s">
        <v>300</v>
      </c>
      <c r="I1401" s="51" t="s">
        <v>307</v>
      </c>
      <c r="J1401" s="27" t="str">
        <f ca="1">NETWORKDAYS(LeaveTracker[[#This Row],[Start Date]],LeaveTracker[[#This Row],[End Date]],lstHolidays)&amp; " "&amp;LeaveTracker[[#This Row],[Type of Leave]]</f>
        <v>2 OTHER</v>
      </c>
      <c r="K1401" s="23">
        <f ca="1">NETWORKDAYS(LeaveTracker[[#This Row],[Start Date]],LeaveTracker[[#This Row],[End Date]],lstHolidays)</f>
        <v>2</v>
      </c>
      <c r="L1401" s="30"/>
    </row>
    <row r="1402" spans="1:12" ht="30" customHeight="1" x14ac:dyDescent="0.3">
      <c r="A1402" s="30">
        <v>50</v>
      </c>
      <c r="B1402" s="36">
        <v>43879</v>
      </c>
      <c r="C1402" s="36">
        <v>43812</v>
      </c>
      <c r="D1402" s="19" t="s">
        <v>740</v>
      </c>
      <c r="E1402" s="20" t="str">
        <f>IF(ISBLANK(LeaveTracker[[#This Row],[Employee Name]]),"-----",VLOOKUP(LeaveTracker[[#This Row],[Employee Name]],Employees[[Employee Name]:[Office]],6))</f>
        <v>SP</v>
      </c>
      <c r="F1402" s="24">
        <v>43822</v>
      </c>
      <c r="G1402" s="24">
        <v>43822</v>
      </c>
      <c r="H1402" s="20" t="s">
        <v>82</v>
      </c>
      <c r="I1402" s="51"/>
      <c r="J1402" s="27" t="str">
        <f ca="1">NETWORKDAYS(LeaveTracker[[#This Row],[Start Date]],LeaveTracker[[#This Row],[End Date]],lstHolidays)&amp; " "&amp;LeaveTracker[[#This Row],[Type of Leave]]</f>
        <v>1 VL</v>
      </c>
      <c r="K1402" s="23">
        <f ca="1">NETWORKDAYS(LeaveTracker[[#This Row],[Start Date]],LeaveTracker[[#This Row],[End Date]],lstHolidays)</f>
        <v>1</v>
      </c>
      <c r="L1402" s="30"/>
    </row>
    <row r="1403" spans="1:12" ht="30" customHeight="1" x14ac:dyDescent="0.3">
      <c r="A1403" s="30">
        <v>50</v>
      </c>
      <c r="B1403" s="36">
        <v>43879</v>
      </c>
      <c r="C1403" s="36">
        <v>43812</v>
      </c>
      <c r="D1403" s="19" t="s">
        <v>740</v>
      </c>
      <c r="E1403" s="20" t="str">
        <f>IF(ISBLANK(LeaveTracker[[#This Row],[Employee Name]]),"-----",VLOOKUP(LeaveTracker[[#This Row],[Employee Name]],Employees[[Employee Name]:[Office]],6))</f>
        <v>SP</v>
      </c>
      <c r="F1403" s="24">
        <v>43825</v>
      </c>
      <c r="G1403" s="24">
        <v>43826</v>
      </c>
      <c r="H1403" s="20" t="s">
        <v>82</v>
      </c>
      <c r="I1403" s="51"/>
      <c r="J1403" s="27" t="str">
        <f ca="1">NETWORKDAYS(LeaveTracker[[#This Row],[Start Date]],LeaveTracker[[#This Row],[End Date]],lstHolidays)&amp; " "&amp;LeaveTracker[[#This Row],[Type of Leave]]</f>
        <v>2 VL</v>
      </c>
      <c r="K1403" s="23">
        <f ca="1">NETWORKDAYS(LeaveTracker[[#This Row],[Start Date]],LeaveTracker[[#This Row],[End Date]],lstHolidays)</f>
        <v>2</v>
      </c>
      <c r="L1403" s="30"/>
    </row>
    <row r="1404" spans="1:12" ht="30" customHeight="1" x14ac:dyDescent="0.3">
      <c r="A1404" s="30">
        <v>51</v>
      </c>
      <c r="B1404" s="36">
        <v>43879</v>
      </c>
      <c r="C1404" s="36">
        <v>43812</v>
      </c>
      <c r="D1404" s="19" t="s">
        <v>740</v>
      </c>
      <c r="E1404" s="20" t="str">
        <f>IF(ISBLANK(LeaveTracker[[#This Row],[Employee Name]]),"-----",VLOOKUP(LeaveTracker[[#This Row],[Employee Name]],Employees[[Employee Name]:[Office]],6))</f>
        <v>SP</v>
      </c>
      <c r="F1404" s="24">
        <v>43819</v>
      </c>
      <c r="G1404" s="24">
        <v>43819</v>
      </c>
      <c r="H1404" s="20" t="s">
        <v>82</v>
      </c>
      <c r="I1404" s="51"/>
      <c r="J1404" s="27" t="str">
        <f ca="1">NETWORKDAYS(LeaveTracker[[#This Row],[Start Date]],LeaveTracker[[#This Row],[End Date]],lstHolidays)&amp; " "&amp;LeaveTracker[[#This Row],[Type of Leave]]</f>
        <v>1 VL</v>
      </c>
      <c r="K1404" s="23">
        <f ca="1">NETWORKDAYS(LeaveTracker[[#This Row],[Start Date]],LeaveTracker[[#This Row],[End Date]],lstHolidays)</f>
        <v>1</v>
      </c>
      <c r="L1404" s="30"/>
    </row>
    <row r="1405" spans="1:12" ht="30" customHeight="1" x14ac:dyDescent="0.3">
      <c r="A1405" s="30">
        <v>52</v>
      </c>
      <c r="B1405" s="36">
        <v>43879</v>
      </c>
      <c r="C1405" s="36">
        <v>43833</v>
      </c>
      <c r="D1405" s="19" t="s">
        <v>742</v>
      </c>
      <c r="E1405" s="20" t="str">
        <f>IF(ISBLANK(LeaveTracker[[#This Row],[Employee Name]]),"-----",VLOOKUP(LeaveTracker[[#This Row],[Employee Name]],Employees[[Employee Name]:[Office]],6))</f>
        <v>CSWDO</v>
      </c>
      <c r="F1405" s="24">
        <v>43838</v>
      </c>
      <c r="G1405" s="24">
        <v>43839</v>
      </c>
      <c r="H1405" s="20" t="s">
        <v>300</v>
      </c>
      <c r="I1405" s="51" t="s">
        <v>743</v>
      </c>
      <c r="J1405" s="27" t="str">
        <f ca="1">NETWORKDAYS(LeaveTracker[[#This Row],[Start Date]],LeaveTracker[[#This Row],[End Date]],lstHolidays)&amp; " "&amp;LeaveTracker[[#This Row],[Type of Leave]]</f>
        <v>2 OTHER</v>
      </c>
      <c r="K1405" s="23">
        <f ca="1">NETWORKDAYS(LeaveTracker[[#This Row],[Start Date]],LeaveTracker[[#This Row],[End Date]],lstHolidays)</f>
        <v>2</v>
      </c>
      <c r="L1405" s="30"/>
    </row>
    <row r="1406" spans="1:12" ht="30" customHeight="1" x14ac:dyDescent="0.3">
      <c r="A1406" s="30">
        <v>53</v>
      </c>
      <c r="B1406" s="36">
        <v>43879</v>
      </c>
      <c r="C1406" s="36">
        <v>43812</v>
      </c>
      <c r="D1406" s="19" t="s">
        <v>746</v>
      </c>
      <c r="E1406" s="20" t="str">
        <f>IF(ISBLANK(LeaveTracker[[#This Row],[Employee Name]]),"-----",VLOOKUP(LeaveTracker[[#This Row],[Employee Name]],Employees[[Employee Name]:[Office]],6))</f>
        <v>CSWDO</v>
      </c>
      <c r="F1406" s="24">
        <v>43811</v>
      </c>
      <c r="G1406" s="24">
        <v>43811</v>
      </c>
      <c r="H1406" s="20" t="s">
        <v>81</v>
      </c>
      <c r="I1406" s="51"/>
      <c r="J1406" s="27" t="str">
        <f ca="1">NETWORKDAYS(LeaveTracker[[#This Row],[Start Date]],LeaveTracker[[#This Row],[End Date]],lstHolidays)&amp; " "&amp;LeaveTracker[[#This Row],[Type of Leave]]</f>
        <v>1 SL</v>
      </c>
      <c r="K1406" s="23">
        <f ca="1">NETWORKDAYS(LeaveTracker[[#This Row],[Start Date]],LeaveTracker[[#This Row],[End Date]],lstHolidays)</f>
        <v>1</v>
      </c>
      <c r="L1406" s="30"/>
    </row>
    <row r="1407" spans="1:12" ht="30" customHeight="1" x14ac:dyDescent="0.3">
      <c r="A1407" s="30">
        <v>54</v>
      </c>
      <c r="B1407" s="36">
        <v>43879</v>
      </c>
      <c r="C1407" s="36">
        <v>43818</v>
      </c>
      <c r="D1407" s="19" t="s">
        <v>210</v>
      </c>
      <c r="E1407" s="20" t="str">
        <f>IF(ISBLANK(LeaveTracker[[#This Row],[Employee Name]]),"-----",VLOOKUP(LeaveTracker[[#This Row],[Employee Name]],Employees[[Employee Name]:[Office]],6))</f>
        <v>PDAO</v>
      </c>
      <c r="F1407" s="24">
        <v>43825</v>
      </c>
      <c r="G1407" s="24">
        <v>43826</v>
      </c>
      <c r="H1407" s="20" t="s">
        <v>82</v>
      </c>
      <c r="I1407" s="51"/>
      <c r="J1407" s="27" t="str">
        <f ca="1">NETWORKDAYS(LeaveTracker[[#This Row],[Start Date]],LeaveTracker[[#This Row],[End Date]],lstHolidays)&amp; " "&amp;LeaveTracker[[#This Row],[Type of Leave]]</f>
        <v>2 VL</v>
      </c>
      <c r="K1407" s="23">
        <f ca="1">NETWORKDAYS(LeaveTracker[[#This Row],[Start Date]],LeaveTracker[[#This Row],[End Date]],lstHolidays)</f>
        <v>2</v>
      </c>
      <c r="L1407" s="30"/>
    </row>
    <row r="1408" spans="1:12" ht="30" customHeight="1" x14ac:dyDescent="0.3">
      <c r="A1408" s="30">
        <v>55</v>
      </c>
      <c r="B1408" s="36">
        <v>43879</v>
      </c>
      <c r="C1408" s="36">
        <v>43783</v>
      </c>
      <c r="D1408" s="19" t="s">
        <v>240</v>
      </c>
      <c r="E1408" s="20" t="str">
        <f>IF(ISBLANK(LeaveTracker[[#This Row],[Employee Name]]),"-----",VLOOKUP(LeaveTracker[[#This Row],[Employee Name]],Employees[[Employee Name]:[Office]],6))</f>
        <v>CSWDO</v>
      </c>
      <c r="F1408" s="24">
        <v>43780</v>
      </c>
      <c r="G1408" s="24">
        <v>43782</v>
      </c>
      <c r="H1408" s="20" t="s">
        <v>81</v>
      </c>
      <c r="I1408" s="51"/>
      <c r="J1408" s="27" t="str">
        <f ca="1">NETWORKDAYS(LeaveTracker[[#This Row],[Start Date]],LeaveTracker[[#This Row],[End Date]],lstHolidays)&amp; " "&amp;LeaveTracker[[#This Row],[Type of Leave]]</f>
        <v>3 SL</v>
      </c>
      <c r="K1408" s="23">
        <f ca="1">NETWORKDAYS(LeaveTracker[[#This Row],[Start Date]],LeaveTracker[[#This Row],[End Date]],lstHolidays)</f>
        <v>3</v>
      </c>
      <c r="L1408" s="30"/>
    </row>
    <row r="1409" spans="1:12" ht="30" customHeight="1" x14ac:dyDescent="0.3">
      <c r="A1409" s="30">
        <v>56</v>
      </c>
      <c r="B1409" s="36">
        <v>43879</v>
      </c>
      <c r="C1409" s="36">
        <v>43782</v>
      </c>
      <c r="D1409" s="19" t="s">
        <v>750</v>
      </c>
      <c r="E1409" s="20" t="str">
        <f>IF(ISBLANK(LeaveTracker[[#This Row],[Employee Name]]),"-----",VLOOKUP(LeaveTracker[[#This Row],[Employee Name]],Employees[[Employee Name]:[Office]],6))</f>
        <v>CSWDO</v>
      </c>
      <c r="F1409" s="24">
        <v>43787</v>
      </c>
      <c r="G1409" s="24">
        <v>43787</v>
      </c>
      <c r="H1409" s="20" t="s">
        <v>300</v>
      </c>
      <c r="I1409" s="51" t="s">
        <v>276</v>
      </c>
      <c r="J1409" s="27" t="str">
        <f ca="1">NETWORKDAYS(LeaveTracker[[#This Row],[Start Date]],LeaveTracker[[#This Row],[End Date]],lstHolidays)&amp; " "&amp;LeaveTracker[[#This Row],[Type of Leave]]</f>
        <v>1 OTHER</v>
      </c>
      <c r="K1409" s="23">
        <f ca="1">NETWORKDAYS(LeaveTracker[[#This Row],[Start Date]],LeaveTracker[[#This Row],[End Date]],lstHolidays)</f>
        <v>1</v>
      </c>
      <c r="L1409" s="30"/>
    </row>
    <row r="1410" spans="1:12" ht="30" customHeight="1" x14ac:dyDescent="0.3">
      <c r="A1410" s="30">
        <v>57</v>
      </c>
      <c r="B1410" s="36">
        <v>43879</v>
      </c>
      <c r="C1410" s="36">
        <v>43785</v>
      </c>
      <c r="D1410" s="19" t="s">
        <v>754</v>
      </c>
      <c r="E1410" s="20" t="str">
        <f>IF(ISBLANK(LeaveTracker[[#This Row],[Employee Name]]),"-----",VLOOKUP(LeaveTracker[[#This Row],[Employee Name]],Employees[[Employee Name]:[Office]],6))</f>
        <v>CSWDO</v>
      </c>
      <c r="F1410" s="24">
        <v>43796</v>
      </c>
      <c r="G1410" s="24">
        <v>43796</v>
      </c>
      <c r="H1410" s="20" t="s">
        <v>300</v>
      </c>
      <c r="I1410" s="51" t="s">
        <v>301</v>
      </c>
      <c r="J1410" s="27" t="str">
        <f ca="1">NETWORKDAYS(LeaveTracker[[#This Row],[Start Date]],LeaveTracker[[#This Row],[End Date]],lstHolidays)&amp; " "&amp;LeaveTracker[[#This Row],[Type of Leave]]</f>
        <v>1 OTHER</v>
      </c>
      <c r="K1410" s="23">
        <f ca="1">NETWORKDAYS(LeaveTracker[[#This Row],[Start Date]],LeaveTracker[[#This Row],[End Date]],lstHolidays)</f>
        <v>1</v>
      </c>
      <c r="L1410" s="30"/>
    </row>
    <row r="1411" spans="1:12" ht="30" customHeight="1" x14ac:dyDescent="0.3">
      <c r="A1411" s="30">
        <v>58</v>
      </c>
      <c r="B1411" s="36">
        <v>43879</v>
      </c>
      <c r="C1411" s="36">
        <v>43795</v>
      </c>
      <c r="D1411" s="19" t="s">
        <v>1085</v>
      </c>
      <c r="E1411" s="20" t="str">
        <f>IF(ISBLANK(LeaveTracker[[#This Row],[Employee Name]]),"-----",VLOOKUP(LeaveTracker[[#This Row],[Employee Name]],Employees[[Employee Name]:[Office]],6))</f>
        <v>CSWDO</v>
      </c>
      <c r="F1411" s="24">
        <v>43815</v>
      </c>
      <c r="G1411" s="24">
        <v>43818</v>
      </c>
      <c r="H1411" s="20" t="s">
        <v>82</v>
      </c>
      <c r="I1411" s="51"/>
      <c r="J1411" s="27" t="str">
        <f ca="1">NETWORKDAYS(LeaveTracker[[#This Row],[Start Date]],LeaveTracker[[#This Row],[End Date]],lstHolidays)&amp; " "&amp;LeaveTracker[[#This Row],[Type of Leave]]</f>
        <v>4 VL</v>
      </c>
      <c r="K1411" s="23">
        <f ca="1">NETWORKDAYS(LeaveTracker[[#This Row],[Start Date]],LeaveTracker[[#This Row],[End Date]],lstHolidays)</f>
        <v>4</v>
      </c>
      <c r="L1411" s="30"/>
    </row>
    <row r="1412" spans="1:12" ht="30" customHeight="1" x14ac:dyDescent="0.3">
      <c r="A1412" s="30">
        <v>59</v>
      </c>
      <c r="B1412" s="36">
        <v>43879</v>
      </c>
      <c r="C1412" s="36">
        <v>43796</v>
      </c>
      <c r="D1412" s="20" t="s">
        <v>742</v>
      </c>
      <c r="E1412" s="20" t="str">
        <f>IF(ISBLANK(LeaveTracker[[#This Row],[Employee Name]]),"-----",VLOOKUP(LeaveTracker[[#This Row],[Employee Name]],Employees[[Employee Name]:[Office]],6))</f>
        <v>CSWDO</v>
      </c>
      <c r="F1412" s="24">
        <v>43795</v>
      </c>
      <c r="G1412" s="24">
        <v>43795</v>
      </c>
      <c r="H1412" s="20" t="s">
        <v>81</v>
      </c>
      <c r="I1412" s="51"/>
      <c r="J1412" s="27" t="str">
        <f ca="1">NETWORKDAYS(LeaveTracker[[#This Row],[Start Date]],LeaveTracker[[#This Row],[End Date]],lstHolidays)&amp; " "&amp;LeaveTracker[[#This Row],[Type of Leave]]</f>
        <v>1 SL</v>
      </c>
      <c r="K1412" s="23">
        <f ca="1">NETWORKDAYS(LeaveTracker[[#This Row],[Start Date]],LeaveTracker[[#This Row],[End Date]],lstHolidays)</f>
        <v>1</v>
      </c>
      <c r="L1412" s="30"/>
    </row>
    <row r="1413" spans="1:12" ht="30" customHeight="1" x14ac:dyDescent="0.3">
      <c r="A1413" s="30">
        <v>60</v>
      </c>
      <c r="B1413" s="36">
        <v>43879</v>
      </c>
      <c r="C1413" s="36">
        <v>43811</v>
      </c>
      <c r="D1413" s="19" t="s">
        <v>225</v>
      </c>
      <c r="E1413" s="20" t="str">
        <f>IF(ISBLANK(LeaveTracker[[#This Row],[Employee Name]]),"-----",VLOOKUP(LeaveTracker[[#This Row],[Employee Name]],Employees[[Employee Name]:[Office]],6))</f>
        <v>CSWDO</v>
      </c>
      <c r="F1413" s="24">
        <v>43810</v>
      </c>
      <c r="G1413" s="24">
        <v>43810</v>
      </c>
      <c r="H1413" s="20" t="s">
        <v>81</v>
      </c>
      <c r="I1413" s="51"/>
      <c r="J1413" s="27" t="str">
        <f ca="1">NETWORKDAYS(LeaveTracker[[#This Row],[Start Date]],LeaveTracker[[#This Row],[End Date]],lstHolidays)&amp; " "&amp;LeaveTracker[[#This Row],[Type of Leave]]</f>
        <v>1 SL</v>
      </c>
      <c r="K1413" s="23">
        <f ca="1">NETWORKDAYS(LeaveTracker[[#This Row],[Start Date]],LeaveTracker[[#This Row],[End Date]],lstHolidays)</f>
        <v>1</v>
      </c>
      <c r="L1413" s="30"/>
    </row>
    <row r="1414" spans="1:12" ht="30" customHeight="1" x14ac:dyDescent="0.3">
      <c r="A1414" s="30">
        <v>61</v>
      </c>
      <c r="B1414" s="36">
        <v>43879</v>
      </c>
      <c r="C1414" s="36">
        <v>43815</v>
      </c>
      <c r="D1414" s="19" t="s">
        <v>757</v>
      </c>
      <c r="E1414" s="20" t="str">
        <f>IF(ISBLANK(LeaveTracker[[#This Row],[Employee Name]]),"-----",VLOOKUP(LeaveTracker[[#This Row],[Employee Name]],Employees[[Employee Name]:[Office]],6))</f>
        <v>NUTRITION OFFICE</v>
      </c>
      <c r="F1414" s="24">
        <v>43822</v>
      </c>
      <c r="G1414" s="24">
        <v>43822</v>
      </c>
      <c r="H1414" s="20" t="s">
        <v>82</v>
      </c>
      <c r="I1414" s="51"/>
      <c r="J1414" s="27" t="str">
        <f ca="1">NETWORKDAYS(LeaveTracker[[#This Row],[Start Date]],LeaveTracker[[#This Row],[End Date]],lstHolidays)&amp; " "&amp;LeaveTracker[[#This Row],[Type of Leave]]</f>
        <v>1 VL</v>
      </c>
      <c r="K1414" s="23">
        <f ca="1">NETWORKDAYS(LeaveTracker[[#This Row],[Start Date]],LeaveTracker[[#This Row],[End Date]],lstHolidays)</f>
        <v>1</v>
      </c>
      <c r="L1414" s="30"/>
    </row>
    <row r="1415" spans="1:12" ht="30" customHeight="1" x14ac:dyDescent="0.3">
      <c r="A1415" s="30">
        <v>61</v>
      </c>
      <c r="B1415" s="36">
        <v>43879</v>
      </c>
      <c r="C1415" s="36">
        <v>43815</v>
      </c>
      <c r="D1415" s="19" t="s">
        <v>757</v>
      </c>
      <c r="E1415" s="20" t="str">
        <f>IF(ISBLANK(LeaveTracker[[#This Row],[Employee Name]]),"-----",VLOOKUP(LeaveTracker[[#This Row],[Employee Name]],Employees[[Employee Name]:[Office]],6))</f>
        <v>NUTRITION OFFICE</v>
      </c>
      <c r="F1415" s="24">
        <v>43825</v>
      </c>
      <c r="G1415" s="24">
        <v>43826</v>
      </c>
      <c r="H1415" s="20" t="s">
        <v>82</v>
      </c>
      <c r="I1415" s="51"/>
      <c r="J1415" s="27" t="str">
        <f ca="1">NETWORKDAYS(LeaveTracker[[#This Row],[Start Date]],LeaveTracker[[#This Row],[End Date]],lstHolidays)&amp; " "&amp;LeaveTracker[[#This Row],[Type of Leave]]</f>
        <v>2 VL</v>
      </c>
      <c r="K1415" s="23">
        <f ca="1">NETWORKDAYS(LeaveTracker[[#This Row],[Start Date]],LeaveTracker[[#This Row],[End Date]],lstHolidays)</f>
        <v>2</v>
      </c>
      <c r="L1415" s="30"/>
    </row>
    <row r="1416" spans="1:12" ht="30" customHeight="1" x14ac:dyDescent="0.3">
      <c r="A1416" s="30">
        <v>62</v>
      </c>
      <c r="B1416" s="36">
        <v>43879</v>
      </c>
      <c r="C1416" s="36">
        <v>43815</v>
      </c>
      <c r="D1416" s="19" t="s">
        <v>757</v>
      </c>
      <c r="E1416" s="20" t="str">
        <f>IF(ISBLANK(LeaveTracker[[#This Row],[Employee Name]]),"-----",VLOOKUP(LeaveTracker[[#This Row],[Employee Name]],Employees[[Employee Name]:[Office]],6))</f>
        <v>NUTRITION OFFICE</v>
      </c>
      <c r="F1416" s="24">
        <v>43819</v>
      </c>
      <c r="G1416" s="24">
        <v>43819</v>
      </c>
      <c r="H1416" s="20" t="s">
        <v>82</v>
      </c>
      <c r="I1416" s="51"/>
      <c r="J1416" s="27" t="str">
        <f ca="1">NETWORKDAYS(LeaveTracker[[#This Row],[Start Date]],LeaveTracker[[#This Row],[End Date]],lstHolidays)&amp; " "&amp;LeaveTracker[[#This Row],[Type of Leave]]</f>
        <v>1 VL</v>
      </c>
      <c r="K1416" s="23">
        <f ca="1">NETWORKDAYS(LeaveTracker[[#This Row],[Start Date]],LeaveTracker[[#This Row],[End Date]],lstHolidays)</f>
        <v>1</v>
      </c>
      <c r="L1416" s="30"/>
    </row>
    <row r="1417" spans="1:12" ht="30" customHeight="1" x14ac:dyDescent="0.3">
      <c r="A1417" s="30">
        <v>63</v>
      </c>
      <c r="B1417" s="36">
        <v>43879</v>
      </c>
      <c r="C1417" s="36">
        <v>43815</v>
      </c>
      <c r="D1417" s="19" t="s">
        <v>760</v>
      </c>
      <c r="E1417" s="20" t="str">
        <f>IF(ISBLANK(LeaveTracker[[#This Row],[Employee Name]]),"-----",VLOOKUP(LeaveTracker[[#This Row],[Employee Name]],Employees[[Employee Name]:[Office]],6))</f>
        <v>NUTRITION OFFICE</v>
      </c>
      <c r="F1417" s="24">
        <v>43822</v>
      </c>
      <c r="G1417" s="24">
        <v>43822</v>
      </c>
      <c r="H1417" s="20" t="s">
        <v>82</v>
      </c>
      <c r="I1417" s="51"/>
      <c r="J1417" s="27" t="str">
        <f ca="1">NETWORKDAYS(LeaveTracker[[#This Row],[Start Date]],LeaveTracker[[#This Row],[End Date]],lstHolidays)&amp; " "&amp;LeaveTracker[[#This Row],[Type of Leave]]</f>
        <v>1 VL</v>
      </c>
      <c r="K1417" s="23">
        <f ca="1">NETWORKDAYS(LeaveTracker[[#This Row],[Start Date]],LeaveTracker[[#This Row],[End Date]],lstHolidays)</f>
        <v>1</v>
      </c>
      <c r="L1417" s="30"/>
    </row>
    <row r="1418" spans="1:12" ht="30" customHeight="1" x14ac:dyDescent="0.3">
      <c r="A1418" s="30">
        <v>63</v>
      </c>
      <c r="B1418" s="36">
        <v>43879</v>
      </c>
      <c r="C1418" s="36">
        <v>43815</v>
      </c>
      <c r="D1418" s="19" t="s">
        <v>760</v>
      </c>
      <c r="E1418" s="20" t="str">
        <f>IF(ISBLANK(LeaveTracker[[#This Row],[Employee Name]]),"-----",VLOOKUP(LeaveTracker[[#This Row],[Employee Name]],Employees[[Employee Name]:[Office]],6))</f>
        <v>NUTRITION OFFICE</v>
      </c>
      <c r="F1418" s="24">
        <v>43825</v>
      </c>
      <c r="G1418" s="24">
        <v>43826</v>
      </c>
      <c r="H1418" s="20" t="s">
        <v>82</v>
      </c>
      <c r="I1418" s="51"/>
      <c r="J1418" s="27" t="str">
        <f ca="1">NETWORKDAYS(LeaveTracker[[#This Row],[Start Date]],LeaveTracker[[#This Row],[End Date]],lstHolidays)&amp; " "&amp;LeaveTracker[[#This Row],[Type of Leave]]</f>
        <v>2 VL</v>
      </c>
      <c r="K1418" s="23">
        <f ca="1">NETWORKDAYS(LeaveTracker[[#This Row],[Start Date]],LeaveTracker[[#This Row],[End Date]],lstHolidays)</f>
        <v>2</v>
      </c>
      <c r="L1418" s="30"/>
    </row>
    <row r="1419" spans="1:12" ht="30" customHeight="1" x14ac:dyDescent="0.3">
      <c r="A1419" s="30">
        <v>64</v>
      </c>
      <c r="B1419" s="36">
        <v>43879</v>
      </c>
      <c r="C1419" s="36">
        <v>43815</v>
      </c>
      <c r="D1419" s="19" t="s">
        <v>263</v>
      </c>
      <c r="E1419" s="20" t="str">
        <f>IF(ISBLANK(LeaveTracker[[#This Row],[Employee Name]]),"-----",VLOOKUP(LeaveTracker[[#This Row],[Employee Name]],Employees[[Employee Name]:[Office]],6))</f>
        <v>NUTRITION OFFICE</v>
      </c>
      <c r="F1419" s="24">
        <v>43822</v>
      </c>
      <c r="G1419" s="24">
        <v>43822</v>
      </c>
      <c r="H1419" s="20" t="s">
        <v>82</v>
      </c>
      <c r="I1419" s="51"/>
      <c r="J1419" s="27" t="str">
        <f ca="1">NETWORKDAYS(LeaveTracker[[#This Row],[Start Date]],LeaveTracker[[#This Row],[End Date]],lstHolidays)&amp; " "&amp;LeaveTracker[[#This Row],[Type of Leave]]</f>
        <v>1 VL</v>
      </c>
      <c r="K1419" s="23">
        <f ca="1">NETWORKDAYS(LeaveTracker[[#This Row],[Start Date]],LeaveTracker[[#This Row],[End Date]],lstHolidays)</f>
        <v>1</v>
      </c>
      <c r="L1419" s="30"/>
    </row>
    <row r="1420" spans="1:12" ht="30" customHeight="1" x14ac:dyDescent="0.3">
      <c r="A1420" s="30">
        <v>64</v>
      </c>
      <c r="B1420" s="36">
        <v>43879</v>
      </c>
      <c r="C1420" s="36">
        <v>43815</v>
      </c>
      <c r="D1420" s="19" t="s">
        <v>263</v>
      </c>
      <c r="E1420" s="20" t="str">
        <f>IF(ISBLANK(LeaveTracker[[#This Row],[Employee Name]]),"-----",VLOOKUP(LeaveTracker[[#This Row],[Employee Name]],Employees[[Employee Name]:[Office]],6))</f>
        <v>NUTRITION OFFICE</v>
      </c>
      <c r="F1420" s="24">
        <v>43825</v>
      </c>
      <c r="G1420" s="24">
        <v>43826</v>
      </c>
      <c r="H1420" s="20" t="s">
        <v>82</v>
      </c>
      <c r="I1420" s="51"/>
      <c r="J1420" s="27" t="str">
        <f ca="1">NETWORKDAYS(LeaveTracker[[#This Row],[Start Date]],LeaveTracker[[#This Row],[End Date]],lstHolidays)&amp; " "&amp;LeaveTracker[[#This Row],[Type of Leave]]</f>
        <v>2 VL</v>
      </c>
      <c r="K1420" s="23">
        <f ca="1">NETWORKDAYS(LeaveTracker[[#This Row],[Start Date]],LeaveTracker[[#This Row],[End Date]],lstHolidays)</f>
        <v>2</v>
      </c>
      <c r="L1420" s="30"/>
    </row>
    <row r="1421" spans="1:12" ht="30" customHeight="1" x14ac:dyDescent="0.3">
      <c r="A1421" s="30">
        <v>65</v>
      </c>
      <c r="B1421" s="36">
        <v>43879</v>
      </c>
      <c r="C1421" s="36">
        <v>43832</v>
      </c>
      <c r="D1421" s="19" t="s">
        <v>260</v>
      </c>
      <c r="E1421" s="20" t="str">
        <f>IF(ISBLANK(LeaveTracker[[#This Row],[Employee Name]]),"-----",VLOOKUP(LeaveTracker[[#This Row],[Employee Name]],Employees[[Employee Name]:[Office]],6))</f>
        <v>NUTRITION OFFICE</v>
      </c>
      <c r="F1421" s="24">
        <v>43822</v>
      </c>
      <c r="G1421" s="24">
        <v>43822</v>
      </c>
      <c r="H1421" s="20" t="s">
        <v>82</v>
      </c>
      <c r="I1421" s="51"/>
      <c r="J1421" s="27" t="str">
        <f ca="1">NETWORKDAYS(LeaveTracker[[#This Row],[Start Date]],LeaveTracker[[#This Row],[End Date]],lstHolidays)&amp; " "&amp;LeaveTracker[[#This Row],[Type of Leave]]</f>
        <v>1 VL</v>
      </c>
      <c r="K1421" s="23">
        <f ca="1">NETWORKDAYS(LeaveTracker[[#This Row],[Start Date]],LeaveTracker[[#This Row],[End Date]],lstHolidays)</f>
        <v>1</v>
      </c>
      <c r="L1421" s="30"/>
    </row>
    <row r="1422" spans="1:12" ht="30" customHeight="1" x14ac:dyDescent="0.3">
      <c r="A1422" s="30">
        <v>65</v>
      </c>
      <c r="B1422" s="36">
        <v>43879</v>
      </c>
      <c r="C1422" s="36">
        <v>43832</v>
      </c>
      <c r="D1422" s="20" t="s">
        <v>260</v>
      </c>
      <c r="E1422" s="20" t="str">
        <f>IF(ISBLANK(LeaveTracker[[#This Row],[Employee Name]]),"-----",VLOOKUP(LeaveTracker[[#This Row],[Employee Name]],Employees[[Employee Name]:[Office]],6))</f>
        <v>NUTRITION OFFICE</v>
      </c>
      <c r="F1422" s="24">
        <v>43825</v>
      </c>
      <c r="G1422" s="24">
        <v>43826</v>
      </c>
      <c r="H1422" s="19" t="s">
        <v>82</v>
      </c>
      <c r="I1422" s="51"/>
      <c r="J1422" s="27" t="str">
        <f ca="1">NETWORKDAYS(LeaveTracker[[#This Row],[Start Date]],LeaveTracker[[#This Row],[End Date]],lstHolidays)&amp; " "&amp;LeaveTracker[[#This Row],[Type of Leave]]</f>
        <v>2 VL</v>
      </c>
      <c r="K1422" s="23">
        <f ca="1">NETWORKDAYS(LeaveTracker[[#This Row],[Start Date]],LeaveTracker[[#This Row],[End Date]],lstHolidays)</f>
        <v>2</v>
      </c>
      <c r="L1422" s="30"/>
    </row>
    <row r="1423" spans="1:12" ht="30" customHeight="1" x14ac:dyDescent="0.3">
      <c r="A1423" s="30">
        <v>66</v>
      </c>
      <c r="B1423" s="36">
        <v>43879</v>
      </c>
      <c r="C1423" s="36">
        <v>43815</v>
      </c>
      <c r="D1423" s="19" t="s">
        <v>260</v>
      </c>
      <c r="E1423" s="20" t="str">
        <f>IF(ISBLANK(LeaveTracker[[#This Row],[Employee Name]]),"-----",VLOOKUP(LeaveTracker[[#This Row],[Employee Name]],Employees[[Employee Name]:[Office]],6))</f>
        <v>NUTRITION OFFICE</v>
      </c>
      <c r="F1423" s="24">
        <v>43815</v>
      </c>
      <c r="G1423" s="24">
        <v>43819</v>
      </c>
      <c r="H1423" s="19" t="s">
        <v>82</v>
      </c>
      <c r="I1423" s="51"/>
      <c r="J1423" s="27" t="str">
        <f ca="1">NETWORKDAYS(LeaveTracker[[#This Row],[Start Date]],LeaveTracker[[#This Row],[End Date]],lstHolidays)&amp; " "&amp;LeaveTracker[[#This Row],[Type of Leave]]</f>
        <v>5 VL</v>
      </c>
      <c r="K1423" s="23">
        <f ca="1">NETWORKDAYS(LeaveTracker[[#This Row],[Start Date]],LeaveTracker[[#This Row],[End Date]],lstHolidays)</f>
        <v>5</v>
      </c>
      <c r="L1423" s="30"/>
    </row>
    <row r="1424" spans="1:12" ht="30" customHeight="1" x14ac:dyDescent="0.3">
      <c r="A1424" s="30">
        <v>67</v>
      </c>
      <c r="B1424" s="36">
        <v>43879</v>
      </c>
      <c r="C1424" s="36">
        <v>43786</v>
      </c>
      <c r="D1424" s="20" t="s">
        <v>254</v>
      </c>
      <c r="E1424" s="20" t="str">
        <f>IF(ISBLANK(LeaveTracker[[#This Row],[Employee Name]]),"-----",VLOOKUP(LeaveTracker[[#This Row],[Employee Name]],Employees[[Employee Name]:[Office]],6))</f>
        <v>TCCH/TICC</v>
      </c>
      <c r="F1424" s="24">
        <v>43791</v>
      </c>
      <c r="G1424" s="24">
        <v>43791</v>
      </c>
      <c r="H1424" s="20" t="s">
        <v>300</v>
      </c>
      <c r="I1424" s="51" t="s">
        <v>307</v>
      </c>
      <c r="J1424" s="27" t="str">
        <f ca="1">NETWORKDAYS(LeaveTracker[[#This Row],[Start Date]],LeaveTracker[[#This Row],[End Date]],lstHolidays)&amp; " "&amp;LeaveTracker[[#This Row],[Type of Leave]]</f>
        <v>1 OTHER</v>
      </c>
      <c r="K1424" s="23">
        <f ca="1">NETWORKDAYS(LeaveTracker[[#This Row],[Start Date]],LeaveTracker[[#This Row],[End Date]],lstHolidays)</f>
        <v>1</v>
      </c>
      <c r="L1424" s="30"/>
    </row>
    <row r="1425" spans="1:12" ht="30" customHeight="1" x14ac:dyDescent="0.3">
      <c r="A1425" s="30">
        <v>67</v>
      </c>
      <c r="B1425" s="36">
        <v>43879</v>
      </c>
      <c r="C1425" s="36">
        <v>43786</v>
      </c>
      <c r="D1425" s="20" t="s">
        <v>254</v>
      </c>
      <c r="E1425" s="20" t="str">
        <f>IF(ISBLANK(LeaveTracker[[#This Row],[Employee Name]]),"-----",VLOOKUP(LeaveTracker[[#This Row],[Employee Name]],Employees[[Employee Name]:[Office]],6))</f>
        <v>TCCH/TICC</v>
      </c>
      <c r="F1425" s="24">
        <v>43816</v>
      </c>
      <c r="G1425" s="24">
        <v>43816</v>
      </c>
      <c r="H1425" s="20" t="s">
        <v>300</v>
      </c>
      <c r="I1425" s="51" t="s">
        <v>307</v>
      </c>
      <c r="J1425" s="27" t="str">
        <f ca="1">NETWORKDAYS(LeaveTracker[[#This Row],[Start Date]],LeaveTracker[[#This Row],[End Date]],lstHolidays)&amp; " "&amp;LeaveTracker[[#This Row],[Type of Leave]]</f>
        <v>1 OTHER</v>
      </c>
      <c r="K1425" s="23">
        <f ca="1">NETWORKDAYS(LeaveTracker[[#This Row],[Start Date]],LeaveTracker[[#This Row],[End Date]],lstHolidays)</f>
        <v>1</v>
      </c>
      <c r="L1425" s="30"/>
    </row>
    <row r="1426" spans="1:12" ht="30" customHeight="1" x14ac:dyDescent="0.3">
      <c r="A1426" s="30">
        <v>67</v>
      </c>
      <c r="B1426" s="36">
        <v>43879</v>
      </c>
      <c r="C1426" s="36">
        <v>43786</v>
      </c>
      <c r="D1426" s="20" t="s">
        <v>254</v>
      </c>
      <c r="E1426" s="20" t="str">
        <f>IF(ISBLANK(LeaveTracker[[#This Row],[Employee Name]]),"-----",VLOOKUP(LeaveTracker[[#This Row],[Employee Name]],Employees[[Employee Name]:[Office]],6))</f>
        <v>TCCH/TICC</v>
      </c>
      <c r="F1426" s="24">
        <v>43818</v>
      </c>
      <c r="G1426" s="24">
        <v>43818</v>
      </c>
      <c r="H1426" s="20" t="s">
        <v>300</v>
      </c>
      <c r="I1426" s="51" t="s">
        <v>307</v>
      </c>
      <c r="J1426" s="27" t="str">
        <f ca="1">NETWORKDAYS(LeaveTracker[[#This Row],[Start Date]],LeaveTracker[[#This Row],[End Date]],lstHolidays)&amp; " "&amp;LeaveTracker[[#This Row],[Type of Leave]]</f>
        <v>1 OTHER</v>
      </c>
      <c r="K1426" s="23">
        <f ca="1">NETWORKDAYS(LeaveTracker[[#This Row],[Start Date]],LeaveTracker[[#This Row],[End Date]],lstHolidays)</f>
        <v>1</v>
      </c>
      <c r="L1426" s="30"/>
    </row>
    <row r="1427" spans="1:12" ht="30" customHeight="1" x14ac:dyDescent="0.3">
      <c r="A1427" s="30">
        <v>67</v>
      </c>
      <c r="B1427" s="36">
        <v>43879</v>
      </c>
      <c r="C1427" s="36">
        <v>43786</v>
      </c>
      <c r="D1427" s="20" t="s">
        <v>254</v>
      </c>
      <c r="E1427" s="20" t="str">
        <f>IF(ISBLANK(LeaveTracker[[#This Row],[Employee Name]]),"-----",VLOOKUP(LeaveTracker[[#This Row],[Employee Name]],Employees[[Employee Name]:[Office]],6))</f>
        <v>TCCH/TICC</v>
      </c>
      <c r="F1427" s="24">
        <v>43822</v>
      </c>
      <c r="G1427" s="24">
        <v>43822</v>
      </c>
      <c r="H1427" s="20" t="s">
        <v>300</v>
      </c>
      <c r="I1427" s="51" t="s">
        <v>307</v>
      </c>
      <c r="J1427" s="27" t="str">
        <f ca="1">NETWORKDAYS(LeaveTracker[[#This Row],[Start Date]],LeaveTracker[[#This Row],[End Date]],lstHolidays)&amp; " "&amp;LeaveTracker[[#This Row],[Type of Leave]]</f>
        <v>1 OTHER</v>
      </c>
      <c r="K1427" s="23">
        <f ca="1">NETWORKDAYS(LeaveTracker[[#This Row],[Start Date]],LeaveTracker[[#This Row],[End Date]],lstHolidays)</f>
        <v>1</v>
      </c>
      <c r="L1427" s="30"/>
    </row>
    <row r="1428" spans="1:12" ht="30" customHeight="1" x14ac:dyDescent="0.3">
      <c r="A1428" s="30">
        <v>67</v>
      </c>
      <c r="B1428" s="36">
        <v>43879</v>
      </c>
      <c r="C1428" s="36">
        <v>43786</v>
      </c>
      <c r="D1428" s="20" t="s">
        <v>254</v>
      </c>
      <c r="E1428" s="20" t="str">
        <f>IF(ISBLANK(LeaveTracker[[#This Row],[Employee Name]]),"-----",VLOOKUP(LeaveTracker[[#This Row],[Employee Name]],Employees[[Employee Name]:[Office]],6))</f>
        <v>TCCH/TICC</v>
      </c>
      <c r="F1428" s="24">
        <v>43826</v>
      </c>
      <c r="G1428" s="24">
        <v>43826</v>
      </c>
      <c r="H1428" s="20" t="s">
        <v>300</v>
      </c>
      <c r="I1428" s="51" t="s">
        <v>307</v>
      </c>
      <c r="J1428" s="27" t="str">
        <f ca="1">NETWORKDAYS(LeaveTracker[[#This Row],[Start Date]],LeaveTracker[[#This Row],[End Date]],lstHolidays)&amp; " "&amp;LeaveTracker[[#This Row],[Type of Leave]]</f>
        <v>1 OTHER</v>
      </c>
      <c r="K1428" s="23">
        <f ca="1">NETWORKDAYS(LeaveTracker[[#This Row],[Start Date]],LeaveTracker[[#This Row],[End Date]],lstHolidays)</f>
        <v>1</v>
      </c>
      <c r="L1428" s="30"/>
    </row>
    <row r="1429" spans="1:12" ht="30" customHeight="1" x14ac:dyDescent="0.3">
      <c r="A1429" s="30">
        <v>68</v>
      </c>
      <c r="B1429" s="36">
        <v>43879</v>
      </c>
      <c r="C1429" s="36">
        <v>43809</v>
      </c>
      <c r="D1429" s="20" t="s">
        <v>248</v>
      </c>
      <c r="E1429" s="20" t="str">
        <f>IF(ISBLANK(LeaveTracker[[#This Row],[Employee Name]]),"-----",VLOOKUP(LeaveTracker[[#This Row],[Employee Name]],Employees[[Employee Name]:[Office]],6))</f>
        <v>TCCH/TICC</v>
      </c>
      <c r="F1429" s="24">
        <v>43817</v>
      </c>
      <c r="G1429" s="24">
        <v>43817</v>
      </c>
      <c r="H1429" s="20" t="s">
        <v>300</v>
      </c>
      <c r="I1429" s="51" t="s">
        <v>158</v>
      </c>
      <c r="J1429" s="27" t="str">
        <f ca="1">NETWORKDAYS(LeaveTracker[[#This Row],[Start Date]],LeaveTracker[[#This Row],[End Date]],lstHolidays)&amp; " "&amp;LeaveTracker[[#This Row],[Type of Leave]]</f>
        <v>1 OTHER</v>
      </c>
      <c r="K1429" s="23">
        <f ca="1">NETWORKDAYS(LeaveTracker[[#This Row],[Start Date]],LeaveTracker[[#This Row],[End Date]],lstHolidays)</f>
        <v>1</v>
      </c>
      <c r="L1429" s="30"/>
    </row>
    <row r="1430" spans="1:12" ht="30" customHeight="1" x14ac:dyDescent="0.3">
      <c r="A1430" s="30">
        <v>69</v>
      </c>
      <c r="B1430" s="36">
        <v>43879</v>
      </c>
      <c r="C1430" s="36">
        <v>43820</v>
      </c>
      <c r="D1430" s="20" t="s">
        <v>248</v>
      </c>
      <c r="E1430" s="20" t="str">
        <f>IF(ISBLANK(LeaveTracker[[#This Row],[Employee Name]]),"-----",VLOOKUP(LeaveTracker[[#This Row],[Employee Name]],Employees[[Employee Name]:[Office]],6))</f>
        <v>TCCH/TICC</v>
      </c>
      <c r="F1430" s="24">
        <v>43797</v>
      </c>
      <c r="G1430" s="24">
        <v>43797</v>
      </c>
      <c r="H1430" s="20" t="s">
        <v>81</v>
      </c>
      <c r="I1430" s="51"/>
      <c r="J1430" s="27" t="str">
        <f ca="1">NETWORKDAYS(LeaveTracker[[#This Row],[Start Date]],LeaveTracker[[#This Row],[End Date]],lstHolidays)&amp; " "&amp;LeaveTracker[[#This Row],[Type of Leave]]</f>
        <v>1 SL</v>
      </c>
      <c r="K1430" s="23">
        <f ca="1">NETWORKDAYS(LeaveTracker[[#This Row],[Start Date]],LeaveTracker[[#This Row],[End Date]],lstHolidays)</f>
        <v>1</v>
      </c>
      <c r="L1430" s="30"/>
    </row>
    <row r="1431" spans="1:12" ht="30" customHeight="1" x14ac:dyDescent="0.3">
      <c r="A1431" s="30">
        <v>70</v>
      </c>
      <c r="B1431" s="36">
        <v>43879</v>
      </c>
      <c r="C1431" s="36">
        <v>43803</v>
      </c>
      <c r="D1431" s="20" t="s">
        <v>254</v>
      </c>
      <c r="E1431" s="20" t="str">
        <f>IF(ISBLANK(LeaveTracker[[#This Row],[Employee Name]]),"-----",VLOOKUP(LeaveTracker[[#This Row],[Employee Name]],Employees[[Employee Name]:[Office]],6))</f>
        <v>TCCH/TICC</v>
      </c>
      <c r="F1431" s="24">
        <v>43819</v>
      </c>
      <c r="G1431" s="24">
        <v>43819</v>
      </c>
      <c r="H1431" s="20" t="s">
        <v>300</v>
      </c>
      <c r="I1431" s="51" t="s">
        <v>761</v>
      </c>
      <c r="J1431" s="27" t="str">
        <f ca="1">NETWORKDAYS(LeaveTracker[[#This Row],[Start Date]],LeaveTracker[[#This Row],[End Date]],lstHolidays)&amp; " "&amp;LeaveTracker[[#This Row],[Type of Leave]]</f>
        <v>1 OTHER</v>
      </c>
      <c r="K1431" s="23">
        <f ca="1">NETWORKDAYS(LeaveTracker[[#This Row],[Start Date]],LeaveTracker[[#This Row],[End Date]],lstHolidays)</f>
        <v>1</v>
      </c>
      <c r="L1431" s="30"/>
    </row>
    <row r="1432" spans="1:12" ht="30" customHeight="1" x14ac:dyDescent="0.3">
      <c r="A1432" s="30">
        <v>71</v>
      </c>
      <c r="B1432" s="36">
        <v>43879</v>
      </c>
      <c r="C1432" s="36">
        <v>43787</v>
      </c>
      <c r="D1432" s="20" t="s">
        <v>248</v>
      </c>
      <c r="E1432" s="20" t="str">
        <f>IF(ISBLANK(LeaveTracker[[#This Row],[Employee Name]]),"-----",VLOOKUP(LeaveTracker[[#This Row],[Employee Name]],Employees[[Employee Name]:[Office]],6))</f>
        <v>TCCH/TICC</v>
      </c>
      <c r="F1432" s="24">
        <v>43780</v>
      </c>
      <c r="G1432" s="24">
        <v>43780</v>
      </c>
      <c r="H1432" s="20" t="s">
        <v>81</v>
      </c>
      <c r="I1432" s="51"/>
      <c r="J1432" s="27" t="str">
        <f ca="1">NETWORKDAYS(LeaveTracker[[#This Row],[Start Date]],LeaveTracker[[#This Row],[End Date]],lstHolidays)&amp; " "&amp;LeaveTracker[[#This Row],[Type of Leave]]</f>
        <v>1 SL</v>
      </c>
      <c r="K1432" s="23">
        <f ca="1">NETWORKDAYS(LeaveTracker[[#This Row],[Start Date]],LeaveTracker[[#This Row],[End Date]],lstHolidays)</f>
        <v>1</v>
      </c>
      <c r="L1432" s="30"/>
    </row>
    <row r="1433" spans="1:12" ht="30" customHeight="1" x14ac:dyDescent="0.3">
      <c r="A1433" s="30">
        <v>72</v>
      </c>
      <c r="B1433" s="36">
        <v>43879</v>
      </c>
      <c r="C1433" s="36">
        <v>43803</v>
      </c>
      <c r="D1433" s="20" t="s">
        <v>254</v>
      </c>
      <c r="E1433" s="20" t="str">
        <f>IF(ISBLANK(LeaveTracker[[#This Row],[Employee Name]]),"-----",VLOOKUP(LeaveTracker[[#This Row],[Employee Name]],Employees[[Employee Name]:[Office]],6))</f>
        <v>TCCH/TICC</v>
      </c>
      <c r="F1433" s="24">
        <v>43801</v>
      </c>
      <c r="G1433" s="24">
        <v>43802</v>
      </c>
      <c r="H1433" s="20" t="s">
        <v>81</v>
      </c>
      <c r="I1433" s="51"/>
      <c r="J1433" s="27" t="str">
        <f ca="1">NETWORKDAYS(LeaveTracker[[#This Row],[Start Date]],LeaveTracker[[#This Row],[End Date]],lstHolidays)&amp; " "&amp;LeaveTracker[[#This Row],[Type of Leave]]</f>
        <v>2 SL</v>
      </c>
      <c r="K1433" s="23">
        <f ca="1">NETWORKDAYS(LeaveTracker[[#This Row],[Start Date]],LeaveTracker[[#This Row],[End Date]],lstHolidays)</f>
        <v>2</v>
      </c>
      <c r="L1433" s="30"/>
    </row>
    <row r="1434" spans="1:12" ht="30" customHeight="1" x14ac:dyDescent="0.3">
      <c r="A1434" s="30">
        <v>73</v>
      </c>
      <c r="B1434" s="36">
        <v>43879</v>
      </c>
      <c r="C1434" s="36">
        <v>43797</v>
      </c>
      <c r="D1434" s="20" t="s">
        <v>1085</v>
      </c>
      <c r="E1434" s="20" t="str">
        <f>IF(ISBLANK(LeaveTracker[[#This Row],[Employee Name]]),"-----",VLOOKUP(LeaveTracker[[#This Row],[Employee Name]],Employees[[Employee Name]:[Office]],6))</f>
        <v>CSWDO</v>
      </c>
      <c r="F1434" s="24">
        <v>43795</v>
      </c>
      <c r="G1434" s="24">
        <v>43795</v>
      </c>
      <c r="H1434" s="20" t="s">
        <v>81</v>
      </c>
      <c r="I1434" s="51"/>
      <c r="J1434" s="27" t="str">
        <f ca="1">NETWORKDAYS(LeaveTracker[[#This Row],[Start Date]],LeaveTracker[[#This Row],[End Date]],lstHolidays)&amp; " "&amp;LeaveTracker[[#This Row],[Type of Leave]]</f>
        <v>1 SL</v>
      </c>
      <c r="K1434" s="23">
        <f ca="1">NETWORKDAYS(LeaveTracker[[#This Row],[Start Date]],LeaveTracker[[#This Row],[End Date]],lstHolidays)</f>
        <v>1</v>
      </c>
      <c r="L1434" s="30"/>
    </row>
    <row r="1435" spans="1:12" ht="30" customHeight="1" x14ac:dyDescent="0.3">
      <c r="A1435" s="30">
        <v>74</v>
      </c>
      <c r="B1435" s="36">
        <v>43879</v>
      </c>
      <c r="C1435" s="36">
        <v>43787</v>
      </c>
      <c r="D1435" s="19" t="s">
        <v>230</v>
      </c>
      <c r="E1435" s="20" t="str">
        <f>IF(ISBLANK(LeaveTracker[[#This Row],[Employee Name]]),"-----",VLOOKUP(LeaveTracker[[#This Row],[Employee Name]],Employees[[Employee Name]:[Office]],6))</f>
        <v>CSWDO</v>
      </c>
      <c r="F1435" s="24">
        <v>43780</v>
      </c>
      <c r="G1435" s="24">
        <v>43784</v>
      </c>
      <c r="H1435" s="20" t="s">
        <v>300</v>
      </c>
      <c r="I1435" s="51" t="s">
        <v>301</v>
      </c>
      <c r="J1435" s="27" t="str">
        <f ca="1">NETWORKDAYS(LeaveTracker[[#This Row],[Start Date]],LeaveTracker[[#This Row],[End Date]],lstHolidays)&amp; " "&amp;LeaveTracker[[#This Row],[Type of Leave]]</f>
        <v>5 OTHER</v>
      </c>
      <c r="K1435" s="23">
        <f ca="1">NETWORKDAYS(LeaveTracker[[#This Row],[Start Date]],LeaveTracker[[#This Row],[End Date]],lstHolidays)</f>
        <v>5</v>
      </c>
      <c r="L1435" s="30"/>
    </row>
    <row r="1436" spans="1:12" ht="30" customHeight="1" x14ac:dyDescent="0.3">
      <c r="A1436" s="30">
        <v>75</v>
      </c>
      <c r="B1436" s="36">
        <v>43879</v>
      </c>
      <c r="C1436" s="36">
        <v>43811</v>
      </c>
      <c r="D1436" s="19" t="s">
        <v>230</v>
      </c>
      <c r="E1436" s="20" t="str">
        <f>IF(ISBLANK(LeaveTracker[[#This Row],[Employee Name]]),"-----",VLOOKUP(LeaveTracker[[#This Row],[Employee Name]],Employees[[Employee Name]:[Office]],6))</f>
        <v>CSWDO</v>
      </c>
      <c r="F1436" s="24">
        <v>43787</v>
      </c>
      <c r="G1436" s="24">
        <v>43787</v>
      </c>
      <c r="H1436" s="20" t="s">
        <v>300</v>
      </c>
      <c r="I1436" s="51" t="s">
        <v>105</v>
      </c>
      <c r="J1436" s="27" t="str">
        <f ca="1">NETWORKDAYS(LeaveTracker[[#This Row],[Start Date]],LeaveTracker[[#This Row],[End Date]],lstHolidays)&amp; " "&amp;LeaveTracker[[#This Row],[Type of Leave]]</f>
        <v>1 OTHER</v>
      </c>
      <c r="K1436" s="23">
        <f ca="1">NETWORKDAYS(LeaveTracker[[#This Row],[Start Date]],LeaveTracker[[#This Row],[End Date]],lstHolidays)</f>
        <v>1</v>
      </c>
      <c r="L1436" s="30"/>
    </row>
    <row r="1437" spans="1:12" ht="30" customHeight="1" x14ac:dyDescent="0.3">
      <c r="A1437" s="30">
        <v>76</v>
      </c>
      <c r="B1437" s="36">
        <v>43879</v>
      </c>
      <c r="C1437" s="36">
        <v>43836</v>
      </c>
      <c r="D1437" s="19" t="s">
        <v>763</v>
      </c>
      <c r="E1437" s="20" t="str">
        <f>IF(ISBLANK(LeaveTracker[[#This Row],[Employee Name]]),"-----",VLOOKUP(LeaveTracker[[#This Row],[Employee Name]],Employees[[Employee Name]:[Office]],6))</f>
        <v>ASSESSORS OFFICE</v>
      </c>
      <c r="F1437" s="24">
        <v>43843</v>
      </c>
      <c r="G1437" s="21">
        <v>43843</v>
      </c>
      <c r="H1437" s="20" t="s">
        <v>300</v>
      </c>
      <c r="I1437" s="51" t="s">
        <v>105</v>
      </c>
      <c r="J1437" s="27" t="str">
        <f ca="1">NETWORKDAYS(LeaveTracker[[#This Row],[Start Date]],LeaveTracker[[#This Row],[End Date]],lstHolidays)&amp; " "&amp;LeaveTracker[[#This Row],[Type of Leave]]</f>
        <v>1 OTHER</v>
      </c>
      <c r="K1437" s="23">
        <f ca="1">NETWORKDAYS(LeaveTracker[[#This Row],[Start Date]],LeaveTracker[[#This Row],[End Date]],lstHolidays)</f>
        <v>1</v>
      </c>
      <c r="L1437" s="30"/>
    </row>
    <row r="1438" spans="1:12" ht="30" customHeight="1" x14ac:dyDescent="0.3">
      <c r="A1438" s="30">
        <v>77</v>
      </c>
      <c r="B1438" s="36">
        <v>43879</v>
      </c>
      <c r="C1438" s="36">
        <v>43836</v>
      </c>
      <c r="D1438" s="19" t="s">
        <v>467</v>
      </c>
      <c r="E1438" s="20" t="str">
        <f>IF(ISBLANK(LeaveTracker[[#This Row],[Employee Name]]),"-----",VLOOKUP(LeaveTracker[[#This Row],[Employee Name]],Employees[[Employee Name]:[Office]],6))</f>
        <v>ASSESSORS OFFICE</v>
      </c>
      <c r="F1438" s="24">
        <v>43832</v>
      </c>
      <c r="G1438" s="24">
        <v>43833</v>
      </c>
      <c r="H1438" s="20" t="s">
        <v>300</v>
      </c>
      <c r="I1438" s="51" t="s">
        <v>647</v>
      </c>
      <c r="J1438" s="27" t="str">
        <f ca="1">NETWORKDAYS(LeaveTracker[[#This Row],[Start Date]],LeaveTracker[[#This Row],[End Date]],lstHolidays)&amp; " "&amp;LeaveTracker[[#This Row],[Type of Leave]]</f>
        <v>2 OTHER</v>
      </c>
      <c r="K1438" s="23">
        <f ca="1">NETWORKDAYS(LeaveTracker[[#This Row],[Start Date]],LeaveTracker[[#This Row],[End Date]],lstHolidays)</f>
        <v>2</v>
      </c>
      <c r="L1438" s="30"/>
    </row>
    <row r="1439" spans="1:12" ht="30" customHeight="1" x14ac:dyDescent="0.3">
      <c r="A1439" s="30">
        <v>78</v>
      </c>
      <c r="B1439" s="36">
        <v>43879</v>
      </c>
      <c r="C1439" s="36">
        <v>43822</v>
      </c>
      <c r="D1439" s="19" t="s">
        <v>306</v>
      </c>
      <c r="E1439" s="20" t="str">
        <f>IF(ISBLANK(LeaveTracker[[#This Row],[Employee Name]]),"-----",VLOOKUP(LeaveTracker[[#This Row],[Employee Name]],Employees[[Employee Name]:[Office]],6))</f>
        <v>TOPS (ADMIN CSU)</v>
      </c>
      <c r="F1439" s="24">
        <v>43825</v>
      </c>
      <c r="G1439" s="24">
        <v>43826</v>
      </c>
      <c r="H1439" s="20" t="s">
        <v>300</v>
      </c>
      <c r="I1439" s="51" t="s">
        <v>301</v>
      </c>
      <c r="J1439" s="27" t="str">
        <f ca="1">NETWORKDAYS(LeaveTracker[[#This Row],[Start Date]],LeaveTracker[[#This Row],[End Date]],lstHolidays)&amp; " "&amp;LeaveTracker[[#This Row],[Type of Leave]]</f>
        <v>2 OTHER</v>
      </c>
      <c r="K1439" s="23">
        <f ca="1">NETWORKDAYS(LeaveTracker[[#This Row],[Start Date]],LeaveTracker[[#This Row],[End Date]],lstHolidays)</f>
        <v>2</v>
      </c>
      <c r="L1439" s="30"/>
    </row>
    <row r="1440" spans="1:12" ht="30" customHeight="1" x14ac:dyDescent="0.3">
      <c r="A1440" s="30">
        <v>78</v>
      </c>
      <c r="B1440" s="36">
        <v>43879</v>
      </c>
      <c r="C1440" s="36">
        <v>43822</v>
      </c>
      <c r="D1440" s="19" t="s">
        <v>306</v>
      </c>
      <c r="E1440" s="20" t="str">
        <f>IF(ISBLANK(LeaveTracker[[#This Row],[Employee Name]]),"-----",VLOOKUP(LeaveTracker[[#This Row],[Employee Name]],Employees[[Employee Name]:[Office]],6))</f>
        <v>TOPS (ADMIN CSU)</v>
      </c>
      <c r="F1440" s="24">
        <v>43832</v>
      </c>
      <c r="G1440" s="24">
        <v>43833</v>
      </c>
      <c r="H1440" s="20" t="s">
        <v>300</v>
      </c>
      <c r="I1440" s="51" t="s">
        <v>301</v>
      </c>
      <c r="J1440" s="27" t="str">
        <f ca="1">NETWORKDAYS(LeaveTracker[[#This Row],[Start Date]],LeaveTracker[[#This Row],[End Date]],lstHolidays)&amp; " "&amp;LeaveTracker[[#This Row],[Type of Leave]]</f>
        <v>2 OTHER</v>
      </c>
      <c r="K1440" s="23">
        <f ca="1">NETWORKDAYS(LeaveTracker[[#This Row],[Start Date]],LeaveTracker[[#This Row],[End Date]],lstHolidays)</f>
        <v>2</v>
      </c>
      <c r="L1440" s="30"/>
    </row>
    <row r="1441" spans="1:12" ht="30" customHeight="1" x14ac:dyDescent="0.3">
      <c r="A1441" s="30">
        <v>78</v>
      </c>
      <c r="B1441" s="36">
        <v>43879</v>
      </c>
      <c r="C1441" s="36">
        <v>43822</v>
      </c>
      <c r="D1441" s="19" t="s">
        <v>306</v>
      </c>
      <c r="E1441" s="20" t="str">
        <f>IF(ISBLANK(LeaveTracker[[#This Row],[Employee Name]]),"-----",VLOOKUP(LeaveTracker[[#This Row],[Employee Name]],Employees[[Employee Name]:[Office]],6))</f>
        <v>TOPS (ADMIN CSU)</v>
      </c>
      <c r="F1441" s="24">
        <v>43836</v>
      </c>
      <c r="G1441" s="24">
        <v>43836</v>
      </c>
      <c r="H1441" s="20" t="s">
        <v>300</v>
      </c>
      <c r="I1441" s="51" t="s">
        <v>301</v>
      </c>
      <c r="J1441" s="27" t="str">
        <f ca="1">NETWORKDAYS(LeaveTracker[[#This Row],[Start Date]],LeaveTracker[[#This Row],[End Date]],lstHolidays)&amp; " "&amp;LeaveTracker[[#This Row],[Type of Leave]]</f>
        <v>1 OTHER</v>
      </c>
      <c r="K1441" s="23">
        <f ca="1">NETWORKDAYS(LeaveTracker[[#This Row],[Start Date]],LeaveTracker[[#This Row],[End Date]],lstHolidays)</f>
        <v>1</v>
      </c>
      <c r="L1441" s="30"/>
    </row>
    <row r="1442" spans="1:12" ht="30" customHeight="1" x14ac:dyDescent="0.3">
      <c r="A1442" s="30">
        <v>79</v>
      </c>
      <c r="B1442" s="36">
        <v>43879</v>
      </c>
      <c r="C1442" s="36">
        <v>43815</v>
      </c>
      <c r="D1442" s="19" t="s">
        <v>685</v>
      </c>
      <c r="E1442" s="20" t="str">
        <f>IF(ISBLANK(LeaveTracker[[#This Row],[Employee Name]]),"-----",VLOOKUP(LeaveTracker[[#This Row],[Employee Name]],Employees[[Employee Name]:[Office]],6))</f>
        <v>PICNIC GROVE</v>
      </c>
      <c r="F1442" s="24">
        <v>43821</v>
      </c>
      <c r="G1442" s="24">
        <v>43822</v>
      </c>
      <c r="H1442" s="20" t="s">
        <v>300</v>
      </c>
      <c r="I1442" s="51" t="s">
        <v>105</v>
      </c>
      <c r="J1442" s="27" t="str">
        <f ca="1">NETWORKDAYS(LeaveTracker[[#This Row],[Start Date]],LeaveTracker[[#This Row],[End Date]],lstHolidays)&amp; " "&amp;LeaveTracker[[#This Row],[Type of Leave]]</f>
        <v>1 OTHER</v>
      </c>
      <c r="K1442" s="23">
        <f ca="1">NETWORKDAYS(LeaveTracker[[#This Row],[Start Date]],LeaveTracker[[#This Row],[End Date]],lstHolidays)</f>
        <v>1</v>
      </c>
      <c r="L1442" s="30"/>
    </row>
    <row r="1443" spans="1:12" ht="30" customHeight="1" x14ac:dyDescent="0.3">
      <c r="A1443" s="30">
        <v>79</v>
      </c>
      <c r="B1443" s="36">
        <v>43879</v>
      </c>
      <c r="C1443" s="36">
        <v>43815</v>
      </c>
      <c r="D1443" s="19" t="s">
        <v>685</v>
      </c>
      <c r="E1443" s="20" t="str">
        <f>IF(ISBLANK(LeaveTracker[[#This Row],[Employee Name]]),"-----",VLOOKUP(LeaveTracker[[#This Row],[Employee Name]],Employees[[Employee Name]:[Office]],6))</f>
        <v>PICNIC GROVE</v>
      </c>
      <c r="F1443" s="24">
        <v>43825</v>
      </c>
      <c r="G1443" s="24">
        <v>43825</v>
      </c>
      <c r="H1443" s="20" t="s">
        <v>300</v>
      </c>
      <c r="I1443" s="51" t="s">
        <v>105</v>
      </c>
      <c r="J1443" s="27" t="str">
        <f ca="1">NETWORKDAYS(LeaveTracker[[#This Row],[Start Date]],LeaveTracker[[#This Row],[End Date]],lstHolidays)&amp; " "&amp;LeaveTracker[[#This Row],[Type of Leave]]</f>
        <v>1 OTHER</v>
      </c>
      <c r="K1443" s="23">
        <f ca="1">NETWORKDAYS(LeaveTracker[[#This Row],[Start Date]],LeaveTracker[[#This Row],[End Date]],lstHolidays)</f>
        <v>1</v>
      </c>
      <c r="L1443" s="30"/>
    </row>
    <row r="1444" spans="1:12" ht="30" customHeight="1" x14ac:dyDescent="0.3">
      <c r="A1444" s="30">
        <v>80</v>
      </c>
      <c r="B1444" s="36">
        <v>43879</v>
      </c>
      <c r="C1444" s="36">
        <v>43817</v>
      </c>
      <c r="D1444" s="19" t="s">
        <v>426</v>
      </c>
      <c r="E1444" s="20" t="str">
        <f>IF(ISBLANK(LeaveTracker[[#This Row],[Employee Name]]),"-----",VLOOKUP(LeaveTracker[[#This Row],[Employee Name]],Employees[[Employee Name]:[Office]],6))</f>
        <v>PICNIC GROVE</v>
      </c>
      <c r="F1444" s="24">
        <v>43780</v>
      </c>
      <c r="G1444" s="24">
        <v>43784</v>
      </c>
      <c r="H1444" s="20" t="s">
        <v>81</v>
      </c>
      <c r="I1444" s="51"/>
      <c r="J1444" s="27" t="str">
        <f ca="1">NETWORKDAYS(LeaveTracker[[#This Row],[Start Date]],LeaveTracker[[#This Row],[End Date]],lstHolidays)&amp; " "&amp;LeaveTracker[[#This Row],[Type of Leave]]</f>
        <v>5 SL</v>
      </c>
      <c r="K1444" s="23">
        <f ca="1">NETWORKDAYS(LeaveTracker[[#This Row],[Start Date]],LeaveTracker[[#This Row],[End Date]],lstHolidays)</f>
        <v>5</v>
      </c>
      <c r="L1444" s="30"/>
    </row>
    <row r="1445" spans="1:12" ht="30" customHeight="1" x14ac:dyDescent="0.3">
      <c r="A1445" s="30">
        <v>80</v>
      </c>
      <c r="B1445" s="36">
        <v>43879</v>
      </c>
      <c r="C1445" s="36">
        <v>43817</v>
      </c>
      <c r="D1445" s="19" t="s">
        <v>426</v>
      </c>
      <c r="E1445" s="20" t="str">
        <f>IF(ISBLANK(LeaveTracker[[#This Row],[Employee Name]]),"-----",VLOOKUP(LeaveTracker[[#This Row],[Employee Name]],Employees[[Employee Name]:[Office]],6))</f>
        <v>PICNIC GROVE</v>
      </c>
      <c r="F1445" s="24">
        <v>43787</v>
      </c>
      <c r="G1445" s="24">
        <v>43791</v>
      </c>
      <c r="H1445" s="20" t="s">
        <v>81</v>
      </c>
      <c r="I1445" s="51"/>
      <c r="J1445" s="27" t="str">
        <f ca="1">NETWORKDAYS(LeaveTracker[[#This Row],[Start Date]],LeaveTracker[[#This Row],[End Date]],lstHolidays)&amp; " "&amp;LeaveTracker[[#This Row],[Type of Leave]]</f>
        <v>5 SL</v>
      </c>
      <c r="K1445" s="23">
        <f ca="1">NETWORKDAYS(LeaveTracker[[#This Row],[Start Date]],LeaveTracker[[#This Row],[End Date]],lstHolidays)</f>
        <v>5</v>
      </c>
      <c r="L1445" s="30"/>
    </row>
    <row r="1446" spans="1:12" ht="30" customHeight="1" x14ac:dyDescent="0.3">
      <c r="A1446" s="30">
        <v>80</v>
      </c>
      <c r="B1446" s="36">
        <v>43879</v>
      </c>
      <c r="C1446" s="36">
        <v>43817</v>
      </c>
      <c r="D1446" s="19" t="s">
        <v>426</v>
      </c>
      <c r="E1446" s="20" t="str">
        <f>IF(ISBLANK(LeaveTracker[[#This Row],[Employee Name]]),"-----",VLOOKUP(LeaveTracker[[#This Row],[Employee Name]],Employees[[Employee Name]:[Office]],6))</f>
        <v>PICNIC GROVE</v>
      </c>
      <c r="F1446" s="24">
        <v>43794</v>
      </c>
      <c r="G1446" s="24">
        <v>43798</v>
      </c>
      <c r="H1446" s="20" t="s">
        <v>81</v>
      </c>
      <c r="I1446" s="51"/>
      <c r="J1446" s="27" t="str">
        <f ca="1">NETWORKDAYS(LeaveTracker[[#This Row],[Start Date]],LeaveTracker[[#This Row],[End Date]],lstHolidays)&amp; " "&amp;LeaveTracker[[#This Row],[Type of Leave]]</f>
        <v>5 SL</v>
      </c>
      <c r="K1446" s="23">
        <f ca="1">NETWORKDAYS(LeaveTracker[[#This Row],[Start Date]],LeaveTracker[[#This Row],[End Date]],lstHolidays)</f>
        <v>5</v>
      </c>
      <c r="L1446" s="30"/>
    </row>
    <row r="1447" spans="1:12" ht="30" customHeight="1" x14ac:dyDescent="0.3">
      <c r="A1447" s="30">
        <v>80</v>
      </c>
      <c r="B1447" s="36">
        <v>43879</v>
      </c>
      <c r="C1447" s="36">
        <v>43817</v>
      </c>
      <c r="D1447" s="19" t="s">
        <v>426</v>
      </c>
      <c r="E1447" s="20" t="str">
        <f>IF(ISBLANK(LeaveTracker[[#This Row],[Employee Name]]),"-----",VLOOKUP(LeaveTracker[[#This Row],[Employee Name]],Employees[[Employee Name]:[Office]],6))</f>
        <v>PICNIC GROVE</v>
      </c>
      <c r="F1447" s="24">
        <v>43800</v>
      </c>
      <c r="G1447" s="24">
        <v>43805</v>
      </c>
      <c r="H1447" s="20" t="s">
        <v>81</v>
      </c>
      <c r="I1447" s="51"/>
      <c r="J1447" s="27" t="str">
        <f ca="1">NETWORKDAYS(LeaveTracker[[#This Row],[Start Date]],LeaveTracker[[#This Row],[End Date]],lstHolidays)&amp; " "&amp;LeaveTracker[[#This Row],[Type of Leave]]</f>
        <v>5 SL</v>
      </c>
      <c r="K1447" s="23">
        <f ca="1">NETWORKDAYS(LeaveTracker[[#This Row],[Start Date]],LeaveTracker[[#This Row],[End Date]],lstHolidays)</f>
        <v>5</v>
      </c>
      <c r="L1447" s="30"/>
    </row>
    <row r="1448" spans="1:12" ht="30" customHeight="1" x14ac:dyDescent="0.3">
      <c r="A1448" s="30">
        <v>80</v>
      </c>
      <c r="B1448" s="36">
        <v>43879</v>
      </c>
      <c r="C1448" s="36">
        <v>43817</v>
      </c>
      <c r="D1448" s="19" t="s">
        <v>426</v>
      </c>
      <c r="E1448" s="20" t="str">
        <f>IF(ISBLANK(LeaveTracker[[#This Row],[Employee Name]]),"-----",VLOOKUP(LeaveTracker[[#This Row],[Employee Name]],Employees[[Employee Name]:[Office]],6))</f>
        <v>PICNIC GROVE</v>
      </c>
      <c r="F1448" s="24">
        <v>43808</v>
      </c>
      <c r="G1448" s="24">
        <v>43812</v>
      </c>
      <c r="H1448" s="20" t="s">
        <v>81</v>
      </c>
      <c r="I1448" s="51"/>
      <c r="J1448" s="27" t="str">
        <f ca="1">NETWORKDAYS(LeaveTracker[[#This Row],[Start Date]],LeaveTracker[[#This Row],[End Date]],lstHolidays)&amp; " "&amp;LeaveTracker[[#This Row],[Type of Leave]]</f>
        <v>5 SL</v>
      </c>
      <c r="K1448" s="23">
        <f ca="1">NETWORKDAYS(LeaveTracker[[#This Row],[Start Date]],LeaveTracker[[#This Row],[End Date]],lstHolidays)</f>
        <v>5</v>
      </c>
      <c r="L1448" s="30"/>
    </row>
    <row r="1449" spans="1:12" ht="30" customHeight="1" x14ac:dyDescent="0.3">
      <c r="A1449" s="30">
        <v>80</v>
      </c>
      <c r="B1449" s="36">
        <v>43879</v>
      </c>
      <c r="C1449" s="36">
        <v>43817</v>
      </c>
      <c r="D1449" s="19" t="s">
        <v>426</v>
      </c>
      <c r="E1449" s="20" t="str">
        <f>IF(ISBLANK(LeaveTracker[[#This Row],[Employee Name]]),"-----",VLOOKUP(LeaveTracker[[#This Row],[Employee Name]],Employees[[Employee Name]:[Office]],6))</f>
        <v>PICNIC GROVE</v>
      </c>
      <c r="F1449" s="24">
        <v>43815</v>
      </c>
      <c r="G1449" s="24">
        <v>43819</v>
      </c>
      <c r="H1449" s="20" t="s">
        <v>81</v>
      </c>
      <c r="I1449" s="51"/>
      <c r="J1449" s="27" t="str">
        <f ca="1">NETWORKDAYS(LeaveTracker[[#This Row],[Start Date]],LeaveTracker[[#This Row],[End Date]],lstHolidays)&amp; " "&amp;LeaveTracker[[#This Row],[Type of Leave]]</f>
        <v>5 SL</v>
      </c>
      <c r="K1449" s="23">
        <f ca="1">NETWORKDAYS(LeaveTracker[[#This Row],[Start Date]],LeaveTracker[[#This Row],[End Date]],lstHolidays)</f>
        <v>5</v>
      </c>
      <c r="L1449" s="30"/>
    </row>
    <row r="1450" spans="1:12" ht="30" customHeight="1" x14ac:dyDescent="0.3">
      <c r="A1450" s="30">
        <v>80</v>
      </c>
      <c r="B1450" s="36">
        <v>43879</v>
      </c>
      <c r="C1450" s="36">
        <v>43817</v>
      </c>
      <c r="D1450" s="19" t="s">
        <v>426</v>
      </c>
      <c r="E1450" s="20" t="str">
        <f>IF(ISBLANK(LeaveTracker[[#This Row],[Employee Name]]),"-----",VLOOKUP(LeaveTracker[[#This Row],[Employee Name]],Employees[[Employee Name]:[Office]],6))</f>
        <v>PICNIC GROVE</v>
      </c>
      <c r="F1450" s="24">
        <v>43822</v>
      </c>
      <c r="G1450" s="24">
        <v>43822</v>
      </c>
      <c r="H1450" s="20" t="s">
        <v>81</v>
      </c>
      <c r="I1450" s="51"/>
      <c r="J1450" s="27" t="str">
        <f ca="1">NETWORKDAYS(LeaveTracker[[#This Row],[Start Date]],LeaveTracker[[#This Row],[End Date]],lstHolidays)&amp; " "&amp;LeaveTracker[[#This Row],[Type of Leave]]</f>
        <v>1 SL</v>
      </c>
      <c r="K1450" s="23">
        <f ca="1">NETWORKDAYS(LeaveTracker[[#This Row],[Start Date]],LeaveTracker[[#This Row],[End Date]],lstHolidays)</f>
        <v>1</v>
      </c>
      <c r="L1450" s="30"/>
    </row>
    <row r="1451" spans="1:12" ht="30" customHeight="1" x14ac:dyDescent="0.3">
      <c r="A1451" s="30">
        <v>80</v>
      </c>
      <c r="B1451" s="36">
        <v>43879</v>
      </c>
      <c r="C1451" s="36">
        <v>43817</v>
      </c>
      <c r="D1451" s="19" t="s">
        <v>426</v>
      </c>
      <c r="E1451" s="20" t="str">
        <f>IF(ISBLANK(LeaveTracker[[#This Row],[Employee Name]]),"-----",VLOOKUP(LeaveTracker[[#This Row],[Employee Name]],Employees[[Employee Name]:[Office]],6))</f>
        <v>PICNIC GROVE</v>
      </c>
      <c r="F1451" s="24">
        <v>43825</v>
      </c>
      <c r="G1451" s="24">
        <v>43826</v>
      </c>
      <c r="H1451" s="20" t="s">
        <v>81</v>
      </c>
      <c r="I1451" s="51"/>
      <c r="J1451" s="27" t="str">
        <f ca="1">NETWORKDAYS(LeaveTracker[[#This Row],[Start Date]],LeaveTracker[[#This Row],[End Date]],lstHolidays)&amp; " "&amp;LeaveTracker[[#This Row],[Type of Leave]]</f>
        <v>2 SL</v>
      </c>
      <c r="K1451" s="23">
        <f ca="1">NETWORKDAYS(LeaveTracker[[#This Row],[Start Date]],LeaveTracker[[#This Row],[End Date]],lstHolidays)</f>
        <v>2</v>
      </c>
      <c r="L1451" s="30"/>
    </row>
    <row r="1452" spans="1:12" ht="30" customHeight="1" x14ac:dyDescent="0.3">
      <c r="A1452" s="30">
        <v>81</v>
      </c>
      <c r="B1452" s="36">
        <v>43879</v>
      </c>
      <c r="C1452" s="36">
        <v>43817</v>
      </c>
      <c r="D1452" s="19" t="s">
        <v>350</v>
      </c>
      <c r="E1452" s="20" t="str">
        <f>IF(ISBLANK(LeaveTracker[[#This Row],[Employee Name]]),"-----",VLOOKUP(LeaveTracker[[#This Row],[Employee Name]],Employees[[Employee Name]:[Office]],6))</f>
        <v>PICNIC GROVE</v>
      </c>
      <c r="F1452" s="24">
        <v>43810</v>
      </c>
      <c r="G1452" s="24">
        <v>43810</v>
      </c>
      <c r="H1452" s="20" t="s">
        <v>81</v>
      </c>
      <c r="I1452" s="51"/>
      <c r="J1452" s="27" t="str">
        <f ca="1">NETWORKDAYS(LeaveTracker[[#This Row],[Start Date]],LeaveTracker[[#This Row],[End Date]],lstHolidays)&amp; " "&amp;LeaveTracker[[#This Row],[Type of Leave]]</f>
        <v>1 SL</v>
      </c>
      <c r="K1452" s="23">
        <f ca="1">NETWORKDAYS(LeaveTracker[[#This Row],[Start Date]],LeaveTracker[[#This Row],[End Date]],lstHolidays)</f>
        <v>1</v>
      </c>
      <c r="L1452" s="30"/>
    </row>
    <row r="1453" spans="1:12" ht="30" customHeight="1" x14ac:dyDescent="0.3">
      <c r="A1453" s="30">
        <v>81</v>
      </c>
      <c r="B1453" s="36">
        <v>43879</v>
      </c>
      <c r="C1453" s="36">
        <v>43817</v>
      </c>
      <c r="D1453" s="19" t="s">
        <v>350</v>
      </c>
      <c r="E1453" s="20" t="str">
        <f>IF(ISBLANK(LeaveTracker[[#This Row],[Employee Name]]),"-----",VLOOKUP(LeaveTracker[[#This Row],[Employee Name]],Employees[[Employee Name]:[Office]],6))</f>
        <v>PICNIC GROVE</v>
      </c>
      <c r="F1453" s="24">
        <v>43815</v>
      </c>
      <c r="G1453" s="24">
        <v>43816</v>
      </c>
      <c r="H1453" s="20" t="s">
        <v>81</v>
      </c>
      <c r="I1453" s="51"/>
      <c r="J1453" s="27" t="str">
        <f ca="1">NETWORKDAYS(LeaveTracker[[#This Row],[Start Date]],LeaveTracker[[#This Row],[End Date]],lstHolidays)&amp; " "&amp;LeaveTracker[[#This Row],[Type of Leave]]</f>
        <v>2 SL</v>
      </c>
      <c r="K1453" s="23">
        <f ca="1">NETWORKDAYS(LeaveTracker[[#This Row],[Start Date]],LeaveTracker[[#This Row],[End Date]],lstHolidays)</f>
        <v>2</v>
      </c>
      <c r="L1453" s="30"/>
    </row>
    <row r="1454" spans="1:12" ht="30" customHeight="1" x14ac:dyDescent="0.3">
      <c r="A1454" s="30">
        <v>82</v>
      </c>
      <c r="B1454" s="36">
        <v>43879</v>
      </c>
      <c r="C1454" s="36">
        <v>43812</v>
      </c>
      <c r="D1454" s="19" t="s">
        <v>507</v>
      </c>
      <c r="E1454" s="20" t="str">
        <f>IF(ISBLANK(LeaveTracker[[#This Row],[Employee Name]]),"-----",VLOOKUP(LeaveTracker[[#This Row],[Employee Name]],Employees[[Employee Name]:[Office]],6))</f>
        <v>THRDC</v>
      </c>
      <c r="F1454" s="24">
        <v>43822</v>
      </c>
      <c r="G1454" s="24">
        <v>43822</v>
      </c>
      <c r="H1454" s="20" t="s">
        <v>300</v>
      </c>
      <c r="I1454" s="51" t="s">
        <v>307</v>
      </c>
      <c r="J1454" s="27" t="str">
        <f ca="1">NETWORKDAYS(LeaveTracker[[#This Row],[Start Date]],LeaveTracker[[#This Row],[End Date]],lstHolidays)&amp; " "&amp;LeaveTracker[[#This Row],[Type of Leave]]</f>
        <v>1 OTHER</v>
      </c>
      <c r="K1454" s="23">
        <f ca="1">NETWORKDAYS(LeaveTracker[[#This Row],[Start Date]],LeaveTracker[[#This Row],[End Date]],lstHolidays)</f>
        <v>1</v>
      </c>
      <c r="L1454" s="30"/>
    </row>
    <row r="1455" spans="1:12" ht="30" customHeight="1" x14ac:dyDescent="0.3">
      <c r="A1455" s="30">
        <v>82</v>
      </c>
      <c r="B1455" s="36">
        <v>43879</v>
      </c>
      <c r="C1455" s="36">
        <v>43812</v>
      </c>
      <c r="D1455" s="19" t="s">
        <v>507</v>
      </c>
      <c r="E1455" s="20" t="str">
        <f>IF(ISBLANK(LeaveTracker[[#This Row],[Employee Name]]),"-----",VLOOKUP(LeaveTracker[[#This Row],[Employee Name]],Employees[[Employee Name]:[Office]],6))</f>
        <v>THRDC</v>
      </c>
      <c r="F1455" s="24">
        <v>43826</v>
      </c>
      <c r="G1455" s="24">
        <v>43826</v>
      </c>
      <c r="H1455" s="20" t="s">
        <v>300</v>
      </c>
      <c r="I1455" s="51" t="s">
        <v>307</v>
      </c>
      <c r="J1455" s="27" t="str">
        <f ca="1">NETWORKDAYS(LeaveTracker[[#This Row],[Start Date]],LeaveTracker[[#This Row],[End Date]],lstHolidays)&amp; " "&amp;LeaveTracker[[#This Row],[Type of Leave]]</f>
        <v>1 OTHER</v>
      </c>
      <c r="K1455" s="23">
        <f ca="1">NETWORKDAYS(LeaveTracker[[#This Row],[Start Date]],LeaveTracker[[#This Row],[End Date]],lstHolidays)</f>
        <v>1</v>
      </c>
      <c r="L1455" s="30"/>
    </row>
    <row r="1456" spans="1:12" ht="30" customHeight="1" x14ac:dyDescent="0.3">
      <c r="A1456" s="30">
        <v>83</v>
      </c>
      <c r="B1456" s="36">
        <v>43879</v>
      </c>
      <c r="C1456" s="36">
        <v>43812</v>
      </c>
      <c r="D1456" s="20" t="s">
        <v>781</v>
      </c>
      <c r="E1456" s="20" t="str">
        <f>IF(ISBLANK(LeaveTracker[[#This Row],[Employee Name]]),"-----",VLOOKUP(LeaveTracker[[#This Row],[Employee Name]],Employees[[Employee Name]:[Office]],6))</f>
        <v>CHO</v>
      </c>
      <c r="F1456" s="24">
        <v>43819</v>
      </c>
      <c r="G1456" s="24">
        <v>43819</v>
      </c>
      <c r="H1456" s="20" t="s">
        <v>82</v>
      </c>
      <c r="I1456" s="51"/>
      <c r="J1456" s="27" t="str">
        <f ca="1">NETWORKDAYS(LeaveTracker[[#This Row],[Start Date]],LeaveTracker[[#This Row],[End Date]],lstHolidays)&amp; " "&amp;LeaveTracker[[#This Row],[Type of Leave]]</f>
        <v>1 VL</v>
      </c>
      <c r="K1456" s="23">
        <f ca="1">NETWORKDAYS(LeaveTracker[[#This Row],[Start Date]],LeaveTracker[[#This Row],[End Date]],lstHolidays)</f>
        <v>1</v>
      </c>
      <c r="L1456" s="30"/>
    </row>
    <row r="1457" spans="1:12" ht="30" customHeight="1" x14ac:dyDescent="0.3">
      <c r="A1457" s="30">
        <v>83</v>
      </c>
      <c r="B1457" s="36">
        <v>43879</v>
      </c>
      <c r="C1457" s="36">
        <v>43812</v>
      </c>
      <c r="D1457" s="20" t="s">
        <v>781</v>
      </c>
      <c r="E1457" s="20" t="str">
        <f>IF(ISBLANK(LeaveTracker[[#This Row],[Employee Name]]),"-----",VLOOKUP(LeaveTracker[[#This Row],[Employee Name]],Employees[[Employee Name]:[Office]],6))</f>
        <v>CHO</v>
      </c>
      <c r="F1457" s="24">
        <v>43826</v>
      </c>
      <c r="G1457" s="24">
        <v>43826</v>
      </c>
      <c r="H1457" s="20" t="s">
        <v>82</v>
      </c>
      <c r="I1457" s="51"/>
      <c r="J1457" s="27" t="str">
        <f ca="1">NETWORKDAYS(LeaveTracker[[#This Row],[Start Date]],LeaveTracker[[#This Row],[End Date]],lstHolidays)&amp; " "&amp;LeaveTracker[[#This Row],[Type of Leave]]</f>
        <v>1 VL</v>
      </c>
      <c r="K1457" s="23">
        <f ca="1">NETWORKDAYS(LeaveTracker[[#This Row],[Start Date]],LeaveTracker[[#This Row],[End Date]],lstHolidays)</f>
        <v>1</v>
      </c>
      <c r="L1457" s="30"/>
    </row>
    <row r="1458" spans="1:12" ht="30" customHeight="1" x14ac:dyDescent="0.3">
      <c r="A1458" s="30">
        <v>84</v>
      </c>
      <c r="B1458" s="36">
        <v>43879</v>
      </c>
      <c r="C1458" s="36">
        <v>43801</v>
      </c>
      <c r="D1458" s="19" t="s">
        <v>418</v>
      </c>
      <c r="E1458" s="20" t="str">
        <f>IF(ISBLANK(LeaveTracker[[#This Row],[Employee Name]]),"-----",VLOOKUP(LeaveTracker[[#This Row],[Employee Name]],Employees[[Employee Name]:[Office]],6))</f>
        <v>CTO</v>
      </c>
      <c r="F1458" s="24">
        <v>43808</v>
      </c>
      <c r="G1458" s="24">
        <v>43808</v>
      </c>
      <c r="H1458" s="20" t="s">
        <v>300</v>
      </c>
      <c r="I1458" s="51" t="s">
        <v>158</v>
      </c>
      <c r="J1458" s="27" t="str">
        <f ca="1">NETWORKDAYS(LeaveTracker[[#This Row],[Start Date]],LeaveTracker[[#This Row],[End Date]],lstHolidays)&amp; " "&amp;LeaveTracker[[#This Row],[Type of Leave]]</f>
        <v>1 OTHER</v>
      </c>
      <c r="K1458" s="23">
        <f ca="1">NETWORKDAYS(LeaveTracker[[#This Row],[Start Date]],LeaveTracker[[#This Row],[End Date]],lstHolidays)</f>
        <v>1</v>
      </c>
      <c r="L1458" s="30"/>
    </row>
    <row r="1459" spans="1:12" ht="30" customHeight="1" x14ac:dyDescent="0.3">
      <c r="A1459" s="30">
        <v>85</v>
      </c>
      <c r="B1459" s="36">
        <v>43879</v>
      </c>
      <c r="C1459" s="36">
        <v>43801</v>
      </c>
      <c r="D1459" s="19" t="s">
        <v>418</v>
      </c>
      <c r="E1459" s="20" t="str">
        <f>IF(ISBLANK(LeaveTracker[[#This Row],[Employee Name]]),"-----",VLOOKUP(LeaveTracker[[#This Row],[Employee Name]],Employees[[Employee Name]:[Office]],6))</f>
        <v>CTO</v>
      </c>
      <c r="F1459" s="24">
        <v>43805</v>
      </c>
      <c r="G1459" s="24">
        <v>43805</v>
      </c>
      <c r="H1459" s="20" t="s">
        <v>82</v>
      </c>
      <c r="I1459" s="51"/>
      <c r="J1459" s="27" t="str">
        <f ca="1">NETWORKDAYS(LeaveTracker[[#This Row],[Start Date]],LeaveTracker[[#This Row],[End Date]],lstHolidays)&amp; " "&amp;LeaveTracker[[#This Row],[Type of Leave]]</f>
        <v>1 VL</v>
      </c>
      <c r="K1459" s="23">
        <f ca="1">NETWORKDAYS(LeaveTracker[[#This Row],[Start Date]],LeaveTracker[[#This Row],[End Date]],lstHolidays)</f>
        <v>1</v>
      </c>
      <c r="L1459" s="30"/>
    </row>
    <row r="1460" spans="1:12" ht="30" customHeight="1" x14ac:dyDescent="0.3">
      <c r="A1460" s="30">
        <v>86</v>
      </c>
      <c r="B1460" s="36">
        <v>43879</v>
      </c>
      <c r="C1460" s="36">
        <v>43804</v>
      </c>
      <c r="D1460" s="19" t="s">
        <v>765</v>
      </c>
      <c r="E1460" s="20" t="str">
        <f>IF(ISBLANK(LeaveTracker[[#This Row],[Employee Name]]),"-----",VLOOKUP(LeaveTracker[[#This Row],[Employee Name]],Employees[[Employee Name]:[Office]],6))</f>
        <v>CTO</v>
      </c>
      <c r="F1460" s="24">
        <v>43811</v>
      </c>
      <c r="G1460" s="24">
        <v>43811</v>
      </c>
      <c r="H1460" s="20" t="s">
        <v>300</v>
      </c>
      <c r="I1460" s="51" t="s">
        <v>158</v>
      </c>
      <c r="J1460" s="27" t="str">
        <f ca="1">NETWORKDAYS(LeaveTracker[[#This Row],[Start Date]],LeaveTracker[[#This Row],[End Date]],lstHolidays)&amp; " "&amp;LeaveTracker[[#This Row],[Type of Leave]]</f>
        <v>1 OTHER</v>
      </c>
      <c r="K1460" s="23">
        <f ca="1">NETWORKDAYS(LeaveTracker[[#This Row],[Start Date]],LeaveTracker[[#This Row],[End Date]],lstHolidays)</f>
        <v>1</v>
      </c>
      <c r="L1460" s="30"/>
    </row>
    <row r="1461" spans="1:12" ht="30" customHeight="1" x14ac:dyDescent="0.3">
      <c r="A1461" s="30">
        <v>87</v>
      </c>
      <c r="B1461" s="36">
        <v>43879</v>
      </c>
      <c r="C1461" s="36">
        <v>43805</v>
      </c>
      <c r="D1461" s="19" t="s">
        <v>765</v>
      </c>
      <c r="E1461" s="20" t="str">
        <f>IF(ISBLANK(LeaveTracker[[#This Row],[Employee Name]]),"-----",VLOOKUP(LeaveTracker[[#This Row],[Employee Name]],Employees[[Employee Name]:[Office]],6))</f>
        <v>CTO</v>
      </c>
      <c r="F1461" s="24">
        <v>43825</v>
      </c>
      <c r="G1461" s="24">
        <v>43826</v>
      </c>
      <c r="H1461" s="20" t="s">
        <v>82</v>
      </c>
      <c r="I1461" s="51"/>
      <c r="J1461" s="27" t="str">
        <f ca="1">NETWORKDAYS(LeaveTracker[[#This Row],[Start Date]],LeaveTracker[[#This Row],[End Date]],lstHolidays)&amp; " "&amp;LeaveTracker[[#This Row],[Type of Leave]]</f>
        <v>2 VL</v>
      </c>
      <c r="K1461" s="23">
        <f ca="1">NETWORKDAYS(LeaveTracker[[#This Row],[Start Date]],LeaveTracker[[#This Row],[End Date]],lstHolidays)</f>
        <v>2</v>
      </c>
      <c r="L1461" s="30"/>
    </row>
    <row r="1462" spans="1:12" ht="30" customHeight="1" x14ac:dyDescent="0.3">
      <c r="A1462" s="30">
        <v>88</v>
      </c>
      <c r="B1462" s="36">
        <v>43879</v>
      </c>
      <c r="C1462" s="36">
        <v>43803</v>
      </c>
      <c r="D1462" s="19" t="s">
        <v>1034</v>
      </c>
      <c r="E1462" s="20" t="str">
        <f>IF(ISBLANK(LeaveTracker[[#This Row],[Employee Name]]),"-----",VLOOKUP(LeaveTracker[[#This Row],[Employee Name]],Employees[[Employee Name]:[Office]],6))</f>
        <v>CTO</v>
      </c>
      <c r="F1462" s="24">
        <v>43805</v>
      </c>
      <c r="G1462" s="24">
        <v>43805</v>
      </c>
      <c r="H1462" s="20" t="s">
        <v>300</v>
      </c>
      <c r="I1462" s="51" t="s">
        <v>105</v>
      </c>
      <c r="J1462" s="27" t="str">
        <f ca="1">NETWORKDAYS(LeaveTracker[[#This Row],[Start Date]],LeaveTracker[[#This Row],[End Date]],lstHolidays)&amp; " "&amp;LeaveTracker[[#This Row],[Type of Leave]]</f>
        <v>1 OTHER</v>
      </c>
      <c r="K1462" s="23">
        <f ca="1">NETWORKDAYS(LeaveTracker[[#This Row],[Start Date]],LeaveTracker[[#This Row],[End Date]],lstHolidays)</f>
        <v>1</v>
      </c>
      <c r="L1462" s="30"/>
    </row>
    <row r="1463" spans="1:12" ht="30" customHeight="1" x14ac:dyDescent="0.3">
      <c r="A1463" s="30">
        <v>89</v>
      </c>
      <c r="B1463" s="36">
        <v>43879</v>
      </c>
      <c r="C1463" s="36">
        <v>43803</v>
      </c>
      <c r="D1463" s="19" t="s">
        <v>768</v>
      </c>
      <c r="E1463" s="20" t="str">
        <f>IF(ISBLANK(LeaveTracker[[#This Row],[Employee Name]]),"-----",VLOOKUP(LeaveTracker[[#This Row],[Employee Name]],Employees[[Employee Name]:[Office]],6))</f>
        <v>CTO</v>
      </c>
      <c r="F1463" s="24">
        <v>43810</v>
      </c>
      <c r="G1463" s="24">
        <v>43812</v>
      </c>
      <c r="H1463" s="20" t="s">
        <v>300</v>
      </c>
      <c r="I1463" s="51" t="s">
        <v>307</v>
      </c>
      <c r="J1463" s="27" t="str">
        <f ca="1">NETWORKDAYS(LeaveTracker[[#This Row],[Start Date]],LeaveTracker[[#This Row],[End Date]],lstHolidays)&amp; " "&amp;LeaveTracker[[#This Row],[Type of Leave]]</f>
        <v>3 OTHER</v>
      </c>
      <c r="K1463" s="23">
        <f ca="1">NETWORKDAYS(LeaveTracker[[#This Row],[Start Date]],LeaveTracker[[#This Row],[End Date]],lstHolidays)</f>
        <v>3</v>
      </c>
      <c r="L1463" s="30"/>
    </row>
    <row r="1464" spans="1:12" ht="30" customHeight="1" x14ac:dyDescent="0.3">
      <c r="A1464" s="30">
        <v>90</v>
      </c>
      <c r="B1464" s="36">
        <v>43879</v>
      </c>
      <c r="C1464" s="36">
        <v>43816</v>
      </c>
      <c r="D1464" s="19" t="s">
        <v>399</v>
      </c>
      <c r="E1464" s="20" t="str">
        <f>IF(ISBLANK(LeaveTracker[[#This Row],[Employee Name]]),"-----",VLOOKUP(LeaveTracker[[#This Row],[Employee Name]],Employees[[Employee Name]:[Office]],6))</f>
        <v>CTO</v>
      </c>
      <c r="F1464" s="24">
        <v>43815</v>
      </c>
      <c r="G1464" s="24">
        <v>43815</v>
      </c>
      <c r="H1464" s="20" t="s">
        <v>81</v>
      </c>
      <c r="I1464" s="51"/>
      <c r="J1464" s="27" t="str">
        <f ca="1">NETWORKDAYS(LeaveTracker[[#This Row],[Start Date]],LeaveTracker[[#This Row],[End Date]],lstHolidays)&amp; " "&amp;LeaveTracker[[#This Row],[Type of Leave]]</f>
        <v>1 SL</v>
      </c>
      <c r="K1464" s="23">
        <f ca="1">NETWORKDAYS(LeaveTracker[[#This Row],[Start Date]],LeaveTracker[[#This Row],[End Date]],lstHolidays)</f>
        <v>1</v>
      </c>
      <c r="L1464" s="30"/>
    </row>
    <row r="1465" spans="1:12" ht="30" customHeight="1" x14ac:dyDescent="0.3">
      <c r="A1465" s="30">
        <v>91</v>
      </c>
      <c r="B1465" s="36">
        <v>43879</v>
      </c>
      <c r="C1465" s="36">
        <v>43834</v>
      </c>
      <c r="D1465" s="19" t="s">
        <v>405</v>
      </c>
      <c r="E1465" s="20" t="str">
        <f>IF(ISBLANK(LeaveTracker[[#This Row],[Employee Name]]),"-----",VLOOKUP(LeaveTracker[[#This Row],[Employee Name]],Employees[[Employee Name]:[Office]],6))</f>
        <v>CTO</v>
      </c>
      <c r="F1465" s="21">
        <v>43841</v>
      </c>
      <c r="G1465" s="24">
        <v>43841</v>
      </c>
      <c r="H1465" s="20" t="s">
        <v>300</v>
      </c>
      <c r="I1465" s="51" t="s">
        <v>158</v>
      </c>
      <c r="J1465" s="27" t="str">
        <f>"1 "&amp;LeaveTracker[[#This Row],[Type of Leave]]</f>
        <v>1 OTHER</v>
      </c>
      <c r="K1465" s="23">
        <v>1</v>
      </c>
      <c r="L1465" s="30"/>
    </row>
    <row r="1466" spans="1:12" ht="30" customHeight="1" x14ac:dyDescent="0.3">
      <c r="A1466" s="30">
        <v>92</v>
      </c>
      <c r="B1466" s="36">
        <v>43879</v>
      </c>
      <c r="C1466" s="36">
        <v>43810</v>
      </c>
      <c r="D1466" s="19" t="s">
        <v>405</v>
      </c>
      <c r="E1466" s="20" t="str">
        <f>IF(ISBLANK(LeaveTracker[[#This Row],[Employee Name]]),"-----",VLOOKUP(LeaveTracker[[#This Row],[Employee Name]],Employees[[Employee Name]:[Office]],6))</f>
        <v>CTO</v>
      </c>
      <c r="F1466" s="24">
        <v>43806</v>
      </c>
      <c r="G1466" s="21">
        <v>43806</v>
      </c>
      <c r="H1466" s="20" t="s">
        <v>300</v>
      </c>
      <c r="I1466" s="51" t="s">
        <v>769</v>
      </c>
      <c r="J1466" s="27" t="str">
        <f>"1 "&amp;LeaveTracker[[#This Row],[Type of Leave]]</f>
        <v>1 OTHER</v>
      </c>
      <c r="K1466" s="23">
        <v>1</v>
      </c>
      <c r="L1466" s="30"/>
    </row>
    <row r="1467" spans="1:12" ht="30" customHeight="1" x14ac:dyDescent="0.3">
      <c r="A1467" s="30">
        <v>93</v>
      </c>
      <c r="B1467" s="36">
        <v>43879</v>
      </c>
      <c r="C1467" s="36">
        <v>43839</v>
      </c>
      <c r="D1467" s="19" t="s">
        <v>773</v>
      </c>
      <c r="E1467" s="20" t="str">
        <f>IF(ISBLANK(LeaveTracker[[#This Row],[Employee Name]]),"-----",VLOOKUP(LeaveTracker[[#This Row],[Employee Name]],Employees[[Employee Name]:[Office]],6))</f>
        <v>CTO</v>
      </c>
      <c r="F1467" s="24">
        <v>43838</v>
      </c>
      <c r="G1467" s="24">
        <v>43838</v>
      </c>
      <c r="H1467" s="20" t="s">
        <v>81</v>
      </c>
      <c r="I1467" s="51"/>
      <c r="J1467" s="27" t="str">
        <f ca="1">NETWORKDAYS(LeaveTracker[[#This Row],[Start Date]],LeaveTracker[[#This Row],[End Date]],lstHolidays)&amp; " "&amp;LeaveTracker[[#This Row],[Type of Leave]]</f>
        <v>1 SL</v>
      </c>
      <c r="K1467" s="23">
        <f ca="1">NETWORKDAYS(LeaveTracker[[#This Row],[Start Date]],LeaveTracker[[#This Row],[End Date]],lstHolidays)</f>
        <v>1</v>
      </c>
      <c r="L1467" s="30"/>
    </row>
    <row r="1468" spans="1:12" ht="30" customHeight="1" x14ac:dyDescent="0.3">
      <c r="A1468" s="30">
        <v>94</v>
      </c>
      <c r="B1468" s="36">
        <v>43879</v>
      </c>
      <c r="C1468" s="36">
        <v>43775</v>
      </c>
      <c r="D1468" s="19" t="s">
        <v>773</v>
      </c>
      <c r="E1468" s="20" t="str">
        <f>IF(ISBLANK(LeaveTracker[[#This Row],[Employee Name]]),"-----",VLOOKUP(LeaveTracker[[#This Row],[Employee Name]],Employees[[Employee Name]:[Office]],6))</f>
        <v>CTO</v>
      </c>
      <c r="F1468" s="24">
        <v>43763</v>
      </c>
      <c r="G1468" s="24">
        <v>43763</v>
      </c>
      <c r="H1468" s="20" t="s">
        <v>81</v>
      </c>
      <c r="I1468" s="51"/>
      <c r="J1468" s="27" t="str">
        <f ca="1">NETWORKDAYS(LeaveTracker[[#This Row],[Start Date]],LeaveTracker[[#This Row],[End Date]],lstHolidays)&amp; " "&amp;LeaveTracker[[#This Row],[Type of Leave]]</f>
        <v>1 SL</v>
      </c>
      <c r="K1468" s="23">
        <f ca="1">NETWORKDAYS(LeaveTracker[[#This Row],[Start Date]],LeaveTracker[[#This Row],[End Date]],lstHolidays)</f>
        <v>1</v>
      </c>
      <c r="L1468" s="30"/>
    </row>
    <row r="1469" spans="1:12" ht="30" customHeight="1" x14ac:dyDescent="0.3">
      <c r="A1469" s="30">
        <v>94</v>
      </c>
      <c r="B1469" s="36">
        <v>43879</v>
      </c>
      <c r="C1469" s="36">
        <v>43775</v>
      </c>
      <c r="D1469" s="19" t="s">
        <v>773</v>
      </c>
      <c r="E1469" s="20" t="str">
        <f>IF(ISBLANK(LeaveTracker[[#This Row],[Employee Name]]),"-----",VLOOKUP(LeaveTracker[[#This Row],[Employee Name]],Employees[[Employee Name]:[Office]],6))</f>
        <v>CTO</v>
      </c>
      <c r="F1469" s="24">
        <v>43766</v>
      </c>
      <c r="G1469" s="24">
        <v>43766</v>
      </c>
      <c r="H1469" s="20" t="s">
        <v>81</v>
      </c>
      <c r="I1469" s="51"/>
      <c r="J1469" s="27" t="str">
        <f ca="1">NETWORKDAYS(LeaveTracker[[#This Row],[Start Date]],LeaveTracker[[#This Row],[End Date]],lstHolidays)&amp; " "&amp;LeaveTracker[[#This Row],[Type of Leave]]</f>
        <v>1 SL</v>
      </c>
      <c r="K1469" s="23">
        <f ca="1">NETWORKDAYS(LeaveTracker[[#This Row],[Start Date]],LeaveTracker[[#This Row],[End Date]],lstHolidays)</f>
        <v>1</v>
      </c>
      <c r="L1469" s="30"/>
    </row>
    <row r="1470" spans="1:12" ht="30" customHeight="1" x14ac:dyDescent="0.3">
      <c r="A1470" s="30">
        <v>95</v>
      </c>
      <c r="B1470" s="36">
        <v>43879</v>
      </c>
      <c r="C1470" s="36">
        <v>43775</v>
      </c>
      <c r="D1470" s="19" t="s">
        <v>773</v>
      </c>
      <c r="E1470" s="20" t="str">
        <f>IF(ISBLANK(LeaveTracker[[#This Row],[Employee Name]]),"-----",VLOOKUP(LeaveTracker[[#This Row],[Employee Name]],Employees[[Employee Name]:[Office]],6))</f>
        <v>CTO</v>
      </c>
      <c r="F1470" s="24">
        <v>43773</v>
      </c>
      <c r="G1470" s="24">
        <v>43773</v>
      </c>
      <c r="H1470" s="20" t="s">
        <v>81</v>
      </c>
      <c r="I1470" s="51"/>
      <c r="J1470" s="27" t="str">
        <f ca="1">NETWORKDAYS(LeaveTracker[[#This Row],[Start Date]],LeaveTracker[[#This Row],[End Date]],lstHolidays)&amp; " "&amp;LeaveTracker[[#This Row],[Type of Leave]]</f>
        <v>1 SL</v>
      </c>
      <c r="K1470" s="23">
        <f ca="1">NETWORKDAYS(LeaveTracker[[#This Row],[Start Date]],LeaveTracker[[#This Row],[End Date]],lstHolidays)</f>
        <v>1</v>
      </c>
      <c r="L1470" s="30"/>
    </row>
    <row r="1471" spans="1:12" ht="30" customHeight="1" x14ac:dyDescent="0.3">
      <c r="A1471" s="30">
        <v>96</v>
      </c>
      <c r="B1471" s="36">
        <v>43879</v>
      </c>
      <c r="C1471" s="36">
        <v>43811</v>
      </c>
      <c r="D1471" s="19" t="s">
        <v>775</v>
      </c>
      <c r="E1471" s="20" t="str">
        <f>IF(ISBLANK(LeaveTracker[[#This Row],[Employee Name]]),"-----",VLOOKUP(LeaveTracker[[#This Row],[Employee Name]],Employees[[Employee Name]:[Office]],6))</f>
        <v>CTO</v>
      </c>
      <c r="F1471" s="24">
        <v>43819</v>
      </c>
      <c r="G1471" s="24">
        <v>43819</v>
      </c>
      <c r="H1471" s="20" t="s">
        <v>300</v>
      </c>
      <c r="I1471" s="51" t="s">
        <v>307</v>
      </c>
      <c r="J1471" s="27" t="str">
        <f ca="1">NETWORKDAYS(LeaveTracker[[#This Row],[Start Date]],LeaveTracker[[#This Row],[End Date]],lstHolidays)&amp; " "&amp;LeaveTracker[[#This Row],[Type of Leave]]</f>
        <v>1 OTHER</v>
      </c>
      <c r="K1471" s="23">
        <f ca="1">NETWORKDAYS(LeaveTracker[[#This Row],[Start Date]],LeaveTracker[[#This Row],[End Date]],lstHolidays)</f>
        <v>1</v>
      </c>
      <c r="L1471" s="30"/>
    </row>
    <row r="1472" spans="1:12" ht="30" customHeight="1" x14ac:dyDescent="0.3">
      <c r="A1472" s="30">
        <v>97</v>
      </c>
      <c r="B1472" s="36">
        <v>43879</v>
      </c>
      <c r="C1472" s="36">
        <v>43832</v>
      </c>
      <c r="D1472" s="19" t="s">
        <v>330</v>
      </c>
      <c r="E1472" s="20" t="str">
        <f>IF(ISBLANK(LeaveTracker[[#This Row],[Employee Name]]),"-----",VLOOKUP(LeaveTracker[[#This Row],[Employee Name]],Employees[[Employee Name]:[Office]],6))</f>
        <v>LEGAL</v>
      </c>
      <c r="F1472" s="24">
        <v>43825</v>
      </c>
      <c r="G1472" s="24">
        <v>43826</v>
      </c>
      <c r="H1472" s="20" t="s">
        <v>81</v>
      </c>
      <c r="I1472" s="51"/>
      <c r="J1472" s="27" t="str">
        <f ca="1">NETWORKDAYS(LeaveTracker[[#This Row],[Start Date]],LeaveTracker[[#This Row],[End Date]],lstHolidays)&amp; " "&amp;LeaveTracker[[#This Row],[Type of Leave]]</f>
        <v>2 SL</v>
      </c>
      <c r="K1472" s="23">
        <f ca="1">NETWORKDAYS(LeaveTracker[[#This Row],[Start Date]],LeaveTracker[[#This Row],[End Date]],lstHolidays)</f>
        <v>2</v>
      </c>
      <c r="L1472" s="30"/>
    </row>
    <row r="1473" spans="1:12" ht="30" customHeight="1" x14ac:dyDescent="0.3">
      <c r="A1473" s="30">
        <v>98</v>
      </c>
      <c r="B1473" s="36">
        <v>43879</v>
      </c>
      <c r="C1473" s="36">
        <v>43818</v>
      </c>
      <c r="D1473" s="19" t="s">
        <v>716</v>
      </c>
      <c r="E1473" s="20" t="str">
        <f>IF(ISBLANK(LeaveTracker[[#This Row],[Employee Name]]),"-----",VLOOKUP(LeaveTracker[[#This Row],[Employee Name]],Employees[[Employee Name]:[Office]],6))</f>
        <v>CBO</v>
      </c>
      <c r="F1473" s="24">
        <v>43817</v>
      </c>
      <c r="G1473" s="24">
        <v>43817</v>
      </c>
      <c r="H1473" s="20" t="s">
        <v>81</v>
      </c>
      <c r="I1473" s="51"/>
      <c r="J1473" s="27" t="str">
        <f ca="1">NETWORKDAYS(LeaveTracker[[#This Row],[Start Date]],LeaveTracker[[#This Row],[End Date]],lstHolidays)&amp; " "&amp;LeaveTracker[[#This Row],[Type of Leave]]</f>
        <v>1 SL</v>
      </c>
      <c r="K1473" s="23">
        <f ca="1">NETWORKDAYS(LeaveTracker[[#This Row],[Start Date]],LeaveTracker[[#This Row],[End Date]],lstHolidays)</f>
        <v>1</v>
      </c>
      <c r="L1473" s="30"/>
    </row>
    <row r="1474" spans="1:12" ht="30" customHeight="1" x14ac:dyDescent="0.3">
      <c r="A1474" s="30">
        <v>99</v>
      </c>
      <c r="B1474" s="36">
        <v>43879</v>
      </c>
      <c r="C1474" s="36">
        <v>43819</v>
      </c>
      <c r="D1474" s="19" t="s">
        <v>787</v>
      </c>
      <c r="E1474" s="20" t="str">
        <f>IF(ISBLANK(LeaveTracker[[#This Row],[Employee Name]]),"-----",VLOOKUP(LeaveTracker[[#This Row],[Employee Name]],Employees[[Employee Name]:[Office]],6))</f>
        <v>DA</v>
      </c>
      <c r="F1474" s="24">
        <v>43826</v>
      </c>
      <c r="G1474" s="24">
        <v>43826</v>
      </c>
      <c r="H1474" s="20" t="s">
        <v>82</v>
      </c>
      <c r="I1474" s="51"/>
      <c r="J1474" s="27" t="str">
        <f ca="1">NETWORKDAYS(LeaveTracker[[#This Row],[Start Date]],LeaveTracker[[#This Row],[End Date]],lstHolidays)&amp; " "&amp;LeaveTracker[[#This Row],[Type of Leave]]</f>
        <v>1 VL</v>
      </c>
      <c r="K1474" s="23">
        <f ca="1">NETWORKDAYS(LeaveTracker[[#This Row],[Start Date]],LeaveTracker[[#This Row],[End Date]],lstHolidays)</f>
        <v>1</v>
      </c>
      <c r="L1474" s="30"/>
    </row>
    <row r="1475" spans="1:12" ht="30" customHeight="1" x14ac:dyDescent="0.3">
      <c r="A1475" s="30">
        <v>100</v>
      </c>
      <c r="B1475" s="36">
        <v>43879</v>
      </c>
      <c r="C1475" s="36">
        <v>43833</v>
      </c>
      <c r="D1475" s="19" t="s">
        <v>476</v>
      </c>
      <c r="E1475" s="20" t="str">
        <f>IF(ISBLANK(LeaveTracker[[#This Row],[Employee Name]]),"-----",VLOOKUP(LeaveTracker[[#This Row],[Employee Name]],Employees[[Employee Name]:[Office]],6))</f>
        <v>PIO</v>
      </c>
      <c r="F1475" s="24">
        <v>43826</v>
      </c>
      <c r="G1475" s="24">
        <v>43826</v>
      </c>
      <c r="H1475" s="20" t="s">
        <v>81</v>
      </c>
      <c r="I1475" s="51"/>
      <c r="J1475" s="27" t="str">
        <f ca="1">NETWORKDAYS(LeaveTracker[[#This Row],[Start Date]],LeaveTracker[[#This Row],[End Date]],lstHolidays)&amp; " "&amp;LeaveTracker[[#This Row],[Type of Leave]]</f>
        <v>1 SL</v>
      </c>
      <c r="K1475" s="23">
        <f ca="1">NETWORKDAYS(LeaveTracker[[#This Row],[Start Date]],LeaveTracker[[#This Row],[End Date]],lstHolidays)</f>
        <v>1</v>
      </c>
      <c r="L1475" s="30"/>
    </row>
    <row r="1476" spans="1:12" ht="30" customHeight="1" x14ac:dyDescent="0.3">
      <c r="A1476" s="30">
        <v>100</v>
      </c>
      <c r="B1476" s="36">
        <v>43879</v>
      </c>
      <c r="C1476" s="36">
        <v>43833</v>
      </c>
      <c r="D1476" s="19" t="s">
        <v>476</v>
      </c>
      <c r="E1476" s="20" t="str">
        <f>IF(ISBLANK(LeaveTracker[[#This Row],[Employee Name]]),"-----",VLOOKUP(LeaveTracker[[#This Row],[Employee Name]],Employees[[Employee Name]:[Office]],6))</f>
        <v>PIO</v>
      </c>
      <c r="F1476" s="24">
        <v>43832</v>
      </c>
      <c r="G1476" s="24">
        <v>43832</v>
      </c>
      <c r="H1476" s="20" t="s">
        <v>81</v>
      </c>
      <c r="I1476" s="51"/>
      <c r="J1476" s="27" t="str">
        <f ca="1">NETWORKDAYS(LeaveTracker[[#This Row],[Start Date]],LeaveTracker[[#This Row],[End Date]],lstHolidays)&amp; " "&amp;LeaveTracker[[#This Row],[Type of Leave]]</f>
        <v>1 SL</v>
      </c>
      <c r="K1476" s="23">
        <f ca="1">NETWORKDAYS(LeaveTracker[[#This Row],[Start Date]],LeaveTracker[[#This Row],[End Date]],lstHolidays)</f>
        <v>1</v>
      </c>
      <c r="L1476" s="30"/>
    </row>
    <row r="1477" spans="1:12" ht="30" customHeight="1" x14ac:dyDescent="0.3">
      <c r="A1477" s="30">
        <v>101</v>
      </c>
      <c r="B1477" s="36">
        <v>43879</v>
      </c>
      <c r="C1477" s="36">
        <v>43822</v>
      </c>
      <c r="D1477" s="19" t="s">
        <v>476</v>
      </c>
      <c r="E1477" s="20" t="str">
        <f>IF(ISBLANK(LeaveTracker[[#This Row],[Employee Name]]),"-----",VLOOKUP(LeaveTracker[[#This Row],[Employee Name]],Employees[[Employee Name]:[Office]],6))</f>
        <v>PIO</v>
      </c>
      <c r="F1477" s="24">
        <v>43825</v>
      </c>
      <c r="G1477" s="24">
        <v>43825</v>
      </c>
      <c r="H1477" s="20" t="s">
        <v>300</v>
      </c>
      <c r="I1477" s="51" t="s">
        <v>158</v>
      </c>
      <c r="J1477" s="27" t="str">
        <f ca="1">NETWORKDAYS(LeaveTracker[[#This Row],[Start Date]],LeaveTracker[[#This Row],[End Date]],lstHolidays)&amp; " "&amp;LeaveTracker[[#This Row],[Type of Leave]]</f>
        <v>1 OTHER</v>
      </c>
      <c r="K1477" s="23">
        <f ca="1">NETWORKDAYS(LeaveTracker[[#This Row],[Start Date]],LeaveTracker[[#This Row],[End Date]],lstHolidays)</f>
        <v>1</v>
      </c>
      <c r="L1477" s="30"/>
    </row>
    <row r="1478" spans="1:12" ht="30" customHeight="1" x14ac:dyDescent="0.3">
      <c r="A1478" s="30">
        <v>102</v>
      </c>
      <c r="B1478" s="36">
        <v>43879</v>
      </c>
      <c r="C1478" s="36">
        <v>43826</v>
      </c>
      <c r="D1478" s="19" t="s">
        <v>525</v>
      </c>
      <c r="E1478" s="20" t="str">
        <f>IF(ISBLANK(LeaveTracker[[#This Row],[Employee Name]]),"-----",VLOOKUP(LeaveTracker[[#This Row],[Employee Name]],Employees[[Employee Name]:[Office]],6))</f>
        <v>PIO</v>
      </c>
      <c r="F1478" s="24">
        <v>43825</v>
      </c>
      <c r="G1478" s="24">
        <v>43826</v>
      </c>
      <c r="H1478" s="20" t="s">
        <v>81</v>
      </c>
      <c r="I1478" s="51"/>
      <c r="J1478" s="27" t="str">
        <f ca="1">NETWORKDAYS(LeaveTracker[[#This Row],[Start Date]],LeaveTracker[[#This Row],[End Date]],lstHolidays)&amp; " "&amp;LeaveTracker[[#This Row],[Type of Leave]]</f>
        <v>2 SL</v>
      </c>
      <c r="K1478" s="23">
        <f ca="1">NETWORKDAYS(LeaveTracker[[#This Row],[Start Date]],LeaveTracker[[#This Row],[End Date]],lstHolidays)</f>
        <v>2</v>
      </c>
      <c r="L1478" s="30"/>
    </row>
    <row r="1479" spans="1:12" ht="30" customHeight="1" x14ac:dyDescent="0.3">
      <c r="A1479" s="30">
        <v>103</v>
      </c>
      <c r="B1479" s="36">
        <v>43879</v>
      </c>
      <c r="C1479" s="36">
        <v>43833</v>
      </c>
      <c r="D1479" s="19" t="s">
        <v>533</v>
      </c>
      <c r="E1479" s="20" t="str">
        <f>IF(ISBLANK(LeaveTracker[[#This Row],[Employee Name]]),"-----",VLOOKUP(LeaveTracker[[#This Row],[Employee Name]],Employees[[Employee Name]:[Office]],6))</f>
        <v>GSO</v>
      </c>
      <c r="F1479" s="24">
        <v>43847</v>
      </c>
      <c r="G1479" s="24">
        <v>43847</v>
      </c>
      <c r="H1479" s="20" t="s">
        <v>82</v>
      </c>
      <c r="I1479" s="51"/>
      <c r="J1479" s="27" t="str">
        <f ca="1">NETWORKDAYS(LeaveTracker[[#This Row],[Start Date]],LeaveTracker[[#This Row],[End Date]],lstHolidays)&amp; " "&amp;LeaveTracker[[#This Row],[Type of Leave]]</f>
        <v>1 VL</v>
      </c>
      <c r="K1479" s="23">
        <f ca="1">NETWORKDAYS(LeaveTracker[[#This Row],[Start Date]],LeaveTracker[[#This Row],[End Date]],lstHolidays)</f>
        <v>1</v>
      </c>
      <c r="L1479" s="30"/>
    </row>
    <row r="1480" spans="1:12" ht="30" customHeight="1" x14ac:dyDescent="0.3">
      <c r="A1480" s="30">
        <v>103</v>
      </c>
      <c r="B1480" s="36">
        <v>43879</v>
      </c>
      <c r="C1480" s="36">
        <v>43834</v>
      </c>
      <c r="D1480" s="19" t="s">
        <v>533</v>
      </c>
      <c r="E1480" s="20" t="str">
        <f>IF(ISBLANK(LeaveTracker[[#This Row],[Employee Name]]),"-----",VLOOKUP(LeaveTracker[[#This Row],[Employee Name]],Employees[[Employee Name]:[Office]],6))</f>
        <v>GSO</v>
      </c>
      <c r="F1480" s="24">
        <v>43864</v>
      </c>
      <c r="G1480" s="24">
        <v>43864</v>
      </c>
      <c r="H1480" s="20" t="s">
        <v>82</v>
      </c>
      <c r="I1480" s="51"/>
      <c r="J1480" s="27" t="str">
        <f ca="1">NETWORKDAYS(LeaveTracker[[#This Row],[Start Date]],LeaveTracker[[#This Row],[End Date]],lstHolidays)&amp; " "&amp;LeaveTracker[[#This Row],[Type of Leave]]</f>
        <v>1 VL</v>
      </c>
      <c r="K1480" s="23">
        <f ca="1">NETWORKDAYS(LeaveTracker[[#This Row],[Start Date]],LeaveTracker[[#This Row],[End Date]],lstHolidays)</f>
        <v>1</v>
      </c>
      <c r="L1480" s="30"/>
    </row>
    <row r="1481" spans="1:12" ht="30" customHeight="1" x14ac:dyDescent="0.3">
      <c r="A1481" s="30">
        <v>104</v>
      </c>
      <c r="B1481" s="36">
        <v>43879</v>
      </c>
      <c r="C1481" s="36">
        <v>43860</v>
      </c>
      <c r="D1481" s="19" t="s">
        <v>533</v>
      </c>
      <c r="E1481" s="20" t="str">
        <f>IF(ISBLANK(LeaveTracker[[#This Row],[Employee Name]]),"-----",VLOOKUP(LeaveTracker[[#This Row],[Employee Name]],Employees[[Employee Name]:[Office]],6))</f>
        <v>GSO</v>
      </c>
      <c r="F1481" s="24">
        <v>43850</v>
      </c>
      <c r="G1481" s="24">
        <v>43854</v>
      </c>
      <c r="H1481" s="20" t="s">
        <v>300</v>
      </c>
      <c r="I1481" s="51" t="s">
        <v>769</v>
      </c>
      <c r="J1481" s="27" t="str">
        <f ca="1">NETWORKDAYS(LeaveTracker[[#This Row],[Start Date]],LeaveTracker[[#This Row],[End Date]],lstHolidays)&amp; " "&amp;LeaveTracker[[#This Row],[Type of Leave]]</f>
        <v>5 OTHER</v>
      </c>
      <c r="K1481" s="23">
        <f ca="1">NETWORKDAYS(LeaveTracker[[#This Row],[Start Date]],LeaveTracker[[#This Row],[End Date]],lstHolidays)</f>
        <v>5</v>
      </c>
      <c r="L1481" s="30"/>
    </row>
    <row r="1482" spans="1:12" ht="30" customHeight="1" x14ac:dyDescent="0.3">
      <c r="A1482" s="30">
        <v>105</v>
      </c>
      <c r="B1482" s="36">
        <v>43879</v>
      </c>
      <c r="C1482" s="36">
        <v>43837</v>
      </c>
      <c r="D1482" s="20" t="s">
        <v>533</v>
      </c>
      <c r="E1482" s="20" t="str">
        <f>IF(ISBLANK(LeaveTracker[[#This Row],[Employee Name]]),"-----",VLOOKUP(LeaveTracker[[#This Row],[Employee Name]],Employees[[Employee Name]:[Office]],6))</f>
        <v>GSO</v>
      </c>
      <c r="F1482" s="24">
        <v>43836</v>
      </c>
      <c r="G1482" s="24">
        <v>43836</v>
      </c>
      <c r="H1482" s="20" t="s">
        <v>300</v>
      </c>
      <c r="I1482" s="51" t="s">
        <v>105</v>
      </c>
      <c r="J1482" s="27" t="str">
        <f ca="1">NETWORKDAYS(LeaveTracker[[#This Row],[Start Date]],LeaveTracker[[#This Row],[End Date]],lstHolidays)&amp; " "&amp;LeaveTracker[[#This Row],[Type of Leave]]</f>
        <v>1 OTHER</v>
      </c>
      <c r="K1482" s="23">
        <f ca="1">NETWORKDAYS(LeaveTracker[[#This Row],[Start Date]],LeaveTracker[[#This Row],[End Date]],lstHolidays)</f>
        <v>1</v>
      </c>
      <c r="L1482" s="30"/>
    </row>
    <row r="1483" spans="1:12" ht="30" customHeight="1" x14ac:dyDescent="0.3">
      <c r="A1483" s="30">
        <v>106</v>
      </c>
      <c r="B1483" s="36">
        <v>43879</v>
      </c>
      <c r="C1483" s="36">
        <v>43815</v>
      </c>
      <c r="D1483" s="20" t="s">
        <v>533</v>
      </c>
      <c r="E1483" s="20" t="str">
        <f>IF(ISBLANK(LeaveTracker[[#This Row],[Employee Name]]),"-----",VLOOKUP(LeaveTracker[[#This Row],[Employee Name]],Employees[[Employee Name]:[Office]],6))</f>
        <v>GSO</v>
      </c>
      <c r="F1483" s="24">
        <v>43822</v>
      </c>
      <c r="G1483" s="24">
        <v>43822</v>
      </c>
      <c r="H1483" s="20" t="s">
        <v>82</v>
      </c>
      <c r="I1483" s="51"/>
      <c r="J1483" s="27" t="str">
        <f ca="1">NETWORKDAYS(LeaveTracker[[#This Row],[Start Date]],LeaveTracker[[#This Row],[End Date]],lstHolidays)&amp; " "&amp;LeaveTracker[[#This Row],[Type of Leave]]</f>
        <v>1 VL</v>
      </c>
      <c r="K1483" s="23">
        <f ca="1">NETWORKDAYS(LeaveTracker[[#This Row],[Start Date]],LeaveTracker[[#This Row],[End Date]],lstHolidays)</f>
        <v>1</v>
      </c>
      <c r="L1483" s="30"/>
    </row>
    <row r="1484" spans="1:12" ht="30" customHeight="1" x14ac:dyDescent="0.3">
      <c r="A1484" s="30">
        <v>106</v>
      </c>
      <c r="B1484" s="36">
        <v>43879</v>
      </c>
      <c r="C1484" s="36">
        <v>43815</v>
      </c>
      <c r="D1484" s="20" t="s">
        <v>533</v>
      </c>
      <c r="E1484" s="20" t="str">
        <f>IF(ISBLANK(LeaveTracker[[#This Row],[Employee Name]]),"-----",VLOOKUP(LeaveTracker[[#This Row],[Employee Name]],Employees[[Employee Name]:[Office]],6))</f>
        <v>GSO</v>
      </c>
      <c r="F1484" s="24">
        <v>43825</v>
      </c>
      <c r="G1484" s="24">
        <v>43826</v>
      </c>
      <c r="H1484" s="20" t="s">
        <v>82</v>
      </c>
      <c r="I1484" s="51"/>
      <c r="J1484" s="27" t="str">
        <f ca="1">NETWORKDAYS(LeaveTracker[[#This Row],[Start Date]],LeaveTracker[[#This Row],[End Date]],lstHolidays)&amp; " "&amp;LeaveTracker[[#This Row],[Type of Leave]]</f>
        <v>2 VL</v>
      </c>
      <c r="K1484" s="23">
        <f ca="1">NETWORKDAYS(LeaveTracker[[#This Row],[Start Date]],LeaveTracker[[#This Row],[End Date]],lstHolidays)</f>
        <v>2</v>
      </c>
      <c r="L1484" s="30"/>
    </row>
    <row r="1485" spans="1:12" ht="30" customHeight="1" x14ac:dyDescent="0.3">
      <c r="A1485" s="30">
        <v>107</v>
      </c>
      <c r="B1485" s="36">
        <v>43879</v>
      </c>
      <c r="C1485" s="36">
        <v>43815</v>
      </c>
      <c r="D1485" s="20" t="s">
        <v>533</v>
      </c>
      <c r="E1485" s="20" t="str">
        <f>IF(ISBLANK(LeaveTracker[[#This Row],[Employee Name]]),"-----",VLOOKUP(LeaveTracker[[#This Row],[Employee Name]],Employees[[Employee Name]:[Office]],6))</f>
        <v>GSO</v>
      </c>
      <c r="F1485" s="24">
        <v>43808</v>
      </c>
      <c r="G1485" s="24">
        <v>43810</v>
      </c>
      <c r="H1485" s="20" t="s">
        <v>82</v>
      </c>
      <c r="I1485" s="51"/>
      <c r="J1485" s="27" t="str">
        <f ca="1">NETWORKDAYS(LeaveTracker[[#This Row],[Start Date]],LeaveTracker[[#This Row],[End Date]],lstHolidays)&amp; " "&amp;LeaveTracker[[#This Row],[Type of Leave]]</f>
        <v>3 VL</v>
      </c>
      <c r="K1485" s="23">
        <f ca="1">NETWORKDAYS(LeaveTracker[[#This Row],[Start Date]],LeaveTracker[[#This Row],[End Date]],lstHolidays)</f>
        <v>3</v>
      </c>
      <c r="L1485" s="30"/>
    </row>
    <row r="1486" spans="1:12" ht="30" customHeight="1" x14ac:dyDescent="0.3">
      <c r="A1486" s="30">
        <v>108</v>
      </c>
      <c r="B1486" s="36">
        <v>43879</v>
      </c>
      <c r="C1486" s="36">
        <v>43815</v>
      </c>
      <c r="D1486" s="20" t="s">
        <v>533</v>
      </c>
      <c r="E1486" s="20" t="str">
        <f>IF(ISBLANK(LeaveTracker[[#This Row],[Employee Name]]),"-----",VLOOKUP(LeaveTracker[[#This Row],[Employee Name]],Employees[[Employee Name]:[Office]],6))</f>
        <v>GSO</v>
      </c>
      <c r="F1486" s="24">
        <v>43798</v>
      </c>
      <c r="G1486" s="24">
        <v>43798</v>
      </c>
      <c r="H1486" s="20" t="s">
        <v>81</v>
      </c>
      <c r="I1486" s="51"/>
      <c r="J1486" s="27" t="str">
        <f ca="1">NETWORKDAYS(LeaveTracker[[#This Row],[Start Date]],LeaveTracker[[#This Row],[End Date]],lstHolidays)&amp; " "&amp;LeaveTracker[[#This Row],[Type of Leave]]</f>
        <v>1 SL</v>
      </c>
      <c r="K1486" s="23">
        <f ca="1">NETWORKDAYS(LeaveTracker[[#This Row],[Start Date]],LeaveTracker[[#This Row],[End Date]],lstHolidays)</f>
        <v>1</v>
      </c>
      <c r="L1486" s="30"/>
    </row>
    <row r="1487" spans="1:12" ht="30" customHeight="1" x14ac:dyDescent="0.3">
      <c r="A1487" s="30">
        <v>108</v>
      </c>
      <c r="B1487" s="36">
        <v>43879</v>
      </c>
      <c r="C1487" s="36">
        <v>43815</v>
      </c>
      <c r="D1487" s="20" t="s">
        <v>533</v>
      </c>
      <c r="E1487" s="20" t="str">
        <f>IF(ISBLANK(LeaveTracker[[#This Row],[Employee Name]]),"-----",VLOOKUP(LeaveTracker[[#This Row],[Employee Name]],Employees[[Employee Name]:[Office]],6))</f>
        <v>GSO</v>
      </c>
      <c r="F1487" s="24">
        <v>43801</v>
      </c>
      <c r="G1487" s="24">
        <v>43801</v>
      </c>
      <c r="H1487" s="20" t="s">
        <v>81</v>
      </c>
      <c r="I1487" s="51"/>
      <c r="J1487" s="27" t="str">
        <f ca="1">NETWORKDAYS(LeaveTracker[[#This Row],[Start Date]],LeaveTracker[[#This Row],[End Date]],lstHolidays)&amp; " "&amp;LeaveTracker[[#This Row],[Type of Leave]]</f>
        <v>1 SL</v>
      </c>
      <c r="K1487" s="23">
        <f ca="1">NETWORKDAYS(LeaveTracker[[#This Row],[Start Date]],LeaveTracker[[#This Row],[End Date]],lstHolidays)</f>
        <v>1</v>
      </c>
      <c r="L1487" s="30"/>
    </row>
    <row r="1488" spans="1:12" ht="30" customHeight="1" x14ac:dyDescent="0.3">
      <c r="A1488" s="30">
        <v>108</v>
      </c>
      <c r="B1488" s="36">
        <v>43879</v>
      </c>
      <c r="C1488" s="36">
        <v>43815</v>
      </c>
      <c r="D1488" s="20" t="s">
        <v>533</v>
      </c>
      <c r="E1488" s="20" t="str">
        <f>IF(ISBLANK(LeaveTracker[[#This Row],[Employee Name]]),"-----",VLOOKUP(LeaveTracker[[#This Row],[Employee Name]],Employees[[Employee Name]:[Office]],6))</f>
        <v>GSO</v>
      </c>
      <c r="F1488" s="24">
        <v>43803</v>
      </c>
      <c r="G1488" s="24">
        <v>43803</v>
      </c>
      <c r="H1488" s="20" t="s">
        <v>81</v>
      </c>
      <c r="I1488" s="51"/>
      <c r="J1488" s="27" t="str">
        <f ca="1">NETWORKDAYS(LeaveTracker[[#This Row],[Start Date]],LeaveTracker[[#This Row],[End Date]],lstHolidays)&amp; " "&amp;LeaveTracker[[#This Row],[Type of Leave]]</f>
        <v>1 SL</v>
      </c>
      <c r="K1488" s="23">
        <f ca="1">NETWORKDAYS(LeaveTracker[[#This Row],[Start Date]],LeaveTracker[[#This Row],[End Date]],lstHolidays)</f>
        <v>1</v>
      </c>
      <c r="L1488" s="30"/>
    </row>
    <row r="1489" spans="1:12" ht="30" customHeight="1" x14ac:dyDescent="0.3">
      <c r="A1489" s="30">
        <v>109</v>
      </c>
      <c r="B1489" s="36">
        <v>43879</v>
      </c>
      <c r="C1489" s="36">
        <v>43795</v>
      </c>
      <c r="D1489" s="20" t="s">
        <v>533</v>
      </c>
      <c r="E1489" s="20" t="str">
        <f>IF(ISBLANK(LeaveTracker[[#This Row],[Employee Name]]),"-----",VLOOKUP(LeaveTracker[[#This Row],[Employee Name]],Employees[[Employee Name]:[Office]],6))</f>
        <v>GSO</v>
      </c>
      <c r="F1489" s="24">
        <v>43794</v>
      </c>
      <c r="G1489" s="24">
        <v>43794</v>
      </c>
      <c r="H1489" s="20" t="s">
        <v>81</v>
      </c>
      <c r="I1489" s="51"/>
      <c r="J1489" s="27" t="str">
        <f ca="1">NETWORKDAYS(LeaveTracker[[#This Row],[Start Date]],LeaveTracker[[#This Row],[End Date]],lstHolidays)&amp; " "&amp;LeaveTracker[[#This Row],[Type of Leave]]</f>
        <v>1 SL</v>
      </c>
      <c r="K1489" s="23">
        <f ca="1">NETWORKDAYS(LeaveTracker[[#This Row],[Start Date]],LeaveTracker[[#This Row],[End Date]],lstHolidays)</f>
        <v>1</v>
      </c>
      <c r="L1489" s="30"/>
    </row>
    <row r="1490" spans="1:12" ht="30" customHeight="1" x14ac:dyDescent="0.3">
      <c r="A1490" s="30">
        <v>110</v>
      </c>
      <c r="B1490" s="36">
        <v>43879</v>
      </c>
      <c r="C1490" s="36" t="s">
        <v>789</v>
      </c>
      <c r="D1490" s="20" t="s">
        <v>533</v>
      </c>
      <c r="E1490" s="20" t="str">
        <f>IF(ISBLANK(LeaveTracker[[#This Row],[Employee Name]]),"-----",VLOOKUP(LeaveTracker[[#This Row],[Employee Name]],Employees[[Employee Name]:[Office]],6))</f>
        <v>GSO</v>
      </c>
      <c r="F1490" s="24">
        <v>43787</v>
      </c>
      <c r="G1490" s="24">
        <v>43787</v>
      </c>
      <c r="H1490" s="20" t="s">
        <v>81</v>
      </c>
      <c r="I1490" s="51"/>
      <c r="J1490" s="27" t="str">
        <f ca="1">NETWORKDAYS(LeaveTracker[[#This Row],[Start Date]],LeaveTracker[[#This Row],[End Date]],lstHolidays)&amp; " "&amp;LeaveTracker[[#This Row],[Type of Leave]]</f>
        <v>1 SL</v>
      </c>
      <c r="K1490" s="23">
        <f ca="1">NETWORKDAYS(LeaveTracker[[#This Row],[Start Date]],LeaveTracker[[#This Row],[End Date]],lstHolidays)</f>
        <v>1</v>
      </c>
      <c r="L1490" s="30"/>
    </row>
    <row r="1491" spans="1:12" ht="30" customHeight="1" x14ac:dyDescent="0.3">
      <c r="A1491" s="30">
        <v>111</v>
      </c>
      <c r="B1491" s="36">
        <v>43879</v>
      </c>
      <c r="C1491" s="36">
        <v>43776</v>
      </c>
      <c r="D1491" s="20" t="s">
        <v>533</v>
      </c>
      <c r="E1491" s="20" t="str">
        <f>IF(ISBLANK(LeaveTracker[[#This Row],[Employee Name]]),"-----",VLOOKUP(LeaveTracker[[#This Row],[Employee Name]],Employees[[Employee Name]:[Office]],6))</f>
        <v>GSO</v>
      </c>
      <c r="F1491" s="24">
        <v>43775</v>
      </c>
      <c r="G1491" s="24">
        <v>43775</v>
      </c>
      <c r="H1491" s="20" t="s">
        <v>81</v>
      </c>
      <c r="I1491" s="51"/>
      <c r="J1491" s="27" t="str">
        <f ca="1">NETWORKDAYS(LeaveTracker[[#This Row],[Start Date]],LeaveTracker[[#This Row],[End Date]],lstHolidays)&amp; " "&amp;LeaveTracker[[#This Row],[Type of Leave]]</f>
        <v>1 SL</v>
      </c>
      <c r="K1491" s="23">
        <f ca="1">NETWORKDAYS(LeaveTracker[[#This Row],[Start Date]],LeaveTracker[[#This Row],[End Date]],lstHolidays)</f>
        <v>1</v>
      </c>
      <c r="L1491" s="30"/>
    </row>
    <row r="1492" spans="1:12" ht="30" customHeight="1" x14ac:dyDescent="0.3">
      <c r="A1492" s="30">
        <v>112</v>
      </c>
      <c r="B1492" s="36">
        <v>43879</v>
      </c>
      <c r="C1492" s="36">
        <v>43803</v>
      </c>
      <c r="D1492" s="19" t="s">
        <v>504</v>
      </c>
      <c r="E1492" s="20" t="str">
        <f>IF(ISBLANK(LeaveTracker[[#This Row],[Employee Name]]),"-----",VLOOKUP(LeaveTracker[[#This Row],[Employee Name]],Employees[[Employee Name]:[Office]],6))</f>
        <v>COOPERATIVE OFFICE</v>
      </c>
      <c r="F1492" s="24">
        <v>43819</v>
      </c>
      <c r="G1492" s="24">
        <v>43819</v>
      </c>
      <c r="H1492" s="20" t="s">
        <v>82</v>
      </c>
      <c r="I1492" s="51"/>
      <c r="J1492" s="27" t="str">
        <f ca="1">NETWORKDAYS(LeaveTracker[[#This Row],[Start Date]],LeaveTracker[[#This Row],[End Date]],lstHolidays)&amp; " "&amp;LeaveTracker[[#This Row],[Type of Leave]]</f>
        <v>1 VL</v>
      </c>
      <c r="K1492" s="23">
        <f ca="1">NETWORKDAYS(LeaveTracker[[#This Row],[Start Date]],LeaveTracker[[#This Row],[End Date]],lstHolidays)</f>
        <v>1</v>
      </c>
      <c r="L1492" s="30"/>
    </row>
    <row r="1493" spans="1:12" ht="30" customHeight="1" x14ac:dyDescent="0.3">
      <c r="A1493" s="30">
        <v>112</v>
      </c>
      <c r="B1493" s="36">
        <v>43879</v>
      </c>
      <c r="C1493" s="36">
        <v>43803</v>
      </c>
      <c r="D1493" s="20" t="s">
        <v>504</v>
      </c>
      <c r="E1493" s="20" t="str">
        <f>IF(ISBLANK(LeaveTracker[[#This Row],[Employee Name]]),"-----",VLOOKUP(LeaveTracker[[#This Row],[Employee Name]],Employees[[Employee Name]:[Office]],6))</f>
        <v>COOPERATIVE OFFICE</v>
      </c>
      <c r="F1493" s="24">
        <v>43822</v>
      </c>
      <c r="G1493" s="24">
        <v>43822</v>
      </c>
      <c r="H1493" s="20" t="s">
        <v>82</v>
      </c>
      <c r="I1493" s="51"/>
      <c r="J1493" s="27" t="str">
        <f ca="1">NETWORKDAYS(LeaveTracker[[#This Row],[Start Date]],LeaveTracker[[#This Row],[End Date]],lstHolidays)&amp; " "&amp;LeaveTracker[[#This Row],[Type of Leave]]</f>
        <v>1 VL</v>
      </c>
      <c r="K1493" s="23">
        <f ca="1">NETWORKDAYS(LeaveTracker[[#This Row],[Start Date]],LeaveTracker[[#This Row],[End Date]],lstHolidays)</f>
        <v>1</v>
      </c>
      <c r="L1493" s="30"/>
    </row>
    <row r="1494" spans="1:12" ht="30" customHeight="1" x14ac:dyDescent="0.3">
      <c r="A1494" s="30">
        <v>113</v>
      </c>
      <c r="B1494" s="36">
        <v>43879</v>
      </c>
      <c r="C1494" s="36">
        <v>43840</v>
      </c>
      <c r="D1494" s="19" t="s">
        <v>494</v>
      </c>
      <c r="E1494" s="20" t="str">
        <f>IF(ISBLANK(LeaveTracker[[#This Row],[Employee Name]]),"-----",VLOOKUP(LeaveTracker[[#This Row],[Employee Name]],Employees[[Employee Name]:[Office]],6))</f>
        <v>COOPERATIVE OFFICE</v>
      </c>
      <c r="F1494" s="24">
        <v>43839</v>
      </c>
      <c r="G1494" s="24">
        <v>43839</v>
      </c>
      <c r="H1494" s="20" t="s">
        <v>81</v>
      </c>
      <c r="I1494" s="51"/>
      <c r="J1494" s="27" t="str">
        <f ca="1">NETWORKDAYS(LeaveTracker[[#This Row],[Start Date]],LeaveTracker[[#This Row],[End Date]],lstHolidays)&amp; " "&amp;LeaveTracker[[#This Row],[Type of Leave]]</f>
        <v>1 SL</v>
      </c>
      <c r="K1494" s="23">
        <f ca="1">NETWORKDAYS(LeaveTracker[[#This Row],[Start Date]],LeaveTracker[[#This Row],[End Date]],lstHolidays)</f>
        <v>1</v>
      </c>
      <c r="L1494" s="30"/>
    </row>
    <row r="1495" spans="1:12" ht="30" customHeight="1" x14ac:dyDescent="0.3">
      <c r="A1495" s="30">
        <v>114</v>
      </c>
      <c r="B1495" s="36">
        <v>43879</v>
      </c>
      <c r="C1495" s="36">
        <v>43804</v>
      </c>
      <c r="D1495" s="19" t="s">
        <v>494</v>
      </c>
      <c r="E1495" s="20" t="str">
        <f>IF(ISBLANK(LeaveTracker[[#This Row],[Employee Name]]),"-----",VLOOKUP(LeaveTracker[[#This Row],[Employee Name]],Employees[[Employee Name]:[Office]],6))</f>
        <v>COOPERATIVE OFFICE</v>
      </c>
      <c r="F1495" s="24">
        <v>43811</v>
      </c>
      <c r="G1495" s="24">
        <v>43812</v>
      </c>
      <c r="H1495" s="20" t="s">
        <v>300</v>
      </c>
      <c r="I1495" s="51" t="s">
        <v>732</v>
      </c>
      <c r="J1495" s="27" t="str">
        <f ca="1">NETWORKDAYS(LeaveTracker[[#This Row],[Start Date]],LeaveTracker[[#This Row],[End Date]],lstHolidays)&amp; " "&amp;LeaveTracker[[#This Row],[Type of Leave]]</f>
        <v>2 OTHER</v>
      </c>
      <c r="K1495" s="23">
        <f ca="1">NETWORKDAYS(LeaveTracker[[#This Row],[Start Date]],LeaveTracker[[#This Row],[End Date]],lstHolidays)</f>
        <v>2</v>
      </c>
      <c r="L1495" s="30"/>
    </row>
    <row r="1496" spans="1:12" ht="30" customHeight="1" x14ac:dyDescent="0.3">
      <c r="A1496" s="30">
        <v>115</v>
      </c>
      <c r="B1496" s="36">
        <v>43879</v>
      </c>
      <c r="C1496" s="36">
        <v>43804</v>
      </c>
      <c r="D1496" s="20" t="s">
        <v>494</v>
      </c>
      <c r="E1496" s="20" t="str">
        <f>IF(ISBLANK(LeaveTracker[[#This Row],[Employee Name]]),"-----",VLOOKUP(LeaveTracker[[#This Row],[Employee Name]],Employees[[Employee Name]:[Office]],6))</f>
        <v>COOPERATIVE OFFICE</v>
      </c>
      <c r="F1496" s="24">
        <v>43803</v>
      </c>
      <c r="G1496" s="24">
        <v>43803</v>
      </c>
      <c r="H1496" s="20" t="s">
        <v>81</v>
      </c>
      <c r="I1496" s="51"/>
      <c r="J1496" s="27" t="str">
        <f ca="1">NETWORKDAYS(LeaveTracker[[#This Row],[Start Date]],LeaveTracker[[#This Row],[End Date]],lstHolidays)&amp; " "&amp;LeaveTracker[[#This Row],[Type of Leave]]</f>
        <v>1 SL</v>
      </c>
      <c r="K1496" s="23">
        <f ca="1">NETWORKDAYS(LeaveTracker[[#This Row],[Start Date]],LeaveTracker[[#This Row],[End Date]],lstHolidays)</f>
        <v>1</v>
      </c>
      <c r="L1496" s="30"/>
    </row>
    <row r="1497" spans="1:12" ht="30" customHeight="1" x14ac:dyDescent="0.3">
      <c r="A1497" s="30">
        <v>116</v>
      </c>
      <c r="B1497" s="36">
        <v>43879</v>
      </c>
      <c r="C1497" s="36">
        <v>43803</v>
      </c>
      <c r="D1497" s="19" t="s">
        <v>500</v>
      </c>
      <c r="E1497" s="20" t="str">
        <f>IF(ISBLANK(LeaveTracker[[#This Row],[Employee Name]]),"-----",VLOOKUP(LeaveTracker[[#This Row],[Employee Name]],Employees[[Employee Name]:[Office]],6))</f>
        <v>COOPERATIVE OFFICE</v>
      </c>
      <c r="F1497" s="24">
        <v>43810</v>
      </c>
      <c r="G1497" s="24">
        <v>43812</v>
      </c>
      <c r="H1497" s="20" t="s">
        <v>82</v>
      </c>
      <c r="I1497" s="51"/>
      <c r="J1497" s="27" t="str">
        <f ca="1">NETWORKDAYS(LeaveTracker[[#This Row],[Start Date]],LeaveTracker[[#This Row],[End Date]],lstHolidays)&amp; " "&amp;LeaveTracker[[#This Row],[Type of Leave]]</f>
        <v>3 VL</v>
      </c>
      <c r="K1497" s="23">
        <f ca="1">NETWORKDAYS(LeaveTracker[[#This Row],[Start Date]],LeaveTracker[[#This Row],[End Date]],lstHolidays)</f>
        <v>3</v>
      </c>
      <c r="L1497" s="30"/>
    </row>
    <row r="1498" spans="1:12" ht="30" customHeight="1" x14ac:dyDescent="0.3">
      <c r="A1498" s="30">
        <v>117</v>
      </c>
      <c r="B1498" s="36">
        <v>43879</v>
      </c>
      <c r="C1498" s="36">
        <v>43803</v>
      </c>
      <c r="D1498" s="20" t="s">
        <v>500</v>
      </c>
      <c r="E1498" s="20" t="str">
        <f>IF(ISBLANK(LeaveTracker[[#This Row],[Employee Name]]),"-----",VLOOKUP(LeaveTracker[[#This Row],[Employee Name]],Employees[[Employee Name]:[Office]],6))</f>
        <v>COOPERATIVE OFFICE</v>
      </c>
      <c r="F1498" s="24">
        <v>43826</v>
      </c>
      <c r="G1498" s="24">
        <v>43826</v>
      </c>
      <c r="H1498" s="20" t="s">
        <v>300</v>
      </c>
      <c r="I1498" s="51" t="s">
        <v>732</v>
      </c>
      <c r="J1498" s="27" t="str">
        <f ca="1">NETWORKDAYS(LeaveTracker[[#This Row],[Start Date]],LeaveTracker[[#This Row],[End Date]],lstHolidays)&amp; " "&amp;LeaveTracker[[#This Row],[Type of Leave]]</f>
        <v>1 OTHER</v>
      </c>
      <c r="K1498" s="23">
        <f ca="1">NETWORKDAYS(LeaveTracker[[#This Row],[Start Date]],LeaveTracker[[#This Row],[End Date]],lstHolidays)</f>
        <v>1</v>
      </c>
      <c r="L1498" s="30"/>
    </row>
    <row r="1499" spans="1:12" ht="30" customHeight="1" x14ac:dyDescent="0.3">
      <c r="A1499" s="30">
        <v>118</v>
      </c>
      <c r="B1499" s="36">
        <v>43879</v>
      </c>
      <c r="C1499" s="36">
        <v>43837</v>
      </c>
      <c r="D1499" s="19" t="s">
        <v>507</v>
      </c>
      <c r="E1499" s="20" t="str">
        <f>IF(ISBLANK(LeaveTracker[[#This Row],[Employee Name]]),"-----",VLOOKUP(LeaveTracker[[#This Row],[Employee Name]],Employees[[Employee Name]:[Office]],6))</f>
        <v>THRDC</v>
      </c>
      <c r="F1499" s="24">
        <v>43838</v>
      </c>
      <c r="G1499" s="24">
        <v>43839</v>
      </c>
      <c r="H1499" s="20" t="s">
        <v>300</v>
      </c>
      <c r="I1499" s="51" t="s">
        <v>105</v>
      </c>
      <c r="J1499" s="27" t="str">
        <f ca="1">NETWORKDAYS(LeaveTracker[[#This Row],[Start Date]],LeaveTracker[[#This Row],[End Date]],lstHolidays)&amp; " "&amp;LeaveTracker[[#This Row],[Type of Leave]]</f>
        <v>2 OTHER</v>
      </c>
      <c r="K1499" s="23">
        <f ca="1">NETWORKDAYS(LeaveTracker[[#This Row],[Start Date]],LeaveTracker[[#This Row],[End Date]],lstHolidays)</f>
        <v>2</v>
      </c>
      <c r="L1499" s="30"/>
    </row>
    <row r="1500" spans="1:12" ht="30" customHeight="1" x14ac:dyDescent="0.3">
      <c r="A1500" s="30">
        <v>119</v>
      </c>
      <c r="B1500" s="36">
        <v>43879</v>
      </c>
      <c r="C1500" s="36">
        <v>43801</v>
      </c>
      <c r="D1500" s="19" t="s">
        <v>491</v>
      </c>
      <c r="E1500" s="20" t="str">
        <f>IF(ISBLANK(LeaveTracker[[#This Row],[Employee Name]]),"-----",VLOOKUP(LeaveTracker[[#This Row],[Employee Name]],Employees[[Employee Name]:[Office]],6))</f>
        <v>THRDC</v>
      </c>
      <c r="F1500" s="24">
        <v>43798</v>
      </c>
      <c r="G1500" s="24">
        <v>43798</v>
      </c>
      <c r="H1500" s="20" t="s">
        <v>81</v>
      </c>
      <c r="I1500" s="51"/>
      <c r="J1500" s="27" t="str">
        <f ca="1">NETWORKDAYS(LeaveTracker[[#This Row],[Start Date]],LeaveTracker[[#This Row],[End Date]],lstHolidays)&amp; " "&amp;LeaveTracker[[#This Row],[Type of Leave]]</f>
        <v>1 SL</v>
      </c>
      <c r="K1500" s="23">
        <f ca="1">NETWORKDAYS(LeaveTracker[[#This Row],[Start Date]],LeaveTracker[[#This Row],[End Date]],lstHolidays)</f>
        <v>1</v>
      </c>
      <c r="L1500" s="30"/>
    </row>
    <row r="1501" spans="1:12" ht="30" customHeight="1" x14ac:dyDescent="0.3">
      <c r="A1501" s="30">
        <v>120</v>
      </c>
      <c r="B1501" s="36">
        <v>43879</v>
      </c>
      <c r="C1501" s="36">
        <v>43798</v>
      </c>
      <c r="D1501" s="19" t="s">
        <v>497</v>
      </c>
      <c r="E1501" s="20" t="str">
        <f>IF(ISBLANK(LeaveTracker[[#This Row],[Employee Name]]),"-----",VLOOKUP(LeaveTracker[[#This Row],[Employee Name]],Employees[[Employee Name]:[Office]],6))</f>
        <v>COOPERATIVE OFFICE</v>
      </c>
      <c r="F1501" s="24">
        <v>43815</v>
      </c>
      <c r="G1501" s="24">
        <v>43818</v>
      </c>
      <c r="H1501" s="20" t="s">
        <v>81</v>
      </c>
      <c r="I1501" s="51"/>
      <c r="J1501" s="27" t="str">
        <f ca="1">NETWORKDAYS(LeaveTracker[[#This Row],[Start Date]],LeaveTracker[[#This Row],[End Date]],lstHolidays)&amp; " "&amp;LeaveTracker[[#This Row],[Type of Leave]]</f>
        <v>4 SL</v>
      </c>
      <c r="K1501" s="23">
        <f ca="1">NETWORKDAYS(LeaveTracker[[#This Row],[Start Date]],LeaveTracker[[#This Row],[End Date]],lstHolidays)</f>
        <v>4</v>
      </c>
      <c r="L1501" s="30"/>
    </row>
    <row r="1502" spans="1:12" ht="30" customHeight="1" x14ac:dyDescent="0.3">
      <c r="A1502" s="30">
        <v>120</v>
      </c>
      <c r="B1502" s="36">
        <v>43879</v>
      </c>
      <c r="C1502" s="36">
        <v>43798</v>
      </c>
      <c r="D1502" s="20" t="s">
        <v>497</v>
      </c>
      <c r="E1502" s="20" t="str">
        <f>IF(ISBLANK(LeaveTracker[[#This Row],[Employee Name]]),"-----",VLOOKUP(LeaveTracker[[#This Row],[Employee Name]],Employees[[Employee Name]:[Office]],6))</f>
        <v>COOPERATIVE OFFICE</v>
      </c>
      <c r="F1502" s="24">
        <v>43822</v>
      </c>
      <c r="G1502" s="24">
        <v>43822</v>
      </c>
      <c r="H1502" s="20" t="s">
        <v>81</v>
      </c>
      <c r="I1502" s="51"/>
      <c r="J1502" s="27" t="str">
        <f ca="1">NETWORKDAYS(LeaveTracker[[#This Row],[Start Date]],LeaveTracker[[#This Row],[End Date]],lstHolidays)&amp; " "&amp;LeaveTracker[[#This Row],[Type of Leave]]</f>
        <v>1 SL</v>
      </c>
      <c r="K1502" s="23">
        <f ca="1">NETWORKDAYS(LeaveTracker[[#This Row],[Start Date]],LeaveTracker[[#This Row],[End Date]],lstHolidays)</f>
        <v>1</v>
      </c>
      <c r="L1502" s="30"/>
    </row>
    <row r="1503" spans="1:12" ht="30" customHeight="1" x14ac:dyDescent="0.3">
      <c r="A1503" s="30">
        <v>120</v>
      </c>
      <c r="B1503" s="36">
        <v>43879</v>
      </c>
      <c r="C1503" s="36">
        <v>43798</v>
      </c>
      <c r="D1503" s="20" t="s">
        <v>497</v>
      </c>
      <c r="E1503" s="20" t="str">
        <f>IF(ISBLANK(LeaveTracker[[#This Row],[Employee Name]]),"-----",VLOOKUP(LeaveTracker[[#This Row],[Employee Name]],Employees[[Employee Name]:[Office]],6))</f>
        <v>COOPERATIVE OFFICE</v>
      </c>
      <c r="F1503" s="24">
        <v>43825</v>
      </c>
      <c r="G1503" s="24">
        <v>43825</v>
      </c>
      <c r="H1503" s="20" t="s">
        <v>81</v>
      </c>
      <c r="I1503" s="51"/>
      <c r="J1503" s="27" t="str">
        <f ca="1">NETWORKDAYS(LeaveTracker[[#This Row],[Start Date]],LeaveTracker[[#This Row],[End Date]],lstHolidays)&amp; " "&amp;LeaveTracker[[#This Row],[Type of Leave]]</f>
        <v>1 SL</v>
      </c>
      <c r="K1503" s="23">
        <f ca="1">NETWORKDAYS(LeaveTracker[[#This Row],[Start Date]],LeaveTracker[[#This Row],[End Date]],lstHolidays)</f>
        <v>1</v>
      </c>
      <c r="L1503" s="30"/>
    </row>
    <row r="1504" spans="1:12" ht="30" customHeight="1" x14ac:dyDescent="0.3">
      <c r="A1504" s="30">
        <v>121</v>
      </c>
      <c r="B1504" s="36">
        <v>43879</v>
      </c>
      <c r="C1504" s="36">
        <v>43798</v>
      </c>
      <c r="D1504" s="20" t="s">
        <v>497</v>
      </c>
      <c r="E1504" s="20" t="str">
        <f>IF(ISBLANK(LeaveTracker[[#This Row],[Employee Name]]),"-----",VLOOKUP(LeaveTracker[[#This Row],[Employee Name]],Employees[[Employee Name]:[Office]],6))</f>
        <v>COOPERATIVE OFFICE</v>
      </c>
      <c r="F1504" s="24">
        <v>43801</v>
      </c>
      <c r="G1504" s="24">
        <v>43804</v>
      </c>
      <c r="H1504" s="20" t="s">
        <v>81</v>
      </c>
      <c r="I1504" s="51"/>
      <c r="J1504" s="27" t="str">
        <f ca="1">NETWORKDAYS(LeaveTracker[[#This Row],[Start Date]],LeaveTracker[[#This Row],[End Date]],lstHolidays)&amp; " "&amp;LeaveTracker[[#This Row],[Type of Leave]]</f>
        <v>4 SL</v>
      </c>
      <c r="K1504" s="23">
        <f ca="1">NETWORKDAYS(LeaveTracker[[#This Row],[Start Date]],LeaveTracker[[#This Row],[End Date]],lstHolidays)</f>
        <v>4</v>
      </c>
      <c r="L1504" s="30"/>
    </row>
    <row r="1505" spans="1:12" ht="30" customHeight="1" x14ac:dyDescent="0.3">
      <c r="A1505" s="30">
        <v>121</v>
      </c>
      <c r="B1505" s="36">
        <v>43879</v>
      </c>
      <c r="C1505" s="36">
        <v>43799</v>
      </c>
      <c r="D1505" s="20" t="s">
        <v>497</v>
      </c>
      <c r="E1505" s="20" t="str">
        <f>IF(ISBLANK(LeaveTracker[[#This Row],[Employee Name]]),"-----",VLOOKUP(LeaveTracker[[#This Row],[Employee Name]],Employees[[Employee Name]:[Office]],6))</f>
        <v>COOPERATIVE OFFICE</v>
      </c>
      <c r="F1505" s="24">
        <v>43808</v>
      </c>
      <c r="G1505" s="24">
        <v>43811</v>
      </c>
      <c r="H1505" s="20" t="s">
        <v>81</v>
      </c>
      <c r="I1505" s="51"/>
      <c r="J1505" s="27" t="str">
        <f ca="1">NETWORKDAYS(LeaveTracker[[#This Row],[Start Date]],LeaveTracker[[#This Row],[End Date]],lstHolidays)&amp; " "&amp;LeaveTracker[[#This Row],[Type of Leave]]</f>
        <v>4 SL</v>
      </c>
      <c r="K1505" s="23">
        <f ca="1">NETWORKDAYS(LeaveTracker[[#This Row],[Start Date]],LeaveTracker[[#This Row],[End Date]],lstHolidays)</f>
        <v>4</v>
      </c>
      <c r="L1505" s="30"/>
    </row>
    <row r="1506" spans="1:12" ht="30" customHeight="1" x14ac:dyDescent="0.3">
      <c r="A1506" s="30">
        <v>122</v>
      </c>
      <c r="B1506" s="36">
        <v>43879</v>
      </c>
      <c r="C1506" s="36"/>
      <c r="D1506" s="19" t="s">
        <v>335</v>
      </c>
      <c r="E1506" s="20" t="str">
        <f>IF(ISBLANK(LeaveTracker[[#This Row],[Employee Name]]),"-----",VLOOKUP(LeaveTracker[[#This Row],[Employee Name]],Employees[[Employee Name]:[Office]],6))</f>
        <v>INTERNAL</v>
      </c>
      <c r="F1506" s="24">
        <v>43819</v>
      </c>
      <c r="G1506" s="24">
        <v>43819</v>
      </c>
      <c r="H1506" s="20" t="s">
        <v>300</v>
      </c>
      <c r="I1506" s="51" t="s">
        <v>696</v>
      </c>
      <c r="J1506" s="27" t="str">
        <f ca="1">NETWORKDAYS(LeaveTracker[[#This Row],[Start Date]],LeaveTracker[[#This Row],[End Date]],lstHolidays)&amp; " "&amp;LeaveTracker[[#This Row],[Type of Leave]]</f>
        <v>1 OTHER</v>
      </c>
      <c r="K1506" s="23">
        <f ca="1">NETWORKDAYS(LeaveTracker[[#This Row],[Start Date]],LeaveTracker[[#This Row],[End Date]],lstHolidays)</f>
        <v>1</v>
      </c>
      <c r="L1506" s="30"/>
    </row>
    <row r="1507" spans="1:12" ht="30" customHeight="1" x14ac:dyDescent="0.3">
      <c r="A1507" s="30">
        <v>123</v>
      </c>
      <c r="B1507" s="36">
        <v>43879</v>
      </c>
      <c r="C1507" s="36">
        <v>43836</v>
      </c>
      <c r="D1507" s="19" t="s">
        <v>786</v>
      </c>
      <c r="E1507" s="20" t="str">
        <f>IF(ISBLANK(LeaveTracker[[#This Row],[Employee Name]]),"-----",VLOOKUP(LeaveTracker[[#This Row],[Employee Name]],Employees[[Employee Name]:[Office]],6))</f>
        <v>SP</v>
      </c>
      <c r="F1507" s="21">
        <v>43833</v>
      </c>
      <c r="G1507" s="24">
        <v>43833</v>
      </c>
      <c r="H1507" s="20" t="s">
        <v>300</v>
      </c>
      <c r="I1507" s="51" t="s">
        <v>647</v>
      </c>
      <c r="J1507" s="27" t="str">
        <f ca="1">NETWORKDAYS(LeaveTracker[[#This Row],[Start Date]],LeaveTracker[[#This Row],[End Date]],lstHolidays)&amp; " "&amp;LeaveTracker[[#This Row],[Type of Leave]]</f>
        <v>1 OTHER</v>
      </c>
      <c r="K1507" s="23">
        <f ca="1">NETWORKDAYS(LeaveTracker[[#This Row],[Start Date]],LeaveTracker[[#This Row],[End Date]],lstHolidays)</f>
        <v>1</v>
      </c>
      <c r="L1507" s="30"/>
    </row>
    <row r="1508" spans="1:12" ht="30" customHeight="1" x14ac:dyDescent="0.3">
      <c r="A1508" s="30">
        <v>124</v>
      </c>
      <c r="B1508" s="36">
        <v>43879</v>
      </c>
      <c r="C1508" s="36">
        <v>43811</v>
      </c>
      <c r="D1508" s="19" t="s">
        <v>480</v>
      </c>
      <c r="E1508" s="20" t="str">
        <f>IF(ISBLANK(LeaveTracker[[#This Row],[Employee Name]]),"-----",VLOOKUP(LeaveTracker[[#This Row],[Employee Name]],Employees[[Employee Name]:[Office]],6))</f>
        <v>ADMIN OFFICE</v>
      </c>
      <c r="F1508" s="24">
        <v>43804</v>
      </c>
      <c r="G1508" s="24">
        <v>43805</v>
      </c>
      <c r="H1508" s="20" t="s">
        <v>81</v>
      </c>
      <c r="I1508" s="51"/>
      <c r="J1508" s="27" t="str">
        <f ca="1">NETWORKDAYS(LeaveTracker[[#This Row],[Start Date]],LeaveTracker[[#This Row],[End Date]],lstHolidays)&amp; " "&amp;LeaveTracker[[#This Row],[Type of Leave]]</f>
        <v>2 SL</v>
      </c>
      <c r="K1508" s="23">
        <f ca="1">NETWORKDAYS(LeaveTracker[[#This Row],[Start Date]],LeaveTracker[[#This Row],[End Date]],lstHolidays)</f>
        <v>2</v>
      </c>
      <c r="L1508" s="30"/>
    </row>
    <row r="1509" spans="1:12" ht="30" customHeight="1" x14ac:dyDescent="0.3">
      <c r="A1509" s="30">
        <v>125</v>
      </c>
      <c r="B1509" s="36">
        <v>43879</v>
      </c>
      <c r="C1509" s="36">
        <v>43810</v>
      </c>
      <c r="D1509" s="19" t="s">
        <v>267</v>
      </c>
      <c r="E1509" s="20" t="str">
        <f>IF(ISBLANK(LeaveTracker[[#This Row],[Employee Name]]),"-----",VLOOKUP(LeaveTracker[[#This Row],[Employee Name]],Employees[[Employee Name]:[Office]],6))</f>
        <v>MO</v>
      </c>
      <c r="F1509" s="24">
        <v>43822</v>
      </c>
      <c r="G1509" s="24">
        <v>43822</v>
      </c>
      <c r="H1509" s="20" t="s">
        <v>300</v>
      </c>
      <c r="I1509" s="51" t="s">
        <v>647</v>
      </c>
      <c r="J1509" s="27" t="str">
        <f ca="1">NETWORKDAYS(LeaveTracker[[#This Row],[Start Date]],LeaveTracker[[#This Row],[End Date]],lstHolidays)&amp; " "&amp;LeaveTracker[[#This Row],[Type of Leave]]</f>
        <v>1 OTHER</v>
      </c>
      <c r="K1509" s="23">
        <f ca="1">NETWORKDAYS(LeaveTracker[[#This Row],[Start Date]],LeaveTracker[[#This Row],[End Date]],lstHolidays)</f>
        <v>1</v>
      </c>
      <c r="L1509" s="30"/>
    </row>
    <row r="1510" spans="1:12" ht="30" customHeight="1" x14ac:dyDescent="0.3">
      <c r="A1510" s="30">
        <v>126</v>
      </c>
      <c r="B1510" s="36">
        <v>43879</v>
      </c>
      <c r="C1510" s="36">
        <v>43836</v>
      </c>
      <c r="D1510" s="19" t="s">
        <v>116</v>
      </c>
      <c r="E1510" s="20" t="str">
        <f>IF(ISBLANK(LeaveTracker[[#This Row],[Employee Name]]),"-----",VLOOKUP(LeaveTracker[[#This Row],[Employee Name]],Employees[[Employee Name]:[Office]],6))</f>
        <v>CHARACTER OFFICE</v>
      </c>
      <c r="F1510" s="24">
        <v>43826</v>
      </c>
      <c r="G1510" s="24">
        <v>43826</v>
      </c>
      <c r="H1510" s="20" t="s">
        <v>81</v>
      </c>
      <c r="I1510" s="51"/>
      <c r="J1510" s="27" t="str">
        <f ca="1">NETWORKDAYS(LeaveTracker[[#This Row],[Start Date]],LeaveTracker[[#This Row],[End Date]],lstHolidays)&amp; " "&amp;LeaveTracker[[#This Row],[Type of Leave]]</f>
        <v>1 SL</v>
      </c>
      <c r="K1510" s="23">
        <f ca="1">NETWORKDAYS(LeaveTracker[[#This Row],[Start Date]],LeaveTracker[[#This Row],[End Date]],lstHolidays)</f>
        <v>1</v>
      </c>
      <c r="L1510" s="30"/>
    </row>
    <row r="1511" spans="1:12" ht="30" customHeight="1" x14ac:dyDescent="0.3">
      <c r="A1511" s="30">
        <v>126</v>
      </c>
      <c r="B1511" s="36">
        <v>43879</v>
      </c>
      <c r="C1511" s="36">
        <v>43836</v>
      </c>
      <c r="D1511" s="19" t="s">
        <v>116</v>
      </c>
      <c r="E1511" s="20" t="str">
        <f>IF(ISBLANK(LeaveTracker[[#This Row],[Employee Name]]),"-----",VLOOKUP(LeaveTracker[[#This Row],[Employee Name]],Employees[[Employee Name]:[Office]],6))</f>
        <v>CHARACTER OFFICE</v>
      </c>
      <c r="F1511" s="24">
        <v>43833</v>
      </c>
      <c r="G1511" s="24">
        <v>43833</v>
      </c>
      <c r="H1511" s="20" t="s">
        <v>81</v>
      </c>
      <c r="I1511" s="51"/>
      <c r="J1511" s="27" t="str">
        <f ca="1">NETWORKDAYS(LeaveTracker[[#This Row],[Start Date]],LeaveTracker[[#This Row],[End Date]],lstHolidays)&amp; " "&amp;LeaveTracker[[#This Row],[Type of Leave]]</f>
        <v>1 SL</v>
      </c>
      <c r="K1511" s="23">
        <f ca="1">NETWORKDAYS(LeaveTracker[[#This Row],[Start Date]],LeaveTracker[[#This Row],[End Date]],lstHolidays)</f>
        <v>1</v>
      </c>
      <c r="L1511" s="30"/>
    </row>
    <row r="1512" spans="1:12" ht="30" customHeight="1" x14ac:dyDescent="0.3">
      <c r="A1512" s="30">
        <v>127</v>
      </c>
      <c r="B1512" s="36">
        <v>43879</v>
      </c>
      <c r="C1512" s="36"/>
      <c r="D1512" s="19" t="s">
        <v>341</v>
      </c>
      <c r="E1512" s="20" t="str">
        <f>IF(ISBLANK(LeaveTracker[[#This Row],[Employee Name]]),"-----",VLOOKUP(LeaveTracker[[#This Row],[Employee Name]],Employees[[Employee Name]:[Office]],6))</f>
        <v>COMELEC</v>
      </c>
      <c r="F1512" s="24">
        <v>43818</v>
      </c>
      <c r="G1512" s="24">
        <v>43819</v>
      </c>
      <c r="H1512" s="20" t="s">
        <v>300</v>
      </c>
      <c r="I1512" s="51" t="s">
        <v>307</v>
      </c>
      <c r="J1512" s="27" t="str">
        <f ca="1">NETWORKDAYS(LeaveTracker[[#This Row],[Start Date]],LeaveTracker[[#This Row],[End Date]],lstHolidays)&amp; " "&amp;LeaveTracker[[#This Row],[Type of Leave]]</f>
        <v>2 OTHER</v>
      </c>
      <c r="K1512" s="23">
        <f ca="1">NETWORKDAYS(LeaveTracker[[#This Row],[Start Date]],LeaveTracker[[#This Row],[End Date]],lstHolidays)</f>
        <v>2</v>
      </c>
      <c r="L1512" s="30"/>
    </row>
    <row r="1513" spans="1:12" ht="30" customHeight="1" x14ac:dyDescent="0.3">
      <c r="A1513" s="30">
        <v>127</v>
      </c>
      <c r="B1513" s="36">
        <v>43879</v>
      </c>
      <c r="C1513" s="36"/>
      <c r="D1513" s="19" t="s">
        <v>341</v>
      </c>
      <c r="E1513" s="20" t="str">
        <f>IF(ISBLANK(LeaveTracker[[#This Row],[Employee Name]]),"-----",VLOOKUP(LeaveTracker[[#This Row],[Employee Name]],Employees[[Employee Name]:[Office]],6))</f>
        <v>COMELEC</v>
      </c>
      <c r="F1513" s="24">
        <v>43822</v>
      </c>
      <c r="G1513" s="24">
        <v>43822</v>
      </c>
      <c r="H1513" s="20" t="s">
        <v>300</v>
      </c>
      <c r="I1513" s="51" t="s">
        <v>307</v>
      </c>
      <c r="J1513" s="27" t="str">
        <f ca="1">NETWORKDAYS(LeaveTracker[[#This Row],[Start Date]],LeaveTracker[[#This Row],[End Date]],lstHolidays)&amp; " "&amp;LeaveTracker[[#This Row],[Type of Leave]]</f>
        <v>1 OTHER</v>
      </c>
      <c r="K1513" s="23">
        <f ca="1">NETWORKDAYS(LeaveTracker[[#This Row],[Start Date]],LeaveTracker[[#This Row],[End Date]],lstHolidays)</f>
        <v>1</v>
      </c>
      <c r="L1513" s="30"/>
    </row>
    <row r="1514" spans="1:12" ht="30" customHeight="1" x14ac:dyDescent="0.3">
      <c r="A1514" s="30">
        <v>127</v>
      </c>
      <c r="B1514" s="36">
        <v>43879</v>
      </c>
      <c r="C1514" s="36"/>
      <c r="D1514" s="19" t="s">
        <v>341</v>
      </c>
      <c r="E1514" s="20" t="str">
        <f>IF(ISBLANK(LeaveTracker[[#This Row],[Employee Name]]),"-----",VLOOKUP(LeaveTracker[[#This Row],[Employee Name]],Employees[[Employee Name]:[Office]],6))</f>
        <v>COMELEC</v>
      </c>
      <c r="F1514" s="24">
        <v>43825</v>
      </c>
      <c r="G1514" s="24">
        <v>43826</v>
      </c>
      <c r="H1514" s="20" t="s">
        <v>300</v>
      </c>
      <c r="I1514" s="51" t="s">
        <v>307</v>
      </c>
      <c r="J1514" s="27" t="str">
        <f ca="1">NETWORKDAYS(LeaveTracker[[#This Row],[Start Date]],LeaveTracker[[#This Row],[End Date]],lstHolidays)&amp; " "&amp;LeaveTracker[[#This Row],[Type of Leave]]</f>
        <v>2 OTHER</v>
      </c>
      <c r="K1514" s="23">
        <f ca="1">NETWORKDAYS(LeaveTracker[[#This Row],[Start Date]],LeaveTracker[[#This Row],[End Date]],lstHolidays)</f>
        <v>2</v>
      </c>
      <c r="L1514" s="30"/>
    </row>
    <row r="1515" spans="1:12" ht="30" customHeight="1" x14ac:dyDescent="0.3">
      <c r="A1515" s="30">
        <v>128</v>
      </c>
      <c r="B1515" s="36">
        <v>43879</v>
      </c>
      <c r="C1515" s="36">
        <v>43812</v>
      </c>
      <c r="D1515" s="19" t="s">
        <v>179</v>
      </c>
      <c r="E1515" s="20" t="str">
        <f>IF(ISBLANK(LeaveTracker[[#This Row],[Employee Name]]),"-----",VLOOKUP(LeaveTracker[[#This Row],[Employee Name]],Employees[[Employee Name]:[Office]],6))</f>
        <v>DOE</v>
      </c>
      <c r="F1515" s="24">
        <v>43817</v>
      </c>
      <c r="G1515" s="24">
        <v>43819</v>
      </c>
      <c r="H1515" s="20" t="s">
        <v>82</v>
      </c>
      <c r="I1515" s="51"/>
      <c r="J1515" s="27" t="str">
        <f ca="1">NETWORKDAYS(LeaveTracker[[#This Row],[Start Date]],LeaveTracker[[#This Row],[End Date]],lstHolidays)&amp; " "&amp;LeaveTracker[[#This Row],[Type of Leave]]</f>
        <v>3 VL</v>
      </c>
      <c r="K1515" s="23">
        <f ca="1">NETWORKDAYS(LeaveTracker[[#This Row],[Start Date]],LeaveTracker[[#This Row],[End Date]],lstHolidays)</f>
        <v>3</v>
      </c>
      <c r="L1515" s="30"/>
    </row>
    <row r="1516" spans="1:12" ht="30" customHeight="1" x14ac:dyDescent="0.3">
      <c r="A1516" s="30">
        <v>128</v>
      </c>
      <c r="B1516" s="36">
        <v>43879</v>
      </c>
      <c r="C1516" s="36">
        <v>43812</v>
      </c>
      <c r="D1516" s="20" t="s">
        <v>179</v>
      </c>
      <c r="E1516" s="20" t="str">
        <f>IF(ISBLANK(LeaveTracker[[#This Row],[Employee Name]]),"-----",VLOOKUP(LeaveTracker[[#This Row],[Employee Name]],Employees[[Employee Name]:[Office]],6))</f>
        <v>DOE</v>
      </c>
      <c r="F1516" s="24">
        <v>43815</v>
      </c>
      <c r="G1516" s="24">
        <v>43816</v>
      </c>
      <c r="H1516" s="20" t="s">
        <v>82</v>
      </c>
      <c r="I1516" s="51"/>
      <c r="J1516" s="27" t="str">
        <f ca="1">NETWORKDAYS(LeaveTracker[[#This Row],[Start Date]],LeaveTracker[[#This Row],[End Date]],lstHolidays)&amp; " "&amp;LeaveTracker[[#This Row],[Type of Leave]]</f>
        <v>2 VL</v>
      </c>
      <c r="K1516" s="23">
        <f ca="1">NETWORKDAYS(LeaveTracker[[#This Row],[Start Date]],LeaveTracker[[#This Row],[End Date]],lstHolidays)</f>
        <v>2</v>
      </c>
      <c r="L1516" s="30"/>
    </row>
    <row r="1517" spans="1:12" ht="30" customHeight="1" x14ac:dyDescent="0.3">
      <c r="A1517" s="30">
        <v>129</v>
      </c>
      <c r="B1517" s="36">
        <v>43879</v>
      </c>
      <c r="C1517" s="36">
        <v>43812</v>
      </c>
      <c r="D1517" s="19" t="s">
        <v>796</v>
      </c>
      <c r="E1517" s="20" t="str">
        <f>IF(ISBLANK(LeaveTracker[[#This Row],[Employee Name]]),"-----",VLOOKUP(LeaveTracker[[#This Row],[Employee Name]],Employees[[Employee Name]:[Office]],6))</f>
        <v>DEPED</v>
      </c>
      <c r="F1517" s="24">
        <v>43817</v>
      </c>
      <c r="G1517" s="24">
        <v>43819</v>
      </c>
      <c r="H1517" s="20" t="s">
        <v>300</v>
      </c>
      <c r="I1517" s="51" t="s">
        <v>307</v>
      </c>
      <c r="J1517" s="27" t="str">
        <f ca="1">NETWORKDAYS(LeaveTracker[[#This Row],[Start Date]],LeaveTracker[[#This Row],[End Date]],lstHolidays)&amp; " "&amp;LeaveTracker[[#This Row],[Type of Leave]]</f>
        <v>3 OTHER</v>
      </c>
      <c r="K1517" s="23">
        <f ca="1">NETWORKDAYS(LeaveTracker[[#This Row],[Start Date]],LeaveTracker[[#This Row],[End Date]],lstHolidays)</f>
        <v>3</v>
      </c>
      <c r="L1517" s="30"/>
    </row>
    <row r="1518" spans="1:12" ht="30" customHeight="1" x14ac:dyDescent="0.3">
      <c r="A1518" s="30">
        <v>129</v>
      </c>
      <c r="B1518" s="36">
        <v>43879</v>
      </c>
      <c r="C1518" s="36">
        <v>43812</v>
      </c>
      <c r="D1518" s="19" t="s">
        <v>796</v>
      </c>
      <c r="E1518" s="20" t="str">
        <f>IF(ISBLANK(LeaveTracker[[#This Row],[Employee Name]]),"-----",VLOOKUP(LeaveTracker[[#This Row],[Employee Name]],Employees[[Employee Name]:[Office]],6))</f>
        <v>DEPED</v>
      </c>
      <c r="F1518" s="24">
        <v>43825</v>
      </c>
      <c r="G1518" s="24">
        <v>43826</v>
      </c>
      <c r="H1518" s="20" t="s">
        <v>300</v>
      </c>
      <c r="I1518" s="51" t="s">
        <v>307</v>
      </c>
      <c r="J1518" s="27" t="str">
        <f ca="1">NETWORKDAYS(LeaveTracker[[#This Row],[Start Date]],LeaveTracker[[#This Row],[End Date]],lstHolidays)&amp; " "&amp;LeaveTracker[[#This Row],[Type of Leave]]</f>
        <v>2 OTHER</v>
      </c>
      <c r="K1518" s="23">
        <f ca="1">NETWORKDAYS(LeaveTracker[[#This Row],[Start Date]],LeaveTracker[[#This Row],[End Date]],lstHolidays)</f>
        <v>2</v>
      </c>
      <c r="L1518" s="30"/>
    </row>
    <row r="1519" spans="1:12" ht="30" customHeight="1" x14ac:dyDescent="0.3">
      <c r="A1519" s="30">
        <v>130</v>
      </c>
      <c r="B1519" s="36">
        <v>43879</v>
      </c>
      <c r="C1519" s="36">
        <v>43816</v>
      </c>
      <c r="D1519" s="19" t="s">
        <v>763</v>
      </c>
      <c r="E1519" s="20" t="str">
        <f>IF(ISBLANK(LeaveTracker[[#This Row],[Employee Name]]),"-----",VLOOKUP(LeaveTracker[[#This Row],[Employee Name]],Employees[[Employee Name]:[Office]],6))</f>
        <v>ASSESSORS OFFICE</v>
      </c>
      <c r="F1519" s="24">
        <v>43826</v>
      </c>
      <c r="G1519" s="24">
        <v>43826</v>
      </c>
      <c r="H1519" s="20" t="s">
        <v>300</v>
      </c>
      <c r="I1519" s="51" t="s">
        <v>105</v>
      </c>
      <c r="J1519" s="27" t="str">
        <f ca="1">NETWORKDAYS(LeaveTracker[[#This Row],[Start Date]],LeaveTracker[[#This Row],[End Date]],lstHolidays)&amp; " "&amp;LeaveTracker[[#This Row],[Type of Leave]]</f>
        <v>1 OTHER</v>
      </c>
      <c r="K1519" s="23">
        <f ca="1">NETWORKDAYS(LeaveTracker[[#This Row],[Start Date]],LeaveTracker[[#This Row],[End Date]],lstHolidays)</f>
        <v>1</v>
      </c>
      <c r="L1519" s="30"/>
    </row>
    <row r="1520" spans="1:12" ht="30" customHeight="1" x14ac:dyDescent="0.3">
      <c r="A1520" s="30">
        <v>131</v>
      </c>
      <c r="B1520" s="36">
        <v>43879</v>
      </c>
      <c r="C1520" s="36">
        <v>43818</v>
      </c>
      <c r="D1520" s="19" t="s">
        <v>660</v>
      </c>
      <c r="E1520" s="20" t="str">
        <f>IF(ISBLANK(LeaveTracker[[#This Row],[Employee Name]]),"-----",VLOOKUP(LeaveTracker[[#This Row],[Employee Name]],Employees[[Employee Name]:[Office]],6))</f>
        <v>ASSESSORS OFFICE</v>
      </c>
      <c r="F1520" s="24">
        <v>43816</v>
      </c>
      <c r="G1520" s="24">
        <v>43816</v>
      </c>
      <c r="H1520" s="20" t="s">
        <v>81</v>
      </c>
      <c r="I1520" s="51"/>
      <c r="J1520" s="27" t="str">
        <f ca="1">NETWORKDAYS(LeaveTracker[[#This Row],[Start Date]],LeaveTracker[[#This Row],[End Date]],lstHolidays)&amp; " "&amp;LeaveTracker[[#This Row],[Type of Leave]]</f>
        <v>1 SL</v>
      </c>
      <c r="K1520" s="23">
        <f ca="1">NETWORKDAYS(LeaveTracker[[#This Row],[Start Date]],LeaveTracker[[#This Row],[End Date]],lstHolidays)</f>
        <v>1</v>
      </c>
      <c r="L1520" s="30"/>
    </row>
    <row r="1521" spans="1:12" ht="30" customHeight="1" x14ac:dyDescent="0.3">
      <c r="A1521" s="30">
        <v>132</v>
      </c>
      <c r="B1521" s="36">
        <v>43879</v>
      </c>
      <c r="C1521" s="36">
        <v>43822</v>
      </c>
      <c r="D1521" s="19" t="s">
        <v>467</v>
      </c>
      <c r="E1521" s="20" t="str">
        <f>IF(ISBLANK(LeaveTracker[[#This Row],[Employee Name]]),"-----",VLOOKUP(LeaveTracker[[#This Row],[Employee Name]],Employees[[Employee Name]:[Office]],6))</f>
        <v>ASSESSORS OFFICE</v>
      </c>
      <c r="F1521" s="24">
        <v>43817</v>
      </c>
      <c r="G1521" s="24">
        <v>43819</v>
      </c>
      <c r="H1521" s="20" t="s">
        <v>300</v>
      </c>
      <c r="I1521" s="51"/>
      <c r="J1521" s="27" t="str">
        <f ca="1">NETWORKDAYS(LeaveTracker[[#This Row],[Start Date]],LeaveTracker[[#This Row],[End Date]],lstHolidays)&amp; " "&amp;LeaveTracker[[#This Row],[Type of Leave]]</f>
        <v>3 OTHER</v>
      </c>
      <c r="K1521" s="23">
        <f ca="1">NETWORKDAYS(LeaveTracker[[#This Row],[Start Date]],LeaveTracker[[#This Row],[End Date]],lstHolidays)</f>
        <v>3</v>
      </c>
      <c r="L1521" s="30"/>
    </row>
    <row r="1522" spans="1:12" ht="30" customHeight="1" x14ac:dyDescent="0.3">
      <c r="A1522" s="30">
        <v>133</v>
      </c>
      <c r="B1522" s="36">
        <v>43879</v>
      </c>
      <c r="C1522" s="36">
        <v>43812</v>
      </c>
      <c r="D1522" s="20" t="s">
        <v>467</v>
      </c>
      <c r="E1522" s="20" t="str">
        <f>IF(ISBLANK(LeaveTracker[[#This Row],[Employee Name]]),"-----",VLOOKUP(LeaveTracker[[#This Row],[Employee Name]],Employees[[Employee Name]:[Office]],6))</f>
        <v>ASSESSORS OFFICE</v>
      </c>
      <c r="F1522" s="24">
        <v>43809</v>
      </c>
      <c r="G1522" s="24">
        <v>43811</v>
      </c>
      <c r="H1522" s="20" t="s">
        <v>81</v>
      </c>
      <c r="I1522" s="51"/>
      <c r="J1522" s="27" t="str">
        <f ca="1">NETWORKDAYS(LeaveTracker[[#This Row],[Start Date]],LeaveTracker[[#This Row],[End Date]],lstHolidays)&amp; " "&amp;LeaveTracker[[#This Row],[Type of Leave]]</f>
        <v>3 SL</v>
      </c>
      <c r="K1522" s="23">
        <f ca="1">NETWORKDAYS(LeaveTracker[[#This Row],[Start Date]],LeaveTracker[[#This Row],[End Date]],lstHolidays)</f>
        <v>3</v>
      </c>
      <c r="L1522" s="30"/>
    </row>
    <row r="1523" spans="1:12" ht="30" customHeight="1" x14ac:dyDescent="0.3">
      <c r="A1523" s="30">
        <v>134</v>
      </c>
      <c r="B1523" s="36">
        <v>43879</v>
      </c>
      <c r="C1523" s="36">
        <v>43794</v>
      </c>
      <c r="D1523" s="19" t="s">
        <v>798</v>
      </c>
      <c r="E1523" s="20" t="str">
        <f>IF(ISBLANK(LeaveTracker[[#This Row],[Employee Name]]),"-----",VLOOKUP(LeaveTracker[[#This Row],[Employee Name]],Employees[[Employee Name]:[Office]],6))</f>
        <v>CENRO</v>
      </c>
      <c r="F1523" s="24">
        <v>43792</v>
      </c>
      <c r="G1523" s="24">
        <v>43793</v>
      </c>
      <c r="H1523" s="20" t="s">
        <v>81</v>
      </c>
      <c r="I1523" s="51"/>
      <c r="J1523" s="27" t="str">
        <f ca="1">NETWORKDAYS(LeaveTracker[[#This Row],[Start Date]],LeaveTracker[[#This Row],[End Date]],lstHolidays)&amp; " "&amp;LeaveTracker[[#This Row],[Type of Leave]]</f>
        <v>0 SL</v>
      </c>
      <c r="K1523" s="23">
        <f ca="1">NETWORKDAYS(LeaveTracker[[#This Row],[Start Date]],LeaveTracker[[#This Row],[End Date]],lstHolidays)</f>
        <v>0</v>
      </c>
      <c r="L1523" s="30"/>
    </row>
    <row r="1524" spans="1:12" ht="30" customHeight="1" x14ac:dyDescent="0.3">
      <c r="A1524" s="30">
        <v>135</v>
      </c>
      <c r="B1524" s="36">
        <v>43879</v>
      </c>
      <c r="C1524" s="36">
        <v>43783</v>
      </c>
      <c r="D1524" s="19" t="s">
        <v>800</v>
      </c>
      <c r="E1524" s="20" t="str">
        <f>IF(ISBLANK(LeaveTracker[[#This Row],[Employee Name]]),"-----",VLOOKUP(LeaveTracker[[#This Row],[Employee Name]],Employees[[Employee Name]:[Office]],6))</f>
        <v>CENRO</v>
      </c>
      <c r="F1524" s="24">
        <v>43780</v>
      </c>
      <c r="G1524" s="24">
        <v>43782</v>
      </c>
      <c r="H1524" s="20" t="s">
        <v>81</v>
      </c>
      <c r="I1524" s="51"/>
      <c r="J1524" s="27" t="str">
        <f ca="1">NETWORKDAYS(LeaveTracker[[#This Row],[Start Date]],LeaveTracker[[#This Row],[End Date]],lstHolidays)&amp; " "&amp;LeaveTracker[[#This Row],[Type of Leave]]</f>
        <v>3 SL</v>
      </c>
      <c r="K1524" s="23">
        <f ca="1">NETWORKDAYS(LeaveTracker[[#This Row],[Start Date]],LeaveTracker[[#This Row],[End Date]],lstHolidays)</f>
        <v>3</v>
      </c>
      <c r="L1524" s="30"/>
    </row>
    <row r="1525" spans="1:12" ht="30" customHeight="1" x14ac:dyDescent="0.3">
      <c r="A1525" s="30">
        <v>136</v>
      </c>
      <c r="B1525" s="36">
        <v>43879</v>
      </c>
      <c r="C1525" s="36">
        <v>43786</v>
      </c>
      <c r="D1525" s="19" t="s">
        <v>292</v>
      </c>
      <c r="E1525" s="20" t="str">
        <f>IF(ISBLANK(LeaveTracker[[#This Row],[Employee Name]]),"-----",VLOOKUP(LeaveTracker[[#This Row],[Employee Name]],Employees[[Employee Name]:[Office]],6))</f>
        <v>CENRO</v>
      </c>
      <c r="F1525" s="24">
        <v>43775</v>
      </c>
      <c r="G1525" s="24">
        <v>43775</v>
      </c>
      <c r="H1525" s="20" t="s">
        <v>81</v>
      </c>
      <c r="I1525" s="51"/>
      <c r="J1525" s="27" t="str">
        <f ca="1">NETWORKDAYS(LeaveTracker[[#This Row],[Start Date]],LeaveTracker[[#This Row],[End Date]],lstHolidays)&amp; " "&amp;LeaveTracker[[#This Row],[Type of Leave]]</f>
        <v>1 SL</v>
      </c>
      <c r="K1525" s="23">
        <f ca="1">NETWORKDAYS(LeaveTracker[[#This Row],[Start Date]],LeaveTracker[[#This Row],[End Date]],lstHolidays)</f>
        <v>1</v>
      </c>
      <c r="L1525" s="30"/>
    </row>
    <row r="1526" spans="1:12" ht="30" customHeight="1" x14ac:dyDescent="0.3">
      <c r="A1526" s="30">
        <v>136</v>
      </c>
      <c r="B1526" s="36">
        <v>43879</v>
      </c>
      <c r="C1526" s="36">
        <v>43786</v>
      </c>
      <c r="D1526" s="19" t="s">
        <v>292</v>
      </c>
      <c r="E1526" s="20" t="str">
        <f>IF(ISBLANK(LeaveTracker[[#This Row],[Employee Name]]),"-----",VLOOKUP(LeaveTracker[[#This Row],[Employee Name]],Employees[[Employee Name]:[Office]],6))</f>
        <v>CENRO</v>
      </c>
      <c r="F1526" s="24">
        <v>43778</v>
      </c>
      <c r="G1526" s="24">
        <v>43782</v>
      </c>
      <c r="H1526" s="20" t="s">
        <v>81</v>
      </c>
      <c r="I1526" s="51"/>
      <c r="J1526" s="27" t="str">
        <f ca="1">NETWORKDAYS(LeaveTracker[[#This Row],[Start Date]],LeaveTracker[[#This Row],[End Date]],lstHolidays)&amp; " "&amp;LeaveTracker[[#This Row],[Type of Leave]]</f>
        <v>3 SL</v>
      </c>
      <c r="K1526" s="23">
        <f ca="1">NETWORKDAYS(LeaveTracker[[#This Row],[Start Date]],LeaveTracker[[#This Row],[End Date]],lstHolidays)</f>
        <v>3</v>
      </c>
      <c r="L1526" s="30"/>
    </row>
    <row r="1527" spans="1:12" ht="30" customHeight="1" x14ac:dyDescent="0.3">
      <c r="A1527" s="30">
        <v>136</v>
      </c>
      <c r="B1527" s="36">
        <v>43879</v>
      </c>
      <c r="C1527" s="36">
        <v>43786</v>
      </c>
      <c r="D1527" s="19" t="s">
        <v>292</v>
      </c>
      <c r="E1527" s="20" t="str">
        <f>IF(ISBLANK(LeaveTracker[[#This Row],[Employee Name]]),"-----",VLOOKUP(LeaveTracker[[#This Row],[Employee Name]],Employees[[Employee Name]:[Office]],6))</f>
        <v>CENRO</v>
      </c>
      <c r="F1527" s="24">
        <v>43785</v>
      </c>
      <c r="G1527" s="24">
        <v>43785</v>
      </c>
      <c r="H1527" s="20" t="s">
        <v>81</v>
      </c>
      <c r="I1527" s="51"/>
      <c r="J1527" s="27" t="str">
        <f ca="1">NETWORKDAYS(LeaveTracker[[#This Row],[Start Date]],LeaveTracker[[#This Row],[End Date]],lstHolidays)&amp; " "&amp;LeaveTracker[[#This Row],[Type of Leave]]</f>
        <v>0 SL</v>
      </c>
      <c r="K1527" s="23">
        <f ca="1">NETWORKDAYS(LeaveTracker[[#This Row],[Start Date]],LeaveTracker[[#This Row],[End Date]],lstHolidays)</f>
        <v>0</v>
      </c>
      <c r="L1527" s="30"/>
    </row>
    <row r="1528" spans="1:12" ht="30" customHeight="1" x14ac:dyDescent="0.3">
      <c r="A1528" s="30">
        <v>137</v>
      </c>
      <c r="B1528" s="36">
        <v>43879</v>
      </c>
      <c r="C1528" s="36">
        <v>43801</v>
      </c>
      <c r="D1528" s="20" t="s">
        <v>292</v>
      </c>
      <c r="E1528" s="20" t="str">
        <f>IF(ISBLANK(LeaveTracker[[#This Row],[Employee Name]]),"-----",VLOOKUP(LeaveTracker[[#This Row],[Employee Name]],Employees[[Employee Name]:[Office]],6))</f>
        <v>CENRO</v>
      </c>
      <c r="F1528" s="24">
        <v>43794</v>
      </c>
      <c r="G1528" s="24">
        <v>43798</v>
      </c>
      <c r="H1528" s="20" t="s">
        <v>81</v>
      </c>
      <c r="I1528" s="51"/>
      <c r="J1528" s="27" t="str">
        <f ca="1">NETWORKDAYS(LeaveTracker[[#This Row],[Start Date]],LeaveTracker[[#This Row],[End Date]],lstHolidays)&amp; " "&amp;LeaveTracker[[#This Row],[Type of Leave]]</f>
        <v>5 SL</v>
      </c>
      <c r="K1528" s="23">
        <f ca="1">NETWORKDAYS(LeaveTracker[[#This Row],[Start Date]],LeaveTracker[[#This Row],[End Date]],lstHolidays)</f>
        <v>5</v>
      </c>
      <c r="L1528" s="30"/>
    </row>
    <row r="1529" spans="1:12" ht="30" customHeight="1" x14ac:dyDescent="0.3">
      <c r="A1529" s="30">
        <v>138</v>
      </c>
      <c r="B1529" s="36">
        <v>43879</v>
      </c>
      <c r="C1529" s="36">
        <v>43805</v>
      </c>
      <c r="D1529" s="19" t="s">
        <v>801</v>
      </c>
      <c r="E1529" s="20" t="str">
        <f>IF(ISBLANK(LeaveTracker[[#This Row],[Employee Name]]),"-----",VLOOKUP(LeaveTracker[[#This Row],[Employee Name]],Employees[[Employee Name]:[Office]],6))</f>
        <v>CEO</v>
      </c>
      <c r="F1529" s="24">
        <v>43815</v>
      </c>
      <c r="G1529" s="24">
        <v>43819</v>
      </c>
      <c r="H1529" s="20" t="s">
        <v>82</v>
      </c>
      <c r="I1529" s="51"/>
      <c r="J1529" s="27" t="str">
        <f ca="1">NETWORKDAYS(LeaveTracker[[#This Row],[Start Date]],LeaveTracker[[#This Row],[End Date]],lstHolidays)&amp; " "&amp;LeaveTracker[[#This Row],[Type of Leave]]</f>
        <v>5 VL</v>
      </c>
      <c r="K1529" s="23">
        <f ca="1">NETWORKDAYS(LeaveTracker[[#This Row],[Start Date]],LeaveTracker[[#This Row],[End Date]],lstHolidays)</f>
        <v>5</v>
      </c>
      <c r="L1529" s="30"/>
    </row>
    <row r="1530" spans="1:12" ht="30" customHeight="1" x14ac:dyDescent="0.3">
      <c r="A1530" s="30">
        <v>139</v>
      </c>
      <c r="B1530" s="36">
        <v>43879</v>
      </c>
      <c r="C1530" s="36">
        <v>43787</v>
      </c>
      <c r="D1530" s="20" t="s">
        <v>801</v>
      </c>
      <c r="E1530" s="20" t="str">
        <f>IF(ISBLANK(LeaveTracker[[#This Row],[Employee Name]]),"-----",VLOOKUP(LeaveTracker[[#This Row],[Employee Name]],Employees[[Employee Name]:[Office]],6))</f>
        <v>CEO</v>
      </c>
      <c r="F1530" s="24">
        <v>43783</v>
      </c>
      <c r="G1530" s="24">
        <v>43784</v>
      </c>
      <c r="H1530" s="20" t="s">
        <v>81</v>
      </c>
      <c r="I1530" s="51"/>
      <c r="J1530" s="27" t="str">
        <f ca="1">NETWORKDAYS(LeaveTracker[[#This Row],[Start Date]],LeaveTracker[[#This Row],[End Date]],lstHolidays)&amp; " "&amp;LeaveTracker[[#This Row],[Type of Leave]]</f>
        <v>2 SL</v>
      </c>
      <c r="K1530" s="23">
        <f ca="1">NETWORKDAYS(LeaveTracker[[#This Row],[Start Date]],LeaveTracker[[#This Row],[End Date]],lstHolidays)</f>
        <v>2</v>
      </c>
      <c r="L1530" s="30"/>
    </row>
    <row r="1531" spans="1:12" ht="30" customHeight="1" x14ac:dyDescent="0.3">
      <c r="A1531" s="30">
        <v>140</v>
      </c>
      <c r="B1531" s="36">
        <v>43879</v>
      </c>
      <c r="C1531" s="36">
        <v>43819</v>
      </c>
      <c r="D1531" s="19" t="s">
        <v>230</v>
      </c>
      <c r="E1531" s="20" t="str">
        <f>IF(ISBLANK(LeaveTracker[[#This Row],[Employee Name]]),"-----",VLOOKUP(LeaveTracker[[#This Row],[Employee Name]],Employees[[Employee Name]:[Office]],6))</f>
        <v>CSWDO</v>
      </c>
      <c r="F1531" s="24">
        <v>43815</v>
      </c>
      <c r="G1531" s="24">
        <v>43816</v>
      </c>
      <c r="H1531" s="20" t="s">
        <v>81</v>
      </c>
      <c r="I1531" s="51"/>
      <c r="J1531" s="27" t="str">
        <f ca="1">NETWORKDAYS(LeaveTracker[[#This Row],[Start Date]],LeaveTracker[[#This Row],[End Date]],lstHolidays)&amp; " "&amp;LeaveTracker[[#This Row],[Type of Leave]]</f>
        <v>2 SL</v>
      </c>
      <c r="K1531" s="23">
        <f ca="1">NETWORKDAYS(LeaveTracker[[#This Row],[Start Date]],LeaveTracker[[#This Row],[End Date]],lstHolidays)</f>
        <v>2</v>
      </c>
      <c r="L1531" s="30"/>
    </row>
    <row r="1532" spans="1:12" ht="30" customHeight="1" x14ac:dyDescent="0.3">
      <c r="A1532" s="30">
        <v>140</v>
      </c>
      <c r="B1532" s="36">
        <v>43879</v>
      </c>
      <c r="C1532" s="36">
        <v>43819</v>
      </c>
      <c r="D1532" s="19" t="s">
        <v>230</v>
      </c>
      <c r="E1532" s="20" t="str">
        <f>IF(ISBLANK(LeaveTracker[[#This Row],[Employee Name]]),"-----",VLOOKUP(LeaveTracker[[#This Row],[Employee Name]],Employees[[Employee Name]:[Office]],6))</f>
        <v>CSWDO</v>
      </c>
      <c r="F1532" s="24">
        <v>43818</v>
      </c>
      <c r="G1532" s="24">
        <v>43818</v>
      </c>
      <c r="H1532" s="20" t="s">
        <v>81</v>
      </c>
      <c r="I1532" s="51"/>
      <c r="J1532" s="27" t="str">
        <f ca="1">NETWORKDAYS(LeaveTracker[[#This Row],[Start Date]],LeaveTracker[[#This Row],[End Date]],lstHolidays)&amp; " "&amp;LeaveTracker[[#This Row],[Type of Leave]]</f>
        <v>1 SL</v>
      </c>
      <c r="K1532" s="23">
        <f ca="1">NETWORKDAYS(LeaveTracker[[#This Row],[Start Date]],LeaveTracker[[#This Row],[End Date]],lstHolidays)</f>
        <v>1</v>
      </c>
      <c r="L1532" s="30"/>
    </row>
    <row r="1533" spans="1:12" ht="30" customHeight="1" x14ac:dyDescent="0.3">
      <c r="A1533" s="30">
        <v>141</v>
      </c>
      <c r="B1533" s="36">
        <v>43879</v>
      </c>
      <c r="C1533" s="36">
        <v>43833</v>
      </c>
      <c r="D1533" s="19" t="s">
        <v>805</v>
      </c>
      <c r="E1533" s="20" t="str">
        <f>IF(ISBLANK(LeaveTracker[[#This Row],[Employee Name]]),"-----",VLOOKUP(LeaveTracker[[#This Row],[Employee Name]],Employees[[Employee Name]:[Office]],6))</f>
        <v>ONT</v>
      </c>
      <c r="F1533" s="24">
        <v>43832</v>
      </c>
      <c r="G1533" s="24">
        <v>43832</v>
      </c>
      <c r="H1533" s="20" t="s">
        <v>81</v>
      </c>
      <c r="I1533" s="51"/>
      <c r="J1533" s="27" t="str">
        <f ca="1">NETWORKDAYS(LeaveTracker[[#This Row],[Start Date]],LeaveTracker[[#This Row],[End Date]],lstHolidays)&amp; " "&amp;LeaveTracker[[#This Row],[Type of Leave]]</f>
        <v>1 SL</v>
      </c>
      <c r="K1533" s="23">
        <f ca="1">NETWORKDAYS(LeaveTracker[[#This Row],[Start Date]],LeaveTracker[[#This Row],[End Date]],lstHolidays)</f>
        <v>1</v>
      </c>
      <c r="L1533" s="30"/>
    </row>
    <row r="1534" spans="1:12" ht="30" customHeight="1" x14ac:dyDescent="0.3">
      <c r="A1534" s="30">
        <v>142</v>
      </c>
      <c r="B1534" s="36">
        <v>43879</v>
      </c>
      <c r="C1534" s="36">
        <v>43801</v>
      </c>
      <c r="D1534" s="20" t="s">
        <v>805</v>
      </c>
      <c r="E1534" s="20" t="str">
        <f>IF(ISBLANK(LeaveTracker[[#This Row],[Employee Name]]),"-----",VLOOKUP(LeaveTracker[[#This Row],[Employee Name]],Employees[[Employee Name]:[Office]],6))</f>
        <v>ONT</v>
      </c>
      <c r="F1534" s="24">
        <v>43830</v>
      </c>
      <c r="G1534" s="24">
        <v>43830</v>
      </c>
      <c r="H1534" s="20" t="s">
        <v>82</v>
      </c>
      <c r="I1534" s="51"/>
      <c r="J1534" s="27" t="str">
        <f ca="1">NETWORKDAYS(LeaveTracker[[#This Row],[Start Date]],LeaveTracker[[#This Row],[End Date]],lstHolidays)&amp; " "&amp;LeaveTracker[[#This Row],[Type of Leave]]</f>
        <v>1 VL</v>
      </c>
      <c r="K1534" s="23">
        <f ca="1">NETWORKDAYS(LeaveTracker[[#This Row],[Start Date]],LeaveTracker[[#This Row],[End Date]],lstHolidays)</f>
        <v>1</v>
      </c>
      <c r="L1534" s="30"/>
    </row>
    <row r="1535" spans="1:12" ht="30" customHeight="1" x14ac:dyDescent="0.3">
      <c r="A1535" s="30">
        <v>143</v>
      </c>
      <c r="B1535" s="36">
        <v>43879</v>
      </c>
      <c r="C1535" s="36">
        <v>43811</v>
      </c>
      <c r="D1535" s="19" t="s">
        <v>189</v>
      </c>
      <c r="E1535" s="20" t="str">
        <f>IF(ISBLANK(LeaveTracker[[#This Row],[Employee Name]]),"-----",VLOOKUP(LeaveTracker[[#This Row],[Employee Name]],Employees[[Employee Name]:[Office]],6))</f>
        <v>ONT</v>
      </c>
      <c r="F1535" s="24">
        <v>43826</v>
      </c>
      <c r="G1535" s="24">
        <v>43826</v>
      </c>
      <c r="H1535" s="20" t="s">
        <v>300</v>
      </c>
      <c r="I1535" s="51" t="s">
        <v>761</v>
      </c>
      <c r="J1535" s="27" t="str">
        <f ca="1">NETWORKDAYS(LeaveTracker[[#This Row],[Start Date]],LeaveTracker[[#This Row],[End Date]],lstHolidays)&amp; " "&amp;LeaveTracker[[#This Row],[Type of Leave]]</f>
        <v>1 OTHER</v>
      </c>
      <c r="K1535" s="23">
        <f ca="1">NETWORKDAYS(LeaveTracker[[#This Row],[Start Date]],LeaveTracker[[#This Row],[End Date]],lstHolidays)</f>
        <v>1</v>
      </c>
      <c r="L1535" s="30"/>
    </row>
    <row r="1536" spans="1:12" ht="30" customHeight="1" x14ac:dyDescent="0.3">
      <c r="A1536" s="30">
        <v>144</v>
      </c>
      <c r="B1536" s="36">
        <v>43879</v>
      </c>
      <c r="C1536" s="36">
        <v>43822</v>
      </c>
      <c r="D1536" s="20" t="s">
        <v>189</v>
      </c>
      <c r="E1536" s="20" t="str">
        <f>IF(ISBLANK(LeaveTracker[[#This Row],[Employee Name]]),"-----",VLOOKUP(LeaveTracker[[#This Row],[Employee Name]],Employees[[Employee Name]:[Office]],6))</f>
        <v>ONT</v>
      </c>
      <c r="F1536" s="24">
        <v>43819</v>
      </c>
      <c r="G1536" s="24">
        <v>43819</v>
      </c>
      <c r="H1536" s="20" t="s">
        <v>81</v>
      </c>
      <c r="I1536" s="51"/>
      <c r="J1536" s="27" t="str">
        <f ca="1">NETWORKDAYS(LeaveTracker[[#This Row],[Start Date]],LeaveTracker[[#This Row],[End Date]],lstHolidays)&amp; " "&amp;LeaveTracker[[#This Row],[Type of Leave]]</f>
        <v>1 SL</v>
      </c>
      <c r="K1536" s="23">
        <f ca="1">NETWORKDAYS(LeaveTracker[[#This Row],[Start Date]],LeaveTracker[[#This Row],[End Date]],lstHolidays)</f>
        <v>1</v>
      </c>
      <c r="L1536" s="30"/>
    </row>
    <row r="1537" spans="1:12" ht="30" customHeight="1" x14ac:dyDescent="0.3">
      <c r="A1537" s="30">
        <v>145</v>
      </c>
      <c r="B1537" s="36">
        <v>43879</v>
      </c>
      <c r="C1537" s="36">
        <v>43811</v>
      </c>
      <c r="D1537" s="20" t="s">
        <v>189</v>
      </c>
      <c r="E1537" s="20" t="str">
        <f>IF(ISBLANK(LeaveTracker[[#This Row],[Employee Name]]),"-----",VLOOKUP(LeaveTracker[[#This Row],[Employee Name]],Employees[[Employee Name]:[Office]],6))</f>
        <v>ONT</v>
      </c>
      <c r="F1537" s="24">
        <v>43810</v>
      </c>
      <c r="G1537" s="24">
        <v>43810</v>
      </c>
      <c r="H1537" s="20" t="s">
        <v>81</v>
      </c>
      <c r="I1537" s="51"/>
      <c r="J1537" s="27" t="str">
        <f ca="1">NETWORKDAYS(LeaveTracker[[#This Row],[Start Date]],LeaveTracker[[#This Row],[End Date]],lstHolidays)&amp; " "&amp;LeaveTracker[[#This Row],[Type of Leave]]</f>
        <v>1 SL</v>
      </c>
      <c r="K1537" s="23">
        <f ca="1">NETWORKDAYS(LeaveTracker[[#This Row],[Start Date]],LeaveTracker[[#This Row],[End Date]],lstHolidays)</f>
        <v>1</v>
      </c>
      <c r="L1537" s="30"/>
    </row>
    <row r="1538" spans="1:12" ht="30" customHeight="1" x14ac:dyDescent="0.3">
      <c r="A1538" s="30">
        <v>146</v>
      </c>
      <c r="B1538" s="36">
        <v>43879</v>
      </c>
      <c r="C1538" s="36">
        <v>43808</v>
      </c>
      <c r="D1538" s="19" t="s">
        <v>383</v>
      </c>
      <c r="E1538" s="20" t="str">
        <f>IF(ISBLANK(LeaveTracker[[#This Row],[Employee Name]]),"-----",VLOOKUP(LeaveTracker[[#This Row],[Employee Name]],Employees[[Employee Name]:[Office]],6))</f>
        <v>CCT</v>
      </c>
      <c r="F1538" s="24">
        <v>43805</v>
      </c>
      <c r="G1538" s="24">
        <v>43805</v>
      </c>
      <c r="H1538" s="20" t="s">
        <v>81</v>
      </c>
      <c r="I1538" s="51"/>
      <c r="J1538" s="27" t="str">
        <f ca="1">NETWORKDAYS(LeaveTracker[[#This Row],[Start Date]],LeaveTracker[[#This Row],[End Date]],lstHolidays)&amp; " "&amp;LeaveTracker[[#This Row],[Type of Leave]]</f>
        <v>1 SL</v>
      </c>
      <c r="K1538" s="23">
        <f ca="1">NETWORKDAYS(LeaveTracker[[#This Row],[Start Date]],LeaveTracker[[#This Row],[End Date]],lstHolidays)</f>
        <v>1</v>
      </c>
      <c r="L1538" s="30"/>
    </row>
    <row r="1539" spans="1:12" ht="30" customHeight="1" x14ac:dyDescent="0.3">
      <c r="A1539" s="30">
        <v>147</v>
      </c>
      <c r="B1539" s="36">
        <v>43879</v>
      </c>
      <c r="C1539" s="36">
        <v>43795</v>
      </c>
      <c r="D1539" s="20" t="s">
        <v>383</v>
      </c>
      <c r="E1539" s="20" t="str">
        <f>IF(ISBLANK(LeaveTracker[[#This Row],[Employee Name]]),"-----",VLOOKUP(LeaveTracker[[#This Row],[Employee Name]],Employees[[Employee Name]:[Office]],6))</f>
        <v>CCT</v>
      </c>
      <c r="F1539" s="24">
        <v>43794</v>
      </c>
      <c r="G1539" s="24">
        <v>43794</v>
      </c>
      <c r="H1539" s="20" t="s">
        <v>81</v>
      </c>
      <c r="I1539" s="51"/>
      <c r="J1539" s="27" t="str">
        <f ca="1">NETWORKDAYS(LeaveTracker[[#This Row],[Start Date]],LeaveTracker[[#This Row],[End Date]],lstHolidays)&amp; " "&amp;LeaveTracker[[#This Row],[Type of Leave]]</f>
        <v>1 SL</v>
      </c>
      <c r="K1539" s="23">
        <f ca="1">NETWORKDAYS(LeaveTracker[[#This Row],[Start Date]],LeaveTracker[[#This Row],[End Date]],lstHolidays)</f>
        <v>1</v>
      </c>
      <c r="L1539" s="30"/>
    </row>
    <row r="1540" spans="1:12" ht="30" customHeight="1" x14ac:dyDescent="0.3">
      <c r="A1540" s="30">
        <v>148</v>
      </c>
      <c r="B1540" s="36">
        <v>43879</v>
      </c>
      <c r="C1540" s="36">
        <v>43808</v>
      </c>
      <c r="D1540" s="19" t="s">
        <v>577</v>
      </c>
      <c r="E1540" s="20" t="str">
        <f>IF(ISBLANK(LeaveTracker[[#This Row],[Employee Name]]),"-----",VLOOKUP(LeaveTracker[[#This Row],[Employee Name]],Employees[[Employee Name]:[Office]],6))</f>
        <v>CCT</v>
      </c>
      <c r="F1540" s="24">
        <v>43817</v>
      </c>
      <c r="G1540" s="24">
        <v>43818</v>
      </c>
      <c r="H1540" s="20" t="s">
        <v>300</v>
      </c>
      <c r="I1540" s="51" t="s">
        <v>307</v>
      </c>
      <c r="J1540" s="27" t="str">
        <f ca="1">NETWORKDAYS(LeaveTracker[[#This Row],[Start Date]],LeaveTracker[[#This Row],[End Date]],lstHolidays)&amp; " "&amp;LeaveTracker[[#This Row],[Type of Leave]]</f>
        <v>2 OTHER</v>
      </c>
      <c r="K1540" s="23">
        <f ca="1">NETWORKDAYS(LeaveTracker[[#This Row],[Start Date]],LeaveTracker[[#This Row],[End Date]],lstHolidays)</f>
        <v>2</v>
      </c>
      <c r="L1540" s="30"/>
    </row>
    <row r="1541" spans="1:12" ht="30" customHeight="1" x14ac:dyDescent="0.3">
      <c r="A1541" s="30">
        <v>148</v>
      </c>
      <c r="B1541" s="36">
        <v>43879</v>
      </c>
      <c r="C1541" s="36">
        <v>43808</v>
      </c>
      <c r="D1541" s="19" t="s">
        <v>577</v>
      </c>
      <c r="E1541" s="20" t="str">
        <f>IF(ISBLANK(LeaveTracker[[#This Row],[Employee Name]]),"-----",VLOOKUP(LeaveTracker[[#This Row],[Employee Name]],Employees[[Employee Name]:[Office]],6))</f>
        <v>CCT</v>
      </c>
      <c r="F1541" s="24">
        <v>43825</v>
      </c>
      <c r="G1541" s="24">
        <v>43826</v>
      </c>
      <c r="H1541" s="20" t="s">
        <v>300</v>
      </c>
      <c r="I1541" s="51" t="s">
        <v>307</v>
      </c>
      <c r="J1541" s="27" t="str">
        <f ca="1">NETWORKDAYS(LeaveTracker[[#This Row],[Start Date]],LeaveTracker[[#This Row],[End Date]],lstHolidays)&amp; " "&amp;LeaveTracker[[#This Row],[Type of Leave]]</f>
        <v>2 OTHER</v>
      </c>
      <c r="K1541" s="23">
        <f ca="1">NETWORKDAYS(LeaveTracker[[#This Row],[Start Date]],LeaveTracker[[#This Row],[End Date]],lstHolidays)</f>
        <v>2</v>
      </c>
      <c r="L1541" s="30"/>
    </row>
    <row r="1542" spans="1:12" ht="30" customHeight="1" x14ac:dyDescent="0.3">
      <c r="A1542" s="30">
        <v>149</v>
      </c>
      <c r="B1542" s="36">
        <v>43879</v>
      </c>
      <c r="C1542" s="36">
        <v>43808</v>
      </c>
      <c r="D1542" s="19" t="s">
        <v>577</v>
      </c>
      <c r="E1542" s="20" t="str">
        <f>IF(ISBLANK(LeaveTracker[[#This Row],[Employee Name]]),"-----",VLOOKUP(LeaveTracker[[#This Row],[Employee Name]],Employees[[Employee Name]:[Office]],6))</f>
        <v>CCT</v>
      </c>
      <c r="F1542" s="24">
        <v>43816</v>
      </c>
      <c r="G1542" s="24">
        <v>43816</v>
      </c>
      <c r="H1542" s="20" t="s">
        <v>300</v>
      </c>
      <c r="I1542" s="51" t="s">
        <v>105</v>
      </c>
      <c r="J1542" s="27" t="str">
        <f ca="1">NETWORKDAYS(LeaveTracker[[#This Row],[Start Date]],LeaveTracker[[#This Row],[End Date]],lstHolidays)&amp; " "&amp;LeaveTracker[[#This Row],[Type of Leave]]</f>
        <v>1 OTHER</v>
      </c>
      <c r="K1542" s="23">
        <f ca="1">NETWORKDAYS(LeaveTracker[[#This Row],[Start Date]],LeaveTracker[[#This Row],[End Date]],lstHolidays)</f>
        <v>1</v>
      </c>
      <c r="L1542" s="30"/>
    </row>
    <row r="1543" spans="1:12" ht="30" customHeight="1" x14ac:dyDescent="0.3">
      <c r="A1543" s="30">
        <v>150</v>
      </c>
      <c r="B1543" s="36">
        <v>43879</v>
      </c>
      <c r="C1543" s="36">
        <v>43811</v>
      </c>
      <c r="D1543" s="19" t="s">
        <v>577</v>
      </c>
      <c r="E1543" s="20" t="str">
        <f>IF(ISBLANK(LeaveTracker[[#This Row],[Employee Name]]),"-----",VLOOKUP(LeaveTracker[[#This Row],[Employee Name]],Employees[[Employee Name]:[Office]],6))</f>
        <v>CCT</v>
      </c>
      <c r="F1543" s="24">
        <v>43810</v>
      </c>
      <c r="G1543" s="24">
        <v>43810</v>
      </c>
      <c r="H1543" s="20" t="s">
        <v>81</v>
      </c>
      <c r="I1543" s="51"/>
      <c r="J1543" s="27" t="str">
        <f ca="1">NETWORKDAYS(LeaveTracker[[#This Row],[Start Date]],LeaveTracker[[#This Row],[End Date]],lstHolidays)&amp; " "&amp;LeaveTracker[[#This Row],[Type of Leave]]</f>
        <v>1 SL</v>
      </c>
      <c r="K1543" s="23">
        <f ca="1">NETWORKDAYS(LeaveTracker[[#This Row],[Start Date]],LeaveTracker[[#This Row],[End Date]],lstHolidays)</f>
        <v>1</v>
      </c>
      <c r="L1543" s="30"/>
    </row>
    <row r="1544" spans="1:12" ht="30" customHeight="1" x14ac:dyDescent="0.3">
      <c r="A1544" s="30">
        <v>152</v>
      </c>
      <c r="B1544" s="36">
        <v>43879</v>
      </c>
      <c r="C1544" s="36">
        <v>43804</v>
      </c>
      <c r="D1544" s="19" t="s">
        <v>577</v>
      </c>
      <c r="E1544" s="20" t="str">
        <f>IF(ISBLANK(LeaveTracker[[#This Row],[Employee Name]]),"-----",VLOOKUP(LeaveTracker[[#This Row],[Employee Name]],Employees[[Employee Name]:[Office]],6))</f>
        <v>CCT</v>
      </c>
      <c r="F1544" s="24">
        <v>43803</v>
      </c>
      <c r="G1544" s="24">
        <v>43803</v>
      </c>
      <c r="H1544" s="20" t="s">
        <v>81</v>
      </c>
      <c r="I1544" s="51"/>
      <c r="J1544" s="27" t="str">
        <f ca="1">NETWORKDAYS(LeaveTracker[[#This Row],[Start Date]],LeaveTracker[[#This Row],[End Date]],lstHolidays)&amp; " "&amp;LeaveTracker[[#This Row],[Type of Leave]]</f>
        <v>1 SL</v>
      </c>
      <c r="K1544" s="23">
        <f ca="1">NETWORKDAYS(LeaveTracker[[#This Row],[Start Date]],LeaveTracker[[#This Row],[End Date]],lstHolidays)</f>
        <v>1</v>
      </c>
      <c r="L1544" s="30"/>
    </row>
    <row r="1545" spans="1:12" ht="30" customHeight="1" x14ac:dyDescent="0.3">
      <c r="A1545" s="30">
        <v>153</v>
      </c>
      <c r="B1545" s="36">
        <v>43879</v>
      </c>
      <c r="C1545" s="36">
        <v>43803</v>
      </c>
      <c r="D1545" s="19" t="s">
        <v>378</v>
      </c>
      <c r="E1545" s="20" t="str">
        <f>IF(ISBLANK(LeaveTracker[[#This Row],[Employee Name]]),"-----",VLOOKUP(LeaveTracker[[#This Row],[Employee Name]],Employees[[Employee Name]:[Office]],6))</f>
        <v>CCT</v>
      </c>
      <c r="F1545" s="24">
        <v>43800</v>
      </c>
      <c r="G1545" s="24">
        <v>43800</v>
      </c>
      <c r="H1545" s="20" t="s">
        <v>81</v>
      </c>
      <c r="I1545" s="51"/>
      <c r="J1545" s="27" t="str">
        <f ca="1">NETWORKDAYS(LeaveTracker[[#This Row],[Start Date]],LeaveTracker[[#This Row],[End Date]],lstHolidays)&amp; " "&amp;LeaveTracker[[#This Row],[Type of Leave]]</f>
        <v>0 SL</v>
      </c>
      <c r="K1545" s="23">
        <f ca="1">NETWORKDAYS(LeaveTracker[[#This Row],[Start Date]],LeaveTracker[[#This Row],[End Date]],lstHolidays)</f>
        <v>0</v>
      </c>
      <c r="L1545" s="30"/>
    </row>
    <row r="1546" spans="1:12" ht="30" customHeight="1" x14ac:dyDescent="0.3">
      <c r="A1546" s="30">
        <v>154</v>
      </c>
      <c r="B1546" s="36">
        <v>43879</v>
      </c>
      <c r="C1546" s="36">
        <v>43803</v>
      </c>
      <c r="D1546" s="20" t="s">
        <v>378</v>
      </c>
      <c r="E1546" s="20" t="str">
        <f>IF(ISBLANK(LeaveTracker[[#This Row],[Employee Name]]),"-----",VLOOKUP(LeaveTracker[[#This Row],[Employee Name]],Employees[[Employee Name]:[Office]],6))</f>
        <v>CCT</v>
      </c>
      <c r="F1546" s="24">
        <v>43797</v>
      </c>
      <c r="G1546" s="24">
        <v>43798</v>
      </c>
      <c r="H1546" s="20" t="s">
        <v>81</v>
      </c>
      <c r="I1546" s="51"/>
      <c r="J1546" s="27" t="str">
        <f ca="1">NETWORKDAYS(LeaveTracker[[#This Row],[Start Date]],LeaveTracker[[#This Row],[End Date]],lstHolidays)&amp; " "&amp;LeaveTracker[[#This Row],[Type of Leave]]</f>
        <v>2 SL</v>
      </c>
      <c r="K1546" s="23">
        <f ca="1">NETWORKDAYS(LeaveTracker[[#This Row],[Start Date]],LeaveTracker[[#This Row],[End Date]],lstHolidays)</f>
        <v>2</v>
      </c>
      <c r="L1546" s="30"/>
    </row>
    <row r="1547" spans="1:12" ht="30" customHeight="1" x14ac:dyDescent="0.3">
      <c r="A1547" s="30">
        <v>155</v>
      </c>
      <c r="B1547" s="36">
        <v>43879</v>
      </c>
      <c r="C1547" s="36">
        <v>43808</v>
      </c>
      <c r="D1547" s="19" t="s">
        <v>581</v>
      </c>
      <c r="E1547" s="20" t="str">
        <f>IF(ISBLANK(LeaveTracker[[#This Row],[Employee Name]]),"-----",VLOOKUP(LeaveTracker[[#This Row],[Employee Name]],Employees[[Employee Name]:[Office]],6))</f>
        <v>CCT</v>
      </c>
      <c r="F1547" s="24">
        <v>43815</v>
      </c>
      <c r="G1547" s="24">
        <v>43817</v>
      </c>
      <c r="H1547" s="20" t="s">
        <v>300</v>
      </c>
      <c r="I1547" s="51" t="s">
        <v>307</v>
      </c>
      <c r="J1547" s="27" t="str">
        <f ca="1">NETWORKDAYS(LeaveTracker[[#This Row],[Start Date]],LeaveTracker[[#This Row],[End Date]],lstHolidays)&amp; " "&amp;LeaveTracker[[#This Row],[Type of Leave]]</f>
        <v>3 OTHER</v>
      </c>
      <c r="K1547" s="23">
        <f ca="1">NETWORKDAYS(LeaveTracker[[#This Row],[Start Date]],LeaveTracker[[#This Row],[End Date]],lstHolidays)</f>
        <v>3</v>
      </c>
      <c r="L1547" s="30"/>
    </row>
    <row r="1548" spans="1:12" ht="30" customHeight="1" x14ac:dyDescent="0.3">
      <c r="A1548" s="30">
        <v>155</v>
      </c>
      <c r="B1548" s="36">
        <v>43879</v>
      </c>
      <c r="C1548" s="36">
        <v>43808</v>
      </c>
      <c r="D1548" s="20" t="s">
        <v>581</v>
      </c>
      <c r="E1548" s="20" t="str">
        <f>IF(ISBLANK(LeaveTracker[[#This Row],[Employee Name]]),"-----",VLOOKUP(LeaveTracker[[#This Row],[Employee Name]],Employees[[Employee Name]:[Office]],6))</f>
        <v>CCT</v>
      </c>
      <c r="F1548" s="24">
        <v>43825</v>
      </c>
      <c r="G1548" s="24">
        <v>43826</v>
      </c>
      <c r="H1548" s="20" t="s">
        <v>300</v>
      </c>
      <c r="I1548" s="51" t="s">
        <v>307</v>
      </c>
      <c r="J1548" s="27" t="str">
        <f ca="1">NETWORKDAYS(LeaveTracker[[#This Row],[Start Date]],LeaveTracker[[#This Row],[End Date]],lstHolidays)&amp; " "&amp;LeaveTracker[[#This Row],[Type of Leave]]</f>
        <v>2 OTHER</v>
      </c>
      <c r="K1548" s="23">
        <f ca="1">NETWORKDAYS(LeaveTracker[[#This Row],[Start Date]],LeaveTracker[[#This Row],[End Date]],lstHolidays)</f>
        <v>2</v>
      </c>
      <c r="L1548" s="30"/>
    </row>
    <row r="1549" spans="1:12" ht="30" customHeight="1" x14ac:dyDescent="0.3">
      <c r="A1549" s="30">
        <v>156</v>
      </c>
      <c r="B1549" s="36">
        <v>43879</v>
      </c>
      <c r="C1549" s="36">
        <v>43815</v>
      </c>
      <c r="D1549" s="20" t="s">
        <v>581</v>
      </c>
      <c r="E1549" s="20" t="str">
        <f>IF(ISBLANK(LeaveTracker[[#This Row],[Employee Name]]),"-----",VLOOKUP(LeaveTracker[[#This Row],[Employee Name]],Employees[[Employee Name]:[Office]],6))</f>
        <v>CCT</v>
      </c>
      <c r="F1549" s="24">
        <v>43808</v>
      </c>
      <c r="G1549" s="24">
        <v>43808</v>
      </c>
      <c r="H1549" s="20" t="s">
        <v>81</v>
      </c>
      <c r="I1549" s="51"/>
      <c r="J1549" s="27" t="str">
        <f ca="1">NETWORKDAYS(LeaveTracker[[#This Row],[Start Date]],LeaveTracker[[#This Row],[End Date]],lstHolidays)&amp; " "&amp;LeaveTracker[[#This Row],[Type of Leave]]</f>
        <v>1 SL</v>
      </c>
      <c r="K1549" s="23">
        <f ca="1">NETWORKDAYS(LeaveTracker[[#This Row],[Start Date]],LeaveTracker[[#This Row],[End Date]],lstHolidays)</f>
        <v>1</v>
      </c>
      <c r="L1549" s="30"/>
    </row>
    <row r="1550" spans="1:12" ht="30" customHeight="1" x14ac:dyDescent="0.3">
      <c r="A1550" s="30">
        <v>156</v>
      </c>
      <c r="B1550" s="36">
        <v>43879</v>
      </c>
      <c r="C1550" s="36">
        <v>43815</v>
      </c>
      <c r="D1550" s="20" t="s">
        <v>581</v>
      </c>
      <c r="E1550" s="20" t="str">
        <f>IF(ISBLANK(LeaveTracker[[#This Row],[Employee Name]]),"-----",VLOOKUP(LeaveTracker[[#This Row],[Employee Name]],Employees[[Employee Name]:[Office]],6))</f>
        <v>CCT</v>
      </c>
      <c r="F1550" s="24">
        <v>43812</v>
      </c>
      <c r="G1550" s="24">
        <v>43812</v>
      </c>
      <c r="H1550" s="20" t="s">
        <v>81</v>
      </c>
      <c r="I1550" s="51"/>
      <c r="J1550" s="27" t="str">
        <f ca="1">NETWORKDAYS(LeaveTracker[[#This Row],[Start Date]],LeaveTracker[[#This Row],[End Date]],lstHolidays)&amp; " "&amp;LeaveTracker[[#This Row],[Type of Leave]]</f>
        <v>1 SL</v>
      </c>
      <c r="K1550" s="23">
        <f ca="1">NETWORKDAYS(LeaveTracker[[#This Row],[Start Date]],LeaveTracker[[#This Row],[End Date]],lstHolidays)</f>
        <v>1</v>
      </c>
      <c r="L1550" s="30"/>
    </row>
    <row r="1551" spans="1:12" ht="30" customHeight="1" x14ac:dyDescent="0.3">
      <c r="A1551" s="30">
        <v>157</v>
      </c>
      <c r="B1551" s="36">
        <v>43879</v>
      </c>
      <c r="C1551" s="36">
        <v>43804</v>
      </c>
      <c r="D1551" s="20" t="s">
        <v>581</v>
      </c>
      <c r="E1551" s="20" t="str">
        <f>IF(ISBLANK(LeaveTracker[[#This Row],[Employee Name]]),"-----",VLOOKUP(LeaveTracker[[#This Row],[Employee Name]],Employees[[Employee Name]:[Office]],6))</f>
        <v>CCT</v>
      </c>
      <c r="F1551" s="24">
        <v>43803</v>
      </c>
      <c r="G1551" s="24">
        <v>43803</v>
      </c>
      <c r="H1551" s="20" t="s">
        <v>81</v>
      </c>
      <c r="I1551" s="51"/>
      <c r="J1551" s="27" t="str">
        <f ca="1">NETWORKDAYS(LeaveTracker[[#This Row],[Start Date]],LeaveTracker[[#This Row],[End Date]],lstHolidays)&amp; " "&amp;LeaveTracker[[#This Row],[Type of Leave]]</f>
        <v>1 SL</v>
      </c>
      <c r="K1551" s="23">
        <f ca="1">NETWORKDAYS(LeaveTracker[[#This Row],[Start Date]],LeaveTracker[[#This Row],[End Date]],lstHolidays)</f>
        <v>1</v>
      </c>
      <c r="L1551" s="30"/>
    </row>
    <row r="1552" spans="1:12" ht="30" customHeight="1" x14ac:dyDescent="0.3">
      <c r="A1552" s="30">
        <v>158</v>
      </c>
      <c r="B1552" s="36">
        <v>43879</v>
      </c>
      <c r="C1552" s="36">
        <v>43804</v>
      </c>
      <c r="D1552" s="19" t="s">
        <v>586</v>
      </c>
      <c r="E1552" s="20" t="str">
        <f>IF(ISBLANK(LeaveTracker[[#This Row],[Employee Name]]),"-----",VLOOKUP(LeaveTracker[[#This Row],[Employee Name]],Employees[[Employee Name]:[Office]],6))</f>
        <v>CCT</v>
      </c>
      <c r="F1552" s="24">
        <v>43810</v>
      </c>
      <c r="G1552" s="24">
        <v>43811</v>
      </c>
      <c r="H1552" s="20" t="s">
        <v>300</v>
      </c>
      <c r="I1552" s="51" t="s">
        <v>307</v>
      </c>
      <c r="J1552" s="27" t="str">
        <f ca="1">NETWORKDAYS(LeaveTracker[[#This Row],[Start Date]],LeaveTracker[[#This Row],[End Date]],lstHolidays)&amp; " "&amp;LeaveTracker[[#This Row],[Type of Leave]]</f>
        <v>2 OTHER</v>
      </c>
      <c r="K1552" s="23">
        <f ca="1">NETWORKDAYS(LeaveTracker[[#This Row],[Start Date]],LeaveTracker[[#This Row],[End Date]],lstHolidays)</f>
        <v>2</v>
      </c>
      <c r="L1552" s="30"/>
    </row>
    <row r="1553" spans="1:12" ht="30" customHeight="1" x14ac:dyDescent="0.3">
      <c r="A1553" s="30">
        <v>158</v>
      </c>
      <c r="B1553" s="36">
        <v>43879</v>
      </c>
      <c r="C1553" s="36">
        <v>43804</v>
      </c>
      <c r="D1553" s="19" t="s">
        <v>586</v>
      </c>
      <c r="E1553" s="20" t="str">
        <f>IF(ISBLANK(LeaveTracker[[#This Row],[Employee Name]]),"-----",VLOOKUP(LeaveTracker[[#This Row],[Employee Name]],Employees[[Employee Name]:[Office]],6))</f>
        <v>CCT</v>
      </c>
      <c r="F1553" s="24">
        <v>43825</v>
      </c>
      <c r="G1553" s="24">
        <v>43826</v>
      </c>
      <c r="H1553" s="20" t="s">
        <v>300</v>
      </c>
      <c r="I1553" s="51" t="s">
        <v>307</v>
      </c>
      <c r="J1553" s="27" t="str">
        <f ca="1">NETWORKDAYS(LeaveTracker[[#This Row],[Start Date]],LeaveTracker[[#This Row],[End Date]],lstHolidays)&amp; " "&amp;LeaveTracker[[#This Row],[Type of Leave]]</f>
        <v>2 OTHER</v>
      </c>
      <c r="K1553" s="23">
        <f ca="1">NETWORKDAYS(LeaveTracker[[#This Row],[Start Date]],LeaveTracker[[#This Row],[End Date]],lstHolidays)</f>
        <v>2</v>
      </c>
      <c r="L1553" s="30"/>
    </row>
    <row r="1554" spans="1:12" ht="30" customHeight="1" x14ac:dyDescent="0.3">
      <c r="A1554" s="30">
        <v>159</v>
      </c>
      <c r="B1554" s="36">
        <v>43879</v>
      </c>
      <c r="C1554" s="36"/>
      <c r="D1554" s="19" t="s">
        <v>575</v>
      </c>
      <c r="E1554" s="20" t="str">
        <f>IF(ISBLANK(LeaveTracker[[#This Row],[Employee Name]]),"-----",VLOOKUP(LeaveTracker[[#This Row],[Employee Name]],Employees[[Employee Name]:[Office]],6))</f>
        <v>CCT</v>
      </c>
      <c r="F1554" s="24">
        <v>43817</v>
      </c>
      <c r="G1554" s="24">
        <v>43819</v>
      </c>
      <c r="H1554" s="20" t="s">
        <v>300</v>
      </c>
      <c r="I1554" s="51" t="s">
        <v>307</v>
      </c>
      <c r="J1554" s="27" t="str">
        <f ca="1">NETWORKDAYS(LeaveTracker[[#This Row],[Start Date]],LeaveTracker[[#This Row],[End Date]],lstHolidays)&amp; " "&amp;LeaveTracker[[#This Row],[Type of Leave]]</f>
        <v>3 OTHER</v>
      </c>
      <c r="K1554" s="23">
        <f ca="1">NETWORKDAYS(LeaveTracker[[#This Row],[Start Date]],LeaveTracker[[#This Row],[End Date]],lstHolidays)</f>
        <v>3</v>
      </c>
      <c r="L1554" s="30"/>
    </row>
    <row r="1555" spans="1:12" ht="30" customHeight="1" x14ac:dyDescent="0.3">
      <c r="A1555" s="30">
        <v>159</v>
      </c>
      <c r="B1555" s="36">
        <v>43879</v>
      </c>
      <c r="C1555" s="36"/>
      <c r="D1555" s="19" t="s">
        <v>575</v>
      </c>
      <c r="E1555" s="20" t="str">
        <f>IF(ISBLANK(LeaveTracker[[#This Row],[Employee Name]]),"-----",VLOOKUP(LeaveTracker[[#This Row],[Employee Name]],Employees[[Employee Name]:[Office]],6))</f>
        <v>CCT</v>
      </c>
      <c r="F1555" s="24">
        <v>43825</v>
      </c>
      <c r="G1555" s="24">
        <v>43826</v>
      </c>
      <c r="H1555" s="20" t="s">
        <v>300</v>
      </c>
      <c r="I1555" s="51" t="s">
        <v>307</v>
      </c>
      <c r="J1555" s="27" t="str">
        <f ca="1">NETWORKDAYS(LeaveTracker[[#This Row],[Start Date]],LeaveTracker[[#This Row],[End Date]],lstHolidays)&amp; " "&amp;LeaveTracker[[#This Row],[Type of Leave]]</f>
        <v>2 OTHER</v>
      </c>
      <c r="K1555" s="23">
        <f ca="1">NETWORKDAYS(LeaveTracker[[#This Row],[Start Date]],LeaveTracker[[#This Row],[End Date]],lstHolidays)</f>
        <v>2</v>
      </c>
      <c r="L1555" s="30"/>
    </row>
    <row r="1556" spans="1:12" ht="30" customHeight="1" x14ac:dyDescent="0.3">
      <c r="A1556" s="30">
        <v>160</v>
      </c>
      <c r="B1556" s="36">
        <v>43879</v>
      </c>
      <c r="C1556" s="36">
        <v>43789</v>
      </c>
      <c r="D1556" s="19" t="s">
        <v>633</v>
      </c>
      <c r="E1556" s="20" t="str">
        <f>IF(ISBLANK(LeaveTracker[[#This Row],[Employee Name]]),"-----",VLOOKUP(LeaveTracker[[#This Row],[Employee Name]],Employees[[Employee Name]:[Office]],6))</f>
        <v>CCT</v>
      </c>
      <c r="F1556" s="24">
        <v>43825</v>
      </c>
      <c r="G1556" s="24">
        <v>43826</v>
      </c>
      <c r="H1556" s="20" t="s">
        <v>82</v>
      </c>
      <c r="I1556" s="51"/>
      <c r="J1556" s="27" t="str">
        <f ca="1">NETWORKDAYS(LeaveTracker[[#This Row],[Start Date]],LeaveTracker[[#This Row],[End Date]],lstHolidays)&amp; " "&amp;LeaveTracker[[#This Row],[Type of Leave]]</f>
        <v>2 VL</v>
      </c>
      <c r="K1556" s="23">
        <f ca="1">NETWORKDAYS(LeaveTracker[[#This Row],[Start Date]],LeaveTracker[[#This Row],[End Date]],lstHolidays)</f>
        <v>2</v>
      </c>
      <c r="L1556" s="30"/>
    </row>
    <row r="1557" spans="1:12" ht="30" customHeight="1" x14ac:dyDescent="0.3">
      <c r="A1557" s="30">
        <v>161</v>
      </c>
      <c r="B1557" s="36">
        <v>43879</v>
      </c>
      <c r="C1557" s="36">
        <v>43805</v>
      </c>
      <c r="D1557" s="19" t="s">
        <v>633</v>
      </c>
      <c r="E1557" s="20" t="str">
        <f>IF(ISBLANK(LeaveTracker[[#This Row],[Employee Name]]),"-----",VLOOKUP(LeaveTracker[[#This Row],[Employee Name]],Employees[[Employee Name]:[Office]],6))</f>
        <v>CCT</v>
      </c>
      <c r="F1557" s="24">
        <v>43811</v>
      </c>
      <c r="G1557" s="24">
        <v>43811</v>
      </c>
      <c r="H1557" s="20" t="s">
        <v>300</v>
      </c>
      <c r="I1557" s="51" t="s">
        <v>276</v>
      </c>
      <c r="J1557" s="27" t="str">
        <f ca="1">NETWORKDAYS(LeaveTracker[[#This Row],[Start Date]],LeaveTracker[[#This Row],[End Date]],lstHolidays)&amp; " "&amp;LeaveTracker[[#This Row],[Type of Leave]]</f>
        <v>1 OTHER</v>
      </c>
      <c r="K1557" s="23">
        <f ca="1">NETWORKDAYS(LeaveTracker[[#This Row],[Start Date]],LeaveTracker[[#This Row],[End Date]],lstHolidays)</f>
        <v>1</v>
      </c>
      <c r="L1557" s="30"/>
    </row>
    <row r="1558" spans="1:12" ht="30" customHeight="1" x14ac:dyDescent="0.3">
      <c r="A1558" s="30">
        <v>162</v>
      </c>
      <c r="B1558" s="36">
        <v>43879</v>
      </c>
      <c r="C1558" s="36">
        <v>43833</v>
      </c>
      <c r="D1558" s="19" t="s">
        <v>589</v>
      </c>
      <c r="E1558" s="20" t="str">
        <f>IF(ISBLANK(LeaveTracker[[#This Row],[Employee Name]]),"-----",VLOOKUP(LeaveTracker[[#This Row],[Employee Name]],Employees[[Employee Name]:[Office]],6))</f>
        <v>CCT</v>
      </c>
      <c r="F1558" s="24">
        <v>43825</v>
      </c>
      <c r="G1558" s="24">
        <v>43827</v>
      </c>
      <c r="H1558" s="20" t="s">
        <v>81</v>
      </c>
      <c r="I1558" s="51"/>
      <c r="J1558" s="27" t="str">
        <f ca="1">NETWORKDAYS(LeaveTracker[[#This Row],[Start Date]],LeaveTracker[[#This Row],[End Date]],lstHolidays)&amp; " "&amp;LeaveTracker[[#This Row],[Type of Leave]]</f>
        <v>2 SL</v>
      </c>
      <c r="K1558" s="23">
        <f ca="1">NETWORKDAYS(LeaveTracker[[#This Row],[Start Date]],LeaveTracker[[#This Row],[End Date]],lstHolidays)</f>
        <v>2</v>
      </c>
      <c r="L1558" s="30"/>
    </row>
    <row r="1559" spans="1:12" ht="30" customHeight="1" x14ac:dyDescent="0.3">
      <c r="A1559" s="30">
        <v>163</v>
      </c>
      <c r="B1559" s="36">
        <v>43879</v>
      </c>
      <c r="C1559" s="36">
        <v>43790</v>
      </c>
      <c r="D1559" s="20" t="s">
        <v>589</v>
      </c>
      <c r="E1559" s="20" t="str">
        <f>IF(ISBLANK(LeaveTracker[[#This Row],[Employee Name]]),"-----",VLOOKUP(LeaveTracker[[#This Row],[Employee Name]],Employees[[Employee Name]:[Office]],6))</f>
        <v>CCT</v>
      </c>
      <c r="F1559" s="24">
        <v>43797</v>
      </c>
      <c r="G1559" s="24">
        <v>43798</v>
      </c>
      <c r="H1559" s="20" t="s">
        <v>300</v>
      </c>
      <c r="I1559" s="51" t="s">
        <v>301</v>
      </c>
      <c r="J1559" s="27" t="str">
        <f ca="1">NETWORKDAYS(LeaveTracker[[#This Row],[Start Date]],LeaveTracker[[#This Row],[End Date]],lstHolidays)&amp; " "&amp;LeaveTracker[[#This Row],[Type of Leave]]</f>
        <v>2 OTHER</v>
      </c>
      <c r="K1559" s="23">
        <f ca="1">NETWORKDAYS(LeaveTracker[[#This Row],[Start Date]],LeaveTracker[[#This Row],[End Date]],lstHolidays)</f>
        <v>2</v>
      </c>
      <c r="L1559" s="30"/>
    </row>
    <row r="1560" spans="1:12" ht="30" customHeight="1" x14ac:dyDescent="0.3">
      <c r="A1560" s="30">
        <v>163</v>
      </c>
      <c r="B1560" s="36">
        <v>43879</v>
      </c>
      <c r="C1560" s="36">
        <v>43790</v>
      </c>
      <c r="D1560" s="20" t="s">
        <v>589</v>
      </c>
      <c r="E1560" s="20" t="str">
        <f>IF(ISBLANK(LeaveTracker[[#This Row],[Employee Name]]),"-----",VLOOKUP(LeaveTracker[[#This Row],[Employee Name]],Employees[[Employee Name]:[Office]],6))</f>
        <v>CCT</v>
      </c>
      <c r="F1560" s="24">
        <v>43801</v>
      </c>
      <c r="G1560" s="24">
        <v>43802</v>
      </c>
      <c r="H1560" s="20" t="s">
        <v>300</v>
      </c>
      <c r="I1560" s="51" t="s">
        <v>301</v>
      </c>
      <c r="J1560" s="27" t="str">
        <f ca="1">NETWORKDAYS(LeaveTracker[[#This Row],[Start Date]],LeaveTracker[[#This Row],[End Date]],lstHolidays)&amp; " "&amp;LeaveTracker[[#This Row],[Type of Leave]]</f>
        <v>2 OTHER</v>
      </c>
      <c r="K1560" s="23">
        <f ca="1">NETWORKDAYS(LeaveTracker[[#This Row],[Start Date]],LeaveTracker[[#This Row],[End Date]],lstHolidays)</f>
        <v>2</v>
      </c>
      <c r="L1560" s="30"/>
    </row>
    <row r="1561" spans="1:12" ht="30" customHeight="1" x14ac:dyDescent="0.3">
      <c r="A1561" s="30">
        <v>163</v>
      </c>
      <c r="B1561" s="36">
        <v>43879</v>
      </c>
      <c r="C1561" s="36">
        <v>43790</v>
      </c>
      <c r="D1561" s="20" t="s">
        <v>589</v>
      </c>
      <c r="E1561" s="20" t="str">
        <f>IF(ISBLANK(LeaveTracker[[#This Row],[Employee Name]]),"-----",VLOOKUP(LeaveTracker[[#This Row],[Employee Name]],Employees[[Employee Name]:[Office]],6))</f>
        <v>CCT</v>
      </c>
      <c r="F1561" s="24">
        <v>43804</v>
      </c>
      <c r="G1561" s="24">
        <v>43806</v>
      </c>
      <c r="H1561" s="20" t="s">
        <v>82</v>
      </c>
      <c r="I1561" s="51"/>
      <c r="J1561" s="27" t="str">
        <f ca="1">NETWORKDAYS(LeaveTracker[[#This Row],[Start Date]],LeaveTracker[[#This Row],[End Date]],lstHolidays)&amp; " "&amp;LeaveTracker[[#This Row],[Type of Leave]]</f>
        <v>2 VL</v>
      </c>
      <c r="K1561" s="23">
        <f ca="1">NETWORKDAYS(LeaveTracker[[#This Row],[Start Date]],LeaveTracker[[#This Row],[End Date]],lstHolidays)</f>
        <v>2</v>
      </c>
      <c r="L1561" s="30"/>
    </row>
    <row r="1562" spans="1:12" ht="30" customHeight="1" x14ac:dyDescent="0.3">
      <c r="A1562" s="30">
        <v>164</v>
      </c>
      <c r="B1562" s="36">
        <v>43879</v>
      </c>
      <c r="C1562" s="36">
        <v>43804</v>
      </c>
      <c r="D1562" s="20" t="s">
        <v>589</v>
      </c>
      <c r="E1562" s="20" t="str">
        <f>IF(ISBLANK(LeaveTracker[[#This Row],[Employee Name]]),"-----",VLOOKUP(LeaveTracker[[#This Row],[Employee Name]],Employees[[Employee Name]:[Office]],6))</f>
        <v>CCT</v>
      </c>
      <c r="F1562" s="24">
        <v>43791</v>
      </c>
      <c r="G1562" s="24">
        <v>43792</v>
      </c>
      <c r="H1562" s="20" t="s">
        <v>82</v>
      </c>
      <c r="I1562" s="51"/>
      <c r="J1562" s="27" t="str">
        <f ca="1">NETWORKDAYS(LeaveTracker[[#This Row],[Start Date]],LeaveTracker[[#This Row],[End Date]],lstHolidays)&amp; " "&amp;LeaveTracker[[#This Row],[Type of Leave]]</f>
        <v>1 VL</v>
      </c>
      <c r="K1562" s="23">
        <f ca="1">NETWORKDAYS(LeaveTracker[[#This Row],[Start Date]],LeaveTracker[[#This Row],[End Date]],lstHolidays)</f>
        <v>1</v>
      </c>
      <c r="L1562" s="30"/>
    </row>
    <row r="1563" spans="1:12" ht="30" customHeight="1" x14ac:dyDescent="0.3">
      <c r="A1563" s="30">
        <v>164</v>
      </c>
      <c r="B1563" s="36">
        <v>43879</v>
      </c>
      <c r="C1563" s="36">
        <v>43804</v>
      </c>
      <c r="D1563" s="20" t="s">
        <v>589</v>
      </c>
      <c r="E1563" s="20" t="str">
        <f>IF(ISBLANK(LeaveTracker[[#This Row],[Employee Name]]),"-----",VLOOKUP(LeaveTracker[[#This Row],[Employee Name]],Employees[[Employee Name]:[Office]],6))</f>
        <v>CCT</v>
      </c>
      <c r="F1563" s="24">
        <v>43794</v>
      </c>
      <c r="G1563" s="24">
        <v>43795</v>
      </c>
      <c r="H1563" s="20" t="s">
        <v>82</v>
      </c>
      <c r="I1563" s="51"/>
      <c r="J1563" s="27" t="str">
        <f ca="1">NETWORKDAYS(LeaveTracker[[#This Row],[Start Date]],LeaveTracker[[#This Row],[End Date]],lstHolidays)&amp; " "&amp;LeaveTracker[[#This Row],[Type of Leave]]</f>
        <v>2 VL</v>
      </c>
      <c r="K1563" s="23">
        <f ca="1">NETWORKDAYS(LeaveTracker[[#This Row],[Start Date]],LeaveTracker[[#This Row],[End Date]],lstHolidays)</f>
        <v>2</v>
      </c>
      <c r="L1563" s="30"/>
    </row>
    <row r="1564" spans="1:12" ht="30" customHeight="1" x14ac:dyDescent="0.3">
      <c r="A1564" s="30">
        <v>164</v>
      </c>
      <c r="B1564" s="36">
        <v>43879</v>
      </c>
      <c r="C1564" s="36">
        <v>43804</v>
      </c>
      <c r="D1564" s="20" t="s">
        <v>589</v>
      </c>
      <c r="E1564" s="20" t="str">
        <f>IF(ISBLANK(LeaveTracker[[#This Row],[Employee Name]]),"-----",VLOOKUP(LeaveTracker[[#This Row],[Employee Name]],Employees[[Employee Name]:[Office]],6))</f>
        <v>CCT</v>
      </c>
      <c r="F1564" s="24">
        <v>43797</v>
      </c>
      <c r="G1564" s="24">
        <v>43798</v>
      </c>
      <c r="H1564" s="20" t="s">
        <v>82</v>
      </c>
      <c r="I1564" s="51"/>
      <c r="J1564" s="27" t="str">
        <f ca="1">NETWORKDAYS(LeaveTracker[[#This Row],[Start Date]],LeaveTracker[[#This Row],[End Date]],lstHolidays)&amp; " "&amp;LeaveTracker[[#This Row],[Type of Leave]]</f>
        <v>2 VL</v>
      </c>
      <c r="K1564" s="23">
        <f ca="1">NETWORKDAYS(LeaveTracker[[#This Row],[Start Date]],LeaveTracker[[#This Row],[End Date]],lstHolidays)</f>
        <v>2</v>
      </c>
      <c r="L1564" s="30"/>
    </row>
    <row r="1565" spans="1:12" ht="30" customHeight="1" x14ac:dyDescent="0.3">
      <c r="A1565" s="30">
        <v>165</v>
      </c>
      <c r="B1565" s="36">
        <v>43879</v>
      </c>
      <c r="C1565" s="36">
        <v>43815</v>
      </c>
      <c r="D1565" s="19" t="s">
        <v>812</v>
      </c>
      <c r="E1565" s="20" t="str">
        <f>IF(ISBLANK(LeaveTracker[[#This Row],[Employee Name]]),"-----",VLOOKUP(LeaveTracker[[#This Row],[Employee Name]],Employees[[Employee Name]:[Office]],6))</f>
        <v>CCT</v>
      </c>
      <c r="F1565" s="24">
        <v>43822</v>
      </c>
      <c r="G1565" s="24">
        <v>43822</v>
      </c>
      <c r="H1565" s="19" t="s">
        <v>300</v>
      </c>
      <c r="I1565" s="51" t="s">
        <v>307</v>
      </c>
      <c r="J1565" s="27" t="str">
        <f ca="1">NETWORKDAYS(LeaveTracker[[#This Row],[Start Date]],LeaveTracker[[#This Row],[End Date]],lstHolidays)&amp; " "&amp;LeaveTracker[[#This Row],[Type of Leave]]</f>
        <v>1 OTHER</v>
      </c>
      <c r="K1565" s="23">
        <f ca="1">NETWORKDAYS(LeaveTracker[[#This Row],[Start Date]],LeaveTracker[[#This Row],[End Date]],lstHolidays)</f>
        <v>1</v>
      </c>
      <c r="L1565" s="30"/>
    </row>
    <row r="1566" spans="1:12" ht="30" customHeight="1" x14ac:dyDescent="0.3">
      <c r="A1566" s="30">
        <v>165</v>
      </c>
      <c r="B1566" s="36">
        <v>43879</v>
      </c>
      <c r="C1566" s="36">
        <v>43815</v>
      </c>
      <c r="D1566" s="19" t="s">
        <v>812</v>
      </c>
      <c r="E1566" s="20" t="str">
        <f>IF(ISBLANK(LeaveTracker[[#This Row],[Employee Name]]),"-----",VLOOKUP(LeaveTracker[[#This Row],[Employee Name]],Employees[[Employee Name]:[Office]],6))</f>
        <v>CCT</v>
      </c>
      <c r="F1566" s="24">
        <v>43825</v>
      </c>
      <c r="G1566" s="24">
        <v>43825</v>
      </c>
      <c r="H1566" s="20" t="s">
        <v>300</v>
      </c>
      <c r="I1566" s="51" t="s">
        <v>307</v>
      </c>
      <c r="J1566" s="27" t="str">
        <f ca="1">NETWORKDAYS(LeaveTracker[[#This Row],[Start Date]],LeaveTracker[[#This Row],[End Date]],lstHolidays)&amp; " "&amp;LeaveTracker[[#This Row],[Type of Leave]]</f>
        <v>1 OTHER</v>
      </c>
      <c r="K1566" s="23">
        <f ca="1">NETWORKDAYS(LeaveTracker[[#This Row],[Start Date]],LeaveTracker[[#This Row],[End Date]],lstHolidays)</f>
        <v>1</v>
      </c>
      <c r="L1566" s="30"/>
    </row>
    <row r="1567" spans="1:12" ht="30" customHeight="1" x14ac:dyDescent="0.3">
      <c r="A1567" s="30">
        <v>166</v>
      </c>
      <c r="B1567" s="36">
        <v>43879</v>
      </c>
      <c r="C1567" s="36">
        <v>43812</v>
      </c>
      <c r="D1567" s="19" t="s">
        <v>370</v>
      </c>
      <c r="E1567" s="20" t="str">
        <f>IF(ISBLANK(LeaveTracker[[#This Row],[Employee Name]]),"-----",VLOOKUP(LeaveTracker[[#This Row],[Employee Name]],Employees[[Employee Name]:[Office]],6))</f>
        <v>CCT</v>
      </c>
      <c r="F1567" s="24">
        <v>43811</v>
      </c>
      <c r="G1567" s="24">
        <v>43811</v>
      </c>
      <c r="H1567" s="20" t="s">
        <v>81</v>
      </c>
      <c r="I1567" s="51"/>
      <c r="J1567" s="27" t="str">
        <f ca="1">NETWORKDAYS(LeaveTracker[[#This Row],[Start Date]],LeaveTracker[[#This Row],[End Date]],lstHolidays)&amp; " "&amp;LeaveTracker[[#This Row],[Type of Leave]]</f>
        <v>1 SL</v>
      </c>
      <c r="K1567" s="23">
        <f ca="1">NETWORKDAYS(LeaveTracker[[#This Row],[Start Date]],LeaveTracker[[#This Row],[End Date]],lstHolidays)</f>
        <v>1</v>
      </c>
      <c r="L1567" s="30"/>
    </row>
    <row r="1568" spans="1:12" ht="30" customHeight="1" x14ac:dyDescent="0.3">
      <c r="A1568" s="30">
        <v>167</v>
      </c>
      <c r="B1568" s="36">
        <v>43879</v>
      </c>
      <c r="C1568" s="36">
        <v>43801</v>
      </c>
      <c r="D1568" s="19" t="s">
        <v>370</v>
      </c>
      <c r="E1568" s="20" t="str">
        <f>IF(ISBLANK(LeaveTracker[[#This Row],[Employee Name]]),"-----",VLOOKUP(LeaveTracker[[#This Row],[Employee Name]],Employees[[Employee Name]:[Office]],6))</f>
        <v>CCT</v>
      </c>
      <c r="F1568" s="24">
        <v>43798</v>
      </c>
      <c r="G1568" s="24">
        <v>43798</v>
      </c>
      <c r="H1568" s="20" t="s">
        <v>81</v>
      </c>
      <c r="I1568" s="51"/>
      <c r="J1568" s="27" t="str">
        <f ca="1">NETWORKDAYS(LeaveTracker[[#This Row],[Start Date]],LeaveTracker[[#This Row],[End Date]],lstHolidays)&amp; " "&amp;LeaveTracker[[#This Row],[Type of Leave]]</f>
        <v>1 SL</v>
      </c>
      <c r="K1568" s="23">
        <f ca="1">NETWORKDAYS(LeaveTracker[[#This Row],[Start Date]],LeaveTracker[[#This Row],[End Date]],lstHolidays)</f>
        <v>1</v>
      </c>
      <c r="L1568" s="30"/>
    </row>
    <row r="1569" spans="1:12" ht="30" customHeight="1" x14ac:dyDescent="0.3">
      <c r="A1569" s="30">
        <v>168</v>
      </c>
      <c r="B1569" s="36">
        <v>43879</v>
      </c>
      <c r="C1569" s="36">
        <v>43833</v>
      </c>
      <c r="D1569" s="19" t="s">
        <v>167</v>
      </c>
      <c r="E1569" s="20" t="str">
        <f>IF(ISBLANK(LeaveTracker[[#This Row],[Employee Name]]),"-----",VLOOKUP(LeaveTracker[[#This Row],[Employee Name]],Employees[[Employee Name]:[Office]],6))</f>
        <v>CHO</v>
      </c>
      <c r="F1569" s="24">
        <v>43853</v>
      </c>
      <c r="G1569" s="24">
        <v>43854</v>
      </c>
      <c r="H1569" s="20" t="s">
        <v>82</v>
      </c>
      <c r="I1569" s="51"/>
      <c r="J1569" s="27" t="str">
        <f ca="1">NETWORKDAYS(LeaveTracker[[#This Row],[Start Date]],LeaveTracker[[#This Row],[End Date]],lstHolidays)&amp; " "&amp;LeaveTracker[[#This Row],[Type of Leave]]</f>
        <v>2 VL</v>
      </c>
      <c r="K1569" s="23">
        <f ca="1">NETWORKDAYS(LeaveTracker[[#This Row],[Start Date]],LeaveTracker[[#This Row],[End Date]],lstHolidays)</f>
        <v>2</v>
      </c>
      <c r="L1569" s="30"/>
    </row>
    <row r="1570" spans="1:12" ht="30" customHeight="1" x14ac:dyDescent="0.3">
      <c r="A1570" s="30">
        <v>168</v>
      </c>
      <c r="B1570" s="36">
        <v>43879</v>
      </c>
      <c r="C1570" s="36">
        <v>43833</v>
      </c>
      <c r="D1570" s="19" t="s">
        <v>167</v>
      </c>
      <c r="E1570" s="20" t="str">
        <f>IF(ISBLANK(LeaveTracker[[#This Row],[Employee Name]]),"-----",VLOOKUP(LeaveTracker[[#This Row],[Employee Name]],Employees[[Employee Name]:[Office]],6))</f>
        <v>CHO</v>
      </c>
      <c r="F1570" s="24">
        <v>43858</v>
      </c>
      <c r="G1570" s="24">
        <v>43858</v>
      </c>
      <c r="H1570" s="20" t="s">
        <v>82</v>
      </c>
      <c r="I1570" s="51"/>
      <c r="J1570" s="27" t="str">
        <f ca="1">NETWORKDAYS(LeaveTracker[[#This Row],[Start Date]],LeaveTracker[[#This Row],[End Date]],lstHolidays)&amp; " "&amp;LeaveTracker[[#This Row],[Type of Leave]]</f>
        <v>1 VL</v>
      </c>
      <c r="K1570" s="23">
        <f ca="1">NETWORKDAYS(LeaveTracker[[#This Row],[Start Date]],LeaveTracker[[#This Row],[End Date]],lstHolidays)</f>
        <v>1</v>
      </c>
      <c r="L1570" s="30"/>
    </row>
    <row r="1571" spans="1:12" ht="30" customHeight="1" x14ac:dyDescent="0.3">
      <c r="A1571" s="30">
        <v>169</v>
      </c>
      <c r="B1571" s="36">
        <v>43879</v>
      </c>
      <c r="C1571" s="36">
        <v>43833</v>
      </c>
      <c r="D1571" s="19" t="s">
        <v>167</v>
      </c>
      <c r="E1571" s="20" t="str">
        <f>IF(ISBLANK(LeaveTracker[[#This Row],[Employee Name]]),"-----",VLOOKUP(LeaveTracker[[#This Row],[Employee Name]],Employees[[Employee Name]:[Office]],6))</f>
        <v>CHO</v>
      </c>
      <c r="F1571" s="24">
        <v>43850</v>
      </c>
      <c r="G1571" s="24">
        <v>43851</v>
      </c>
      <c r="H1571" s="20" t="s">
        <v>82</v>
      </c>
      <c r="I1571" s="51"/>
      <c r="J1571" s="27" t="str">
        <f ca="1">NETWORKDAYS(LeaveTracker[[#This Row],[Start Date]],LeaveTracker[[#This Row],[End Date]],lstHolidays)&amp; " "&amp;LeaveTracker[[#This Row],[Type of Leave]]</f>
        <v>2 VL</v>
      </c>
      <c r="K1571" s="23">
        <f ca="1">NETWORKDAYS(LeaveTracker[[#This Row],[Start Date]],LeaveTracker[[#This Row],[End Date]],lstHolidays)</f>
        <v>2</v>
      </c>
      <c r="L1571" s="30"/>
    </row>
    <row r="1572" spans="1:12" ht="30" customHeight="1" x14ac:dyDescent="0.3">
      <c r="A1572" s="30">
        <v>170</v>
      </c>
      <c r="B1572" s="36">
        <v>43879</v>
      </c>
      <c r="C1572" s="36">
        <v>43802</v>
      </c>
      <c r="D1572" s="19" t="s">
        <v>816</v>
      </c>
      <c r="E1572" s="20" t="str">
        <f>IF(ISBLANK(LeaveTracker[[#This Row],[Employee Name]]),"-----",VLOOKUP(LeaveTracker[[#This Row],[Employee Name]],Employees[[Employee Name]:[Office]],6))</f>
        <v>CHO</v>
      </c>
      <c r="F1572" s="24">
        <v>43798</v>
      </c>
      <c r="G1572" s="24">
        <v>43798</v>
      </c>
      <c r="H1572" s="20" t="s">
        <v>81</v>
      </c>
      <c r="I1572" s="51"/>
      <c r="J1572" s="27" t="str">
        <f ca="1">NETWORKDAYS(LeaveTracker[[#This Row],[Start Date]],LeaveTracker[[#This Row],[End Date]],lstHolidays)&amp; " "&amp;LeaveTracker[[#This Row],[Type of Leave]]</f>
        <v>1 SL</v>
      </c>
      <c r="K1572" s="23">
        <f ca="1">NETWORKDAYS(LeaveTracker[[#This Row],[Start Date]],LeaveTracker[[#This Row],[End Date]],lstHolidays)</f>
        <v>1</v>
      </c>
      <c r="L1572" s="30"/>
    </row>
    <row r="1573" spans="1:12" ht="30" customHeight="1" x14ac:dyDescent="0.3">
      <c r="A1573" s="30">
        <v>171</v>
      </c>
      <c r="B1573" s="36">
        <v>43879</v>
      </c>
      <c r="C1573" s="36">
        <v>43801</v>
      </c>
      <c r="D1573" s="19" t="s">
        <v>163</v>
      </c>
      <c r="E1573" s="20" t="str">
        <f>IF(ISBLANK(LeaveTracker[[#This Row],[Employee Name]]),"-----",VLOOKUP(LeaveTracker[[#This Row],[Employee Name]],Employees[[Employee Name]:[Office]],6))</f>
        <v>CHO</v>
      </c>
      <c r="F1573" s="24">
        <v>43810</v>
      </c>
      <c r="G1573" s="24">
        <v>43810</v>
      </c>
      <c r="H1573" s="20" t="s">
        <v>82</v>
      </c>
      <c r="I1573" s="51"/>
      <c r="J1573" s="27" t="str">
        <f ca="1">NETWORKDAYS(LeaveTracker[[#This Row],[Start Date]],LeaveTracker[[#This Row],[End Date]],lstHolidays)&amp; " "&amp;LeaveTracker[[#This Row],[Type of Leave]]</f>
        <v>1 VL</v>
      </c>
      <c r="K1573" s="23">
        <f ca="1">NETWORKDAYS(LeaveTracker[[#This Row],[Start Date]],LeaveTracker[[#This Row],[End Date]],lstHolidays)</f>
        <v>1</v>
      </c>
      <c r="L1573" s="30"/>
    </row>
    <row r="1574" spans="1:12" ht="30" customHeight="1" x14ac:dyDescent="0.3">
      <c r="A1574" s="30">
        <v>171</v>
      </c>
      <c r="B1574" s="36">
        <v>43879</v>
      </c>
      <c r="C1574" s="36">
        <v>43801</v>
      </c>
      <c r="D1574" s="19" t="s">
        <v>163</v>
      </c>
      <c r="E1574" s="20" t="str">
        <f>IF(ISBLANK(LeaveTracker[[#This Row],[Employee Name]]),"-----",VLOOKUP(LeaveTracker[[#This Row],[Employee Name]],Employees[[Employee Name]:[Office]],6))</f>
        <v>CHO</v>
      </c>
      <c r="F1574" s="24">
        <v>43812</v>
      </c>
      <c r="G1574" s="24">
        <v>43812</v>
      </c>
      <c r="H1574" s="20" t="s">
        <v>82</v>
      </c>
      <c r="I1574" s="51"/>
      <c r="J1574" s="27" t="str">
        <f ca="1">NETWORKDAYS(LeaveTracker[[#This Row],[Start Date]],LeaveTracker[[#This Row],[End Date]],lstHolidays)&amp; " "&amp;LeaveTracker[[#This Row],[Type of Leave]]</f>
        <v>1 VL</v>
      </c>
      <c r="K1574" s="23">
        <f ca="1">NETWORKDAYS(LeaveTracker[[#This Row],[Start Date]],LeaveTracker[[#This Row],[End Date]],lstHolidays)</f>
        <v>1</v>
      </c>
      <c r="L1574" s="30"/>
    </row>
    <row r="1575" spans="1:12" ht="30" customHeight="1" x14ac:dyDescent="0.3">
      <c r="A1575" s="30">
        <v>172</v>
      </c>
      <c r="B1575" s="36">
        <v>43879</v>
      </c>
      <c r="C1575" s="36">
        <v>43794</v>
      </c>
      <c r="D1575" s="19" t="s">
        <v>136</v>
      </c>
      <c r="E1575" s="20" t="str">
        <f>IF(ISBLANK(LeaveTracker[[#This Row],[Employee Name]]),"-----",VLOOKUP(LeaveTracker[[#This Row],[Employee Name]],Employees[[Employee Name]:[Office]],6))</f>
        <v>CHO</v>
      </c>
      <c r="F1575" s="24">
        <v>43794</v>
      </c>
      <c r="G1575" s="24">
        <v>43794</v>
      </c>
      <c r="H1575" s="20" t="s">
        <v>82</v>
      </c>
      <c r="I1575" s="51"/>
      <c r="J1575" s="27" t="str">
        <f ca="1">NETWORKDAYS(LeaveTracker[[#This Row],[Start Date]],LeaveTracker[[#This Row],[End Date]],lstHolidays)&amp; " "&amp;LeaveTracker[[#This Row],[Type of Leave]]</f>
        <v>1 VL</v>
      </c>
      <c r="K1575" s="23">
        <f ca="1">NETWORKDAYS(LeaveTracker[[#This Row],[Start Date]],LeaveTracker[[#This Row],[End Date]],lstHolidays)</f>
        <v>1</v>
      </c>
      <c r="L1575" s="30"/>
    </row>
    <row r="1576" spans="1:12" ht="30" customHeight="1" x14ac:dyDescent="0.3">
      <c r="A1576" s="30">
        <v>173</v>
      </c>
      <c r="B1576" s="36">
        <v>43879</v>
      </c>
      <c r="C1576" s="36">
        <v>43791</v>
      </c>
      <c r="D1576" s="19" t="s">
        <v>821</v>
      </c>
      <c r="E1576" s="20" t="str">
        <f>IF(ISBLANK(LeaveTracker[[#This Row],[Employee Name]]),"-----",VLOOKUP(LeaveTracker[[#This Row],[Employee Name]],Employees[[Employee Name]:[Office]],6))</f>
        <v>CHO</v>
      </c>
      <c r="F1576" s="24">
        <v>43803</v>
      </c>
      <c r="G1576" s="24">
        <v>43803</v>
      </c>
      <c r="H1576" s="20" t="s">
        <v>82</v>
      </c>
      <c r="I1576" s="51"/>
      <c r="J1576" s="27" t="str">
        <f ca="1">NETWORKDAYS(LeaveTracker[[#This Row],[Start Date]],LeaveTracker[[#This Row],[End Date]],lstHolidays)&amp; " "&amp;LeaveTracker[[#This Row],[Type of Leave]]</f>
        <v>1 VL</v>
      </c>
      <c r="K1576" s="23">
        <f ca="1">NETWORKDAYS(LeaveTracker[[#This Row],[Start Date]],LeaveTracker[[#This Row],[End Date]],lstHolidays)</f>
        <v>1</v>
      </c>
      <c r="L1576" s="30"/>
    </row>
    <row r="1577" spans="1:12" ht="30" customHeight="1" x14ac:dyDescent="0.3">
      <c r="A1577" s="30">
        <v>174</v>
      </c>
      <c r="B1577" s="36">
        <v>43879</v>
      </c>
      <c r="C1577" s="36">
        <v>43832</v>
      </c>
      <c r="D1577" s="19" t="s">
        <v>693</v>
      </c>
      <c r="E1577" s="20" t="str">
        <f>IF(ISBLANK(LeaveTracker[[#This Row],[Employee Name]]),"-----",VLOOKUP(LeaveTracker[[#This Row],[Employee Name]],Employees[[Employee Name]:[Office]],6))</f>
        <v>CHO</v>
      </c>
      <c r="F1577" s="24">
        <v>43825</v>
      </c>
      <c r="G1577" s="24">
        <v>43825</v>
      </c>
      <c r="H1577" s="20" t="s">
        <v>81</v>
      </c>
      <c r="I1577" s="51"/>
      <c r="J1577" s="27" t="str">
        <f ca="1">NETWORKDAYS(LeaveTracker[[#This Row],[Start Date]],LeaveTracker[[#This Row],[End Date]],lstHolidays)&amp; " "&amp;LeaveTracker[[#This Row],[Type of Leave]]</f>
        <v>1 SL</v>
      </c>
      <c r="K1577" s="23">
        <f ca="1">NETWORKDAYS(LeaveTracker[[#This Row],[Start Date]],LeaveTracker[[#This Row],[End Date]],lstHolidays)</f>
        <v>1</v>
      </c>
      <c r="L1577" s="30"/>
    </row>
    <row r="1578" spans="1:12" ht="30" customHeight="1" x14ac:dyDescent="0.3">
      <c r="A1578" s="30">
        <v>175</v>
      </c>
      <c r="B1578" s="36">
        <v>43879</v>
      </c>
      <c r="C1578" s="36">
        <v>43791</v>
      </c>
      <c r="D1578" s="19" t="s">
        <v>693</v>
      </c>
      <c r="E1578" s="20" t="str">
        <f>IF(ISBLANK(LeaveTracker[[#This Row],[Employee Name]]),"-----",VLOOKUP(LeaveTracker[[#This Row],[Employee Name]],Employees[[Employee Name]:[Office]],6))</f>
        <v>CHO</v>
      </c>
      <c r="F1578" s="24">
        <v>43826</v>
      </c>
      <c r="G1578" s="24">
        <v>43826</v>
      </c>
      <c r="H1578" s="20" t="s">
        <v>300</v>
      </c>
      <c r="I1578" s="51" t="s">
        <v>105</v>
      </c>
      <c r="J1578" s="27" t="str">
        <f ca="1">NETWORKDAYS(LeaveTracker[[#This Row],[Start Date]],LeaveTracker[[#This Row],[End Date]],lstHolidays)&amp; " "&amp;LeaveTracker[[#This Row],[Type of Leave]]</f>
        <v>1 OTHER</v>
      </c>
      <c r="K1578" s="23">
        <f ca="1">NETWORKDAYS(LeaveTracker[[#This Row],[Start Date]],LeaveTracker[[#This Row],[End Date]],lstHolidays)</f>
        <v>1</v>
      </c>
      <c r="L1578" s="30"/>
    </row>
    <row r="1579" spans="1:12" ht="30" customHeight="1" x14ac:dyDescent="0.3">
      <c r="A1579" s="30">
        <v>176</v>
      </c>
      <c r="B1579" s="36">
        <v>43879</v>
      </c>
      <c r="C1579" s="36">
        <v>43811</v>
      </c>
      <c r="D1579" s="19" t="s">
        <v>826</v>
      </c>
      <c r="E1579" s="20" t="str">
        <f>IF(ISBLANK(LeaveTracker[[#This Row],[Employee Name]]),"-----",VLOOKUP(LeaveTracker[[#This Row],[Employee Name]],Employees[[Employee Name]:[Office]],6))</f>
        <v>CHO</v>
      </c>
      <c r="F1579" s="24">
        <v>43819</v>
      </c>
      <c r="G1579" s="24">
        <v>43819</v>
      </c>
      <c r="H1579" s="20" t="s">
        <v>82</v>
      </c>
      <c r="I1579" s="51"/>
      <c r="J1579" s="27" t="str">
        <f ca="1">NETWORKDAYS(LeaveTracker[[#This Row],[Start Date]],LeaveTracker[[#This Row],[End Date]],lstHolidays)&amp; " "&amp;LeaveTracker[[#This Row],[Type of Leave]]</f>
        <v>1 VL</v>
      </c>
      <c r="K1579" s="23">
        <f ca="1">NETWORKDAYS(LeaveTracker[[#This Row],[Start Date]],LeaveTracker[[#This Row],[End Date]],lstHolidays)</f>
        <v>1</v>
      </c>
      <c r="L1579" s="30"/>
    </row>
    <row r="1580" spans="1:12" ht="30" customHeight="1" x14ac:dyDescent="0.3">
      <c r="A1580" s="30">
        <v>176</v>
      </c>
      <c r="B1580" s="36">
        <v>43879</v>
      </c>
      <c r="C1580" s="36">
        <v>43811</v>
      </c>
      <c r="D1580" s="19" t="s">
        <v>826</v>
      </c>
      <c r="E1580" s="20" t="str">
        <f>IF(ISBLANK(LeaveTracker[[#This Row],[Employee Name]]),"-----",VLOOKUP(LeaveTracker[[#This Row],[Employee Name]],Employees[[Employee Name]:[Office]],6))</f>
        <v>CHO</v>
      </c>
      <c r="F1580" s="24">
        <v>43825</v>
      </c>
      <c r="G1580" s="24">
        <v>43825</v>
      </c>
      <c r="H1580" s="20" t="s">
        <v>82</v>
      </c>
      <c r="I1580" s="51"/>
      <c r="J1580" s="27" t="str">
        <f ca="1">NETWORKDAYS(LeaveTracker[[#This Row],[Start Date]],LeaveTracker[[#This Row],[End Date]],lstHolidays)&amp; " "&amp;LeaveTracker[[#This Row],[Type of Leave]]</f>
        <v>1 VL</v>
      </c>
      <c r="K1580" s="23">
        <f ca="1">NETWORKDAYS(LeaveTracker[[#This Row],[Start Date]],LeaveTracker[[#This Row],[End Date]],lstHolidays)</f>
        <v>1</v>
      </c>
      <c r="L1580" s="30"/>
    </row>
    <row r="1581" spans="1:12" ht="30" customHeight="1" x14ac:dyDescent="0.3">
      <c r="A1581" s="30">
        <v>177</v>
      </c>
      <c r="B1581" s="36">
        <v>43879</v>
      </c>
      <c r="C1581" s="36">
        <v>43815</v>
      </c>
      <c r="D1581" s="19" t="s">
        <v>826</v>
      </c>
      <c r="E1581" s="20" t="str">
        <f>IF(ISBLANK(LeaveTracker[[#This Row],[Employee Name]]),"-----",VLOOKUP(LeaveTracker[[#This Row],[Employee Name]],Employees[[Employee Name]:[Office]],6))</f>
        <v>CHO</v>
      </c>
      <c r="F1581" s="24">
        <v>43811</v>
      </c>
      <c r="G1581" s="24">
        <v>43811</v>
      </c>
      <c r="H1581" s="20" t="s">
        <v>81</v>
      </c>
      <c r="I1581" s="51"/>
      <c r="J1581" s="27" t="str">
        <f ca="1">NETWORKDAYS(LeaveTracker[[#This Row],[Start Date]],LeaveTracker[[#This Row],[End Date]],lstHolidays)&amp; " "&amp;LeaveTracker[[#This Row],[Type of Leave]]</f>
        <v>1 SL</v>
      </c>
      <c r="K1581" s="23">
        <f ca="1">NETWORKDAYS(LeaveTracker[[#This Row],[Start Date]],LeaveTracker[[#This Row],[End Date]],lstHolidays)</f>
        <v>1</v>
      </c>
      <c r="L1581" s="30"/>
    </row>
    <row r="1582" spans="1:12" ht="30" customHeight="1" x14ac:dyDescent="0.3">
      <c r="A1582" s="30">
        <v>178</v>
      </c>
      <c r="B1582" s="36">
        <v>43879</v>
      </c>
      <c r="C1582" s="36">
        <v>43798</v>
      </c>
      <c r="D1582" s="19" t="s">
        <v>826</v>
      </c>
      <c r="E1582" s="20" t="str">
        <f>IF(ISBLANK(LeaveTracker[[#This Row],[Employee Name]]),"-----",VLOOKUP(LeaveTracker[[#This Row],[Employee Name]],Employees[[Employee Name]:[Office]],6))</f>
        <v>CHO</v>
      </c>
      <c r="F1582" s="24">
        <v>43805</v>
      </c>
      <c r="G1582" s="24">
        <v>43805</v>
      </c>
      <c r="H1582" s="20" t="s">
        <v>82</v>
      </c>
      <c r="I1582" s="51"/>
      <c r="J1582" s="27" t="str">
        <f ca="1">NETWORKDAYS(LeaveTracker[[#This Row],[Start Date]],LeaveTracker[[#This Row],[End Date]],lstHolidays)&amp; " "&amp;LeaveTracker[[#This Row],[Type of Leave]]</f>
        <v>1 VL</v>
      </c>
      <c r="K1582" s="23">
        <f ca="1">NETWORKDAYS(LeaveTracker[[#This Row],[Start Date]],LeaveTracker[[#This Row],[End Date]],lstHolidays)</f>
        <v>1</v>
      </c>
      <c r="L1582" s="30"/>
    </row>
    <row r="1583" spans="1:12" ht="30" customHeight="1" x14ac:dyDescent="0.3">
      <c r="A1583" s="30">
        <v>179</v>
      </c>
      <c r="B1583" s="36">
        <v>43879</v>
      </c>
      <c r="C1583" s="36">
        <v>43809</v>
      </c>
      <c r="D1583" s="19" t="s">
        <v>826</v>
      </c>
      <c r="E1583" s="20" t="str">
        <f>IF(ISBLANK(LeaveTracker[[#This Row],[Employee Name]]),"-----",VLOOKUP(LeaveTracker[[#This Row],[Employee Name]],Employees[[Employee Name]:[Office]],6))</f>
        <v>CHO</v>
      </c>
      <c r="F1583" s="24">
        <v>43804</v>
      </c>
      <c r="G1583" s="24">
        <v>43804</v>
      </c>
      <c r="H1583" s="20" t="s">
        <v>81</v>
      </c>
      <c r="I1583" s="51"/>
      <c r="J1583" s="27" t="str">
        <f ca="1">NETWORKDAYS(LeaveTracker[[#This Row],[Start Date]],LeaveTracker[[#This Row],[End Date]],lstHolidays)&amp; " "&amp;LeaveTracker[[#This Row],[Type of Leave]]</f>
        <v>1 SL</v>
      </c>
      <c r="K1583" s="23">
        <f ca="1">NETWORKDAYS(LeaveTracker[[#This Row],[Start Date]],LeaveTracker[[#This Row],[End Date]],lstHolidays)</f>
        <v>1</v>
      </c>
      <c r="L1583" s="30"/>
    </row>
    <row r="1584" spans="1:12" ht="30" customHeight="1" x14ac:dyDescent="0.3">
      <c r="A1584" s="30">
        <v>180</v>
      </c>
      <c r="B1584" s="36">
        <v>43879</v>
      </c>
      <c r="C1584" s="36">
        <v>43808</v>
      </c>
      <c r="D1584" s="19" t="s">
        <v>829</v>
      </c>
      <c r="E1584" s="20" t="str">
        <f>IF(ISBLANK(LeaveTracker[[#This Row],[Employee Name]]),"-----",VLOOKUP(LeaveTracker[[#This Row],[Employee Name]],Employees[[Employee Name]:[Office]],6))</f>
        <v>CHO</v>
      </c>
      <c r="F1584" s="24">
        <v>43818</v>
      </c>
      <c r="G1584" s="24">
        <v>43818</v>
      </c>
      <c r="H1584" s="20" t="s">
        <v>82</v>
      </c>
      <c r="I1584" s="51"/>
      <c r="J1584" s="27" t="str">
        <f ca="1">NETWORKDAYS(LeaveTracker[[#This Row],[Start Date]],LeaveTracker[[#This Row],[End Date]],lstHolidays)&amp; " "&amp;LeaveTracker[[#This Row],[Type of Leave]]</f>
        <v>1 VL</v>
      </c>
      <c r="K1584" s="23">
        <f ca="1">NETWORKDAYS(LeaveTracker[[#This Row],[Start Date]],LeaveTracker[[#This Row],[End Date]],lstHolidays)</f>
        <v>1</v>
      </c>
      <c r="L1584" s="30"/>
    </row>
    <row r="1585" spans="1:12" ht="30" customHeight="1" x14ac:dyDescent="0.3">
      <c r="A1585" s="30">
        <v>180</v>
      </c>
      <c r="B1585" s="36">
        <v>43879</v>
      </c>
      <c r="C1585" s="36">
        <v>43808</v>
      </c>
      <c r="D1585" s="19" t="s">
        <v>829</v>
      </c>
      <c r="E1585" s="20" t="str">
        <f>IF(ISBLANK(LeaveTracker[[#This Row],[Employee Name]]),"-----",VLOOKUP(LeaveTracker[[#This Row],[Employee Name]],Employees[[Employee Name]:[Office]],6))</f>
        <v>CHO</v>
      </c>
      <c r="F1585" s="24">
        <v>43826</v>
      </c>
      <c r="G1585" s="24">
        <v>43826</v>
      </c>
      <c r="H1585" s="20" t="s">
        <v>82</v>
      </c>
      <c r="I1585" s="51"/>
      <c r="J1585" s="27" t="str">
        <f ca="1">NETWORKDAYS(LeaveTracker[[#This Row],[Start Date]],LeaveTracker[[#This Row],[End Date]],lstHolidays)&amp; " "&amp;LeaveTracker[[#This Row],[Type of Leave]]</f>
        <v>1 VL</v>
      </c>
      <c r="K1585" s="23">
        <f ca="1">NETWORKDAYS(LeaveTracker[[#This Row],[Start Date]],LeaveTracker[[#This Row],[End Date]],lstHolidays)</f>
        <v>1</v>
      </c>
      <c r="L1585" s="30"/>
    </row>
    <row r="1586" spans="1:12" ht="30" customHeight="1" x14ac:dyDescent="0.3">
      <c r="A1586" s="30">
        <v>181</v>
      </c>
      <c r="B1586" s="36">
        <v>43879</v>
      </c>
      <c r="C1586" s="36">
        <v>43798</v>
      </c>
      <c r="D1586" s="19" t="s">
        <v>833</v>
      </c>
      <c r="E1586" s="20" t="str">
        <f>IF(ISBLANK(LeaveTracker[[#This Row],[Employee Name]]),"-----",VLOOKUP(LeaveTracker[[#This Row],[Employee Name]],Employees[[Employee Name]:[Office]],6))</f>
        <v>CHO</v>
      </c>
      <c r="F1586" s="24">
        <v>43809</v>
      </c>
      <c r="G1586" s="24">
        <v>43809</v>
      </c>
      <c r="H1586" s="20" t="s">
        <v>82</v>
      </c>
      <c r="I1586" s="51"/>
      <c r="J1586" s="27" t="str">
        <f ca="1">NETWORKDAYS(LeaveTracker[[#This Row],[Start Date]],LeaveTracker[[#This Row],[End Date]],lstHolidays)&amp; " "&amp;LeaveTracker[[#This Row],[Type of Leave]]</f>
        <v>1 VL</v>
      </c>
      <c r="K1586" s="23">
        <f ca="1">NETWORKDAYS(LeaveTracker[[#This Row],[Start Date]],LeaveTracker[[#This Row],[End Date]],lstHolidays)</f>
        <v>1</v>
      </c>
      <c r="L1586" s="30"/>
    </row>
    <row r="1587" spans="1:12" ht="30" customHeight="1" x14ac:dyDescent="0.3">
      <c r="A1587" s="30">
        <v>181</v>
      </c>
      <c r="B1587" s="36">
        <v>43879</v>
      </c>
      <c r="C1587" s="36">
        <v>43798</v>
      </c>
      <c r="D1587" s="19" t="s">
        <v>833</v>
      </c>
      <c r="E1587" s="20" t="str">
        <f>IF(ISBLANK(LeaveTracker[[#This Row],[Employee Name]]),"-----",VLOOKUP(LeaveTracker[[#This Row],[Employee Name]],Employees[[Employee Name]:[Office]],6))</f>
        <v>CHO</v>
      </c>
      <c r="F1587" s="24">
        <v>43808</v>
      </c>
      <c r="G1587" s="24">
        <v>43808</v>
      </c>
      <c r="H1587" s="20" t="s">
        <v>82</v>
      </c>
      <c r="I1587" s="51"/>
      <c r="J1587" s="27" t="str">
        <f ca="1">NETWORKDAYS(LeaveTracker[[#This Row],[Start Date]],LeaveTracker[[#This Row],[End Date]],lstHolidays)&amp; " "&amp;LeaveTracker[[#This Row],[Type of Leave]]</f>
        <v>1 VL</v>
      </c>
      <c r="K1587" s="23">
        <f ca="1">NETWORKDAYS(LeaveTracker[[#This Row],[Start Date]],LeaveTracker[[#This Row],[End Date]],lstHolidays)</f>
        <v>1</v>
      </c>
      <c r="L1587" s="30"/>
    </row>
    <row r="1588" spans="1:12" ht="30" customHeight="1" x14ac:dyDescent="0.3">
      <c r="A1588" s="30">
        <v>181</v>
      </c>
      <c r="B1588" s="36">
        <v>43879</v>
      </c>
      <c r="C1588" s="36">
        <v>43798</v>
      </c>
      <c r="D1588" s="19" t="s">
        <v>833</v>
      </c>
      <c r="E1588" s="20" t="str">
        <f>IF(ISBLANK(LeaveTracker[[#This Row],[Employee Name]]),"-----",VLOOKUP(LeaveTracker[[#This Row],[Employee Name]],Employees[[Employee Name]:[Office]],6))</f>
        <v>CHO</v>
      </c>
      <c r="F1588" s="24">
        <v>43825</v>
      </c>
      <c r="G1588" s="24">
        <v>43825</v>
      </c>
      <c r="H1588" s="20" t="s">
        <v>82</v>
      </c>
      <c r="I1588" s="51"/>
      <c r="J1588" s="27" t="str">
        <f ca="1">NETWORKDAYS(LeaveTracker[[#This Row],[Start Date]],LeaveTracker[[#This Row],[End Date]],lstHolidays)&amp; " "&amp;LeaveTracker[[#This Row],[Type of Leave]]</f>
        <v>1 VL</v>
      </c>
      <c r="K1588" s="23">
        <f ca="1">NETWORKDAYS(LeaveTracker[[#This Row],[Start Date]],LeaveTracker[[#This Row],[End Date]],lstHolidays)</f>
        <v>1</v>
      </c>
      <c r="L1588" s="30"/>
    </row>
    <row r="1589" spans="1:12" ht="30" customHeight="1" x14ac:dyDescent="0.3">
      <c r="A1589" s="30">
        <v>182</v>
      </c>
      <c r="B1589" s="36">
        <v>43879</v>
      </c>
      <c r="C1589" s="36">
        <v>43810</v>
      </c>
      <c r="D1589" s="19" t="s">
        <v>833</v>
      </c>
      <c r="E1589" s="20" t="str">
        <f>IF(ISBLANK(LeaveTracker[[#This Row],[Employee Name]]),"-----",VLOOKUP(LeaveTracker[[#This Row],[Employee Name]],Employees[[Employee Name]:[Office]],6))</f>
        <v>CHO</v>
      </c>
      <c r="F1589" s="24">
        <v>43805</v>
      </c>
      <c r="G1589" s="24">
        <v>43805</v>
      </c>
      <c r="H1589" s="20" t="s">
        <v>81</v>
      </c>
      <c r="I1589" s="51"/>
      <c r="J1589" s="27" t="str">
        <f ca="1">NETWORKDAYS(LeaveTracker[[#This Row],[Start Date]],LeaveTracker[[#This Row],[End Date]],lstHolidays)&amp; " "&amp;LeaveTracker[[#This Row],[Type of Leave]]</f>
        <v>1 SL</v>
      </c>
      <c r="K1589" s="23">
        <f ca="1">NETWORKDAYS(LeaveTracker[[#This Row],[Start Date]],LeaveTracker[[#This Row],[End Date]],lstHolidays)</f>
        <v>1</v>
      </c>
      <c r="L1589" s="30"/>
    </row>
    <row r="1590" spans="1:12" ht="30" customHeight="1" x14ac:dyDescent="0.3">
      <c r="A1590" s="30">
        <v>183</v>
      </c>
      <c r="B1590" s="36">
        <v>43879</v>
      </c>
      <c r="C1590" s="36">
        <v>43802</v>
      </c>
      <c r="D1590" s="19" t="s">
        <v>163</v>
      </c>
      <c r="E1590" s="20" t="str">
        <f>IF(ISBLANK(LeaveTracker[[#This Row],[Employee Name]]),"-----",VLOOKUP(LeaveTracker[[#This Row],[Employee Name]],Employees[[Employee Name]:[Office]],6))</f>
        <v>CHO</v>
      </c>
      <c r="F1590" s="24">
        <v>43796</v>
      </c>
      <c r="G1590" s="24">
        <v>43796</v>
      </c>
      <c r="H1590" s="20" t="s">
        <v>81</v>
      </c>
      <c r="I1590" s="51"/>
      <c r="J1590" s="27" t="str">
        <f ca="1">NETWORKDAYS(LeaveTracker[[#This Row],[Start Date]],LeaveTracker[[#This Row],[End Date]],lstHolidays)&amp; " "&amp;LeaveTracker[[#This Row],[Type of Leave]]</f>
        <v>1 SL</v>
      </c>
      <c r="K1590" s="23">
        <f ca="1">NETWORKDAYS(LeaveTracker[[#This Row],[Start Date]],LeaveTracker[[#This Row],[End Date]],lstHolidays)</f>
        <v>1</v>
      </c>
      <c r="L1590" s="30"/>
    </row>
    <row r="1591" spans="1:12" ht="30" customHeight="1" x14ac:dyDescent="0.3">
      <c r="A1591" s="30">
        <v>184</v>
      </c>
      <c r="B1591" s="36">
        <v>43879</v>
      </c>
      <c r="C1591" s="36">
        <v>43803</v>
      </c>
      <c r="D1591" s="19" t="s">
        <v>836</v>
      </c>
      <c r="E1591" s="20" t="str">
        <f>IF(ISBLANK(LeaveTracker[[#This Row],[Employee Name]]),"-----",VLOOKUP(LeaveTracker[[#This Row],[Employee Name]],Employees[[Employee Name]:[Office]],6))</f>
        <v>CHO</v>
      </c>
      <c r="F1591" s="24">
        <v>43811</v>
      </c>
      <c r="G1591" s="24">
        <v>43811</v>
      </c>
      <c r="H1591" s="20" t="s">
        <v>82</v>
      </c>
      <c r="I1591" s="51"/>
      <c r="J1591" s="27" t="str">
        <f ca="1">NETWORKDAYS(LeaveTracker[[#This Row],[Start Date]],LeaveTracker[[#This Row],[End Date]],lstHolidays)&amp; " "&amp;LeaveTracker[[#This Row],[Type of Leave]]</f>
        <v>1 VL</v>
      </c>
      <c r="K1591" s="23">
        <f ca="1">NETWORKDAYS(LeaveTracker[[#This Row],[Start Date]],LeaveTracker[[#This Row],[End Date]],lstHolidays)</f>
        <v>1</v>
      </c>
      <c r="L1591" s="30"/>
    </row>
    <row r="1592" spans="1:12" ht="30" customHeight="1" x14ac:dyDescent="0.3">
      <c r="A1592" s="30">
        <v>185</v>
      </c>
      <c r="B1592" s="36">
        <v>43879</v>
      </c>
      <c r="C1592" s="36">
        <v>43826</v>
      </c>
      <c r="D1592" s="19" t="s">
        <v>691</v>
      </c>
      <c r="E1592" s="20" t="str">
        <f>IF(ISBLANK(LeaveTracker[[#This Row],[Employee Name]]),"-----",VLOOKUP(LeaveTracker[[#This Row],[Employee Name]],Employees[[Employee Name]:[Office]],6))</f>
        <v>CHO</v>
      </c>
      <c r="F1592" s="24">
        <v>43859</v>
      </c>
      <c r="G1592" s="24">
        <v>43861</v>
      </c>
      <c r="H1592" s="20" t="s">
        <v>300</v>
      </c>
      <c r="I1592" s="51" t="s">
        <v>105</v>
      </c>
      <c r="J1592" s="27" t="str">
        <f ca="1">NETWORKDAYS(LeaveTracker[[#This Row],[Start Date]],LeaveTracker[[#This Row],[End Date]],lstHolidays)&amp; " "&amp;LeaveTracker[[#This Row],[Type of Leave]]</f>
        <v>3 OTHER</v>
      </c>
      <c r="K1592" s="23">
        <f ca="1">NETWORKDAYS(LeaveTracker[[#This Row],[Start Date]],LeaveTracker[[#This Row],[End Date]],lstHolidays)</f>
        <v>3</v>
      </c>
      <c r="L1592" s="30"/>
    </row>
    <row r="1593" spans="1:12" ht="30" customHeight="1" x14ac:dyDescent="0.3">
      <c r="A1593" s="30">
        <v>186</v>
      </c>
      <c r="B1593" s="36">
        <v>43879</v>
      </c>
      <c r="C1593" s="36">
        <v>43819</v>
      </c>
      <c r="D1593" s="19" t="s">
        <v>836</v>
      </c>
      <c r="E1593" s="20" t="str">
        <f>IF(ISBLANK(LeaveTracker[[#This Row],[Employee Name]]),"-----",VLOOKUP(LeaveTracker[[#This Row],[Employee Name]],Employees[[Employee Name]:[Office]],6))</f>
        <v>CHO</v>
      </c>
      <c r="F1593" s="21">
        <v>43825</v>
      </c>
      <c r="G1593" s="24">
        <v>43826</v>
      </c>
      <c r="H1593" s="20" t="s">
        <v>82</v>
      </c>
      <c r="I1593" s="51"/>
      <c r="J1593" s="27" t="str">
        <f ca="1">NETWORKDAYS(LeaveTracker[[#This Row],[Start Date]],LeaveTracker[[#This Row],[End Date]],lstHolidays)&amp; " "&amp;LeaveTracker[[#This Row],[Type of Leave]]</f>
        <v>2 VL</v>
      </c>
      <c r="K1593" s="23">
        <f ca="1">NETWORKDAYS(LeaveTracker[[#This Row],[Start Date]],LeaveTracker[[#This Row],[End Date]],lstHolidays)</f>
        <v>2</v>
      </c>
      <c r="L1593" s="30"/>
    </row>
    <row r="1594" spans="1:12" ht="30" customHeight="1" x14ac:dyDescent="0.3">
      <c r="A1594" s="30">
        <v>187</v>
      </c>
      <c r="B1594" s="36">
        <v>43879</v>
      </c>
      <c r="C1594" s="36">
        <v>43817</v>
      </c>
      <c r="D1594" s="19" t="s">
        <v>836</v>
      </c>
      <c r="E1594" s="20" t="str">
        <f>IF(ISBLANK(LeaveTracker[[#This Row],[Employee Name]]),"-----",VLOOKUP(LeaveTracker[[#This Row],[Employee Name]],Employees[[Employee Name]:[Office]],6))</f>
        <v>CHO</v>
      </c>
      <c r="F1594" s="24">
        <v>43815</v>
      </c>
      <c r="G1594" s="24">
        <v>43815</v>
      </c>
      <c r="H1594" s="20" t="s">
        <v>81</v>
      </c>
      <c r="I1594" s="51"/>
      <c r="J1594" s="27" t="str">
        <f ca="1">NETWORKDAYS(LeaveTracker[[#This Row],[Start Date]],LeaveTracker[[#This Row],[End Date]],lstHolidays)&amp; " "&amp;LeaveTracker[[#This Row],[Type of Leave]]</f>
        <v>1 SL</v>
      </c>
      <c r="K1594" s="23">
        <f ca="1">NETWORKDAYS(LeaveTracker[[#This Row],[Start Date]],LeaveTracker[[#This Row],[End Date]],lstHolidays)</f>
        <v>1</v>
      </c>
      <c r="L1594" s="30"/>
    </row>
    <row r="1595" spans="1:12" ht="30" customHeight="1" x14ac:dyDescent="0.3">
      <c r="A1595" s="30">
        <v>188</v>
      </c>
      <c r="B1595" s="36">
        <v>43879</v>
      </c>
      <c r="C1595" s="36">
        <v>43817</v>
      </c>
      <c r="D1595" s="19" t="s">
        <v>836</v>
      </c>
      <c r="E1595" s="20" t="str">
        <f>IF(ISBLANK(LeaveTracker[[#This Row],[Employee Name]]),"-----",VLOOKUP(LeaveTracker[[#This Row],[Employee Name]],Employees[[Employee Name]:[Office]],6))</f>
        <v>CHO</v>
      </c>
      <c r="F1595" s="24">
        <v>43805</v>
      </c>
      <c r="G1595" s="24">
        <v>43805</v>
      </c>
      <c r="H1595" s="20" t="s">
        <v>81</v>
      </c>
      <c r="I1595" s="51"/>
      <c r="J1595" s="27" t="str">
        <f ca="1">NETWORKDAYS(LeaveTracker[[#This Row],[Start Date]],LeaveTracker[[#This Row],[End Date]],lstHolidays)&amp; " "&amp;LeaveTracker[[#This Row],[Type of Leave]]</f>
        <v>1 SL</v>
      </c>
      <c r="K1595" s="23">
        <f ca="1">NETWORKDAYS(LeaveTracker[[#This Row],[Start Date]],LeaveTracker[[#This Row],[End Date]],lstHolidays)</f>
        <v>1</v>
      </c>
      <c r="L1595" s="30"/>
    </row>
    <row r="1596" spans="1:12" ht="30" customHeight="1" x14ac:dyDescent="0.3">
      <c r="A1596" s="30">
        <v>188</v>
      </c>
      <c r="B1596" s="36">
        <v>43879</v>
      </c>
      <c r="C1596" s="36">
        <v>43817</v>
      </c>
      <c r="D1596" s="19" t="s">
        <v>836</v>
      </c>
      <c r="E1596" s="20" t="str">
        <f>IF(ISBLANK(LeaveTracker[[#This Row],[Employee Name]]),"-----",VLOOKUP(LeaveTracker[[#This Row],[Employee Name]],Employees[[Employee Name]:[Office]],6))</f>
        <v>CHO</v>
      </c>
      <c r="F1596" s="24">
        <v>43808</v>
      </c>
      <c r="G1596" s="24">
        <v>43808</v>
      </c>
      <c r="H1596" s="20" t="s">
        <v>81</v>
      </c>
      <c r="I1596" s="51"/>
      <c r="J1596" s="27" t="str">
        <f ca="1">NETWORKDAYS(LeaveTracker[[#This Row],[Start Date]],LeaveTracker[[#This Row],[End Date]],lstHolidays)&amp; " "&amp;LeaveTracker[[#This Row],[Type of Leave]]</f>
        <v>1 SL</v>
      </c>
      <c r="K1596" s="23">
        <f ca="1">NETWORKDAYS(LeaveTracker[[#This Row],[Start Date]],LeaveTracker[[#This Row],[End Date]],lstHolidays)</f>
        <v>1</v>
      </c>
      <c r="L1596" s="30"/>
    </row>
    <row r="1597" spans="1:12" ht="30" customHeight="1" x14ac:dyDescent="0.3">
      <c r="A1597" s="30">
        <v>189</v>
      </c>
      <c r="B1597" s="36">
        <v>43879</v>
      </c>
      <c r="C1597" s="36">
        <v>43809</v>
      </c>
      <c r="D1597" s="19" t="s">
        <v>691</v>
      </c>
      <c r="E1597" s="20" t="str">
        <f>IF(ISBLANK(LeaveTracker[[#This Row],[Employee Name]]),"-----",VLOOKUP(LeaveTracker[[#This Row],[Employee Name]],Employees[[Employee Name]:[Office]],6))</f>
        <v>CHO</v>
      </c>
      <c r="F1597" s="24">
        <v>43816</v>
      </c>
      <c r="G1597" s="24">
        <v>43817</v>
      </c>
      <c r="H1597" s="20" t="s">
        <v>300</v>
      </c>
      <c r="I1597" s="51" t="s">
        <v>307</v>
      </c>
      <c r="J1597" s="27" t="str">
        <f ca="1">NETWORKDAYS(LeaveTracker[[#This Row],[Start Date]],LeaveTracker[[#This Row],[End Date]],lstHolidays)&amp; " "&amp;LeaveTracker[[#This Row],[Type of Leave]]</f>
        <v>2 OTHER</v>
      </c>
      <c r="K1597" s="23">
        <f ca="1">NETWORKDAYS(LeaveTracker[[#This Row],[Start Date]],LeaveTracker[[#This Row],[End Date]],lstHolidays)</f>
        <v>2</v>
      </c>
      <c r="L1597" s="30"/>
    </row>
    <row r="1598" spans="1:12" ht="30" customHeight="1" x14ac:dyDescent="0.3">
      <c r="A1598" s="30">
        <v>189</v>
      </c>
      <c r="B1598" s="36">
        <v>43879</v>
      </c>
      <c r="C1598" s="36">
        <v>43809</v>
      </c>
      <c r="D1598" s="19" t="s">
        <v>691</v>
      </c>
      <c r="E1598" s="20" t="str">
        <f>IF(ISBLANK(LeaveTracker[[#This Row],[Employee Name]]),"-----",VLOOKUP(LeaveTracker[[#This Row],[Employee Name]],Employees[[Employee Name]:[Office]],6))</f>
        <v>CHO</v>
      </c>
      <c r="F1598" s="24">
        <v>43822</v>
      </c>
      <c r="G1598" s="24">
        <v>43822</v>
      </c>
      <c r="H1598" s="20" t="s">
        <v>300</v>
      </c>
      <c r="I1598" s="51" t="s">
        <v>307</v>
      </c>
      <c r="J1598" s="27" t="str">
        <f ca="1">NETWORKDAYS(LeaveTracker[[#This Row],[Start Date]],LeaveTracker[[#This Row],[End Date]],lstHolidays)&amp; " "&amp;LeaveTracker[[#This Row],[Type of Leave]]</f>
        <v>1 OTHER</v>
      </c>
      <c r="K1598" s="23">
        <f ca="1">NETWORKDAYS(LeaveTracker[[#This Row],[Start Date]],LeaveTracker[[#This Row],[End Date]],lstHolidays)</f>
        <v>1</v>
      </c>
      <c r="L1598" s="30"/>
    </row>
    <row r="1599" spans="1:12" ht="30" customHeight="1" x14ac:dyDescent="0.3">
      <c r="A1599" s="30">
        <v>189</v>
      </c>
      <c r="B1599" s="36">
        <v>43879</v>
      </c>
      <c r="C1599" s="36">
        <v>43809</v>
      </c>
      <c r="D1599" s="19" t="s">
        <v>691</v>
      </c>
      <c r="E1599" s="20" t="str">
        <f>IF(ISBLANK(LeaveTracker[[#This Row],[Employee Name]]),"-----",VLOOKUP(LeaveTracker[[#This Row],[Employee Name]],Employees[[Employee Name]:[Office]],6))</f>
        <v>CHO</v>
      </c>
      <c r="F1599" s="24">
        <v>43826</v>
      </c>
      <c r="G1599" s="24">
        <v>43826</v>
      </c>
      <c r="H1599" s="20" t="s">
        <v>300</v>
      </c>
      <c r="I1599" s="51" t="s">
        <v>307</v>
      </c>
      <c r="J1599" s="27" t="str">
        <f ca="1">NETWORKDAYS(LeaveTracker[[#This Row],[Start Date]],LeaveTracker[[#This Row],[End Date]],lstHolidays)&amp; " "&amp;LeaveTracker[[#This Row],[Type of Leave]]</f>
        <v>1 OTHER</v>
      </c>
      <c r="K1599" s="23">
        <f ca="1">NETWORKDAYS(LeaveTracker[[#This Row],[Start Date]],LeaveTracker[[#This Row],[End Date]],lstHolidays)</f>
        <v>1</v>
      </c>
      <c r="L1599" s="30"/>
    </row>
    <row r="1600" spans="1:12" ht="30" customHeight="1" x14ac:dyDescent="0.3">
      <c r="A1600" s="30">
        <v>190</v>
      </c>
      <c r="B1600" s="36">
        <v>43879</v>
      </c>
      <c r="C1600" s="36">
        <v>43811</v>
      </c>
      <c r="D1600" s="19" t="s">
        <v>414</v>
      </c>
      <c r="E1600" s="20" t="str">
        <f>IF(ISBLANK(LeaveTracker[[#This Row],[Employee Name]]),"-----",VLOOKUP(LeaveTracker[[#This Row],[Employee Name]],Employees[[Employee Name]:[Office]],6))</f>
        <v>CTO</v>
      </c>
      <c r="F1600" s="24">
        <v>43804</v>
      </c>
      <c r="G1600" s="24">
        <v>43805</v>
      </c>
      <c r="H1600" s="20" t="s">
        <v>81</v>
      </c>
      <c r="I1600" s="51"/>
      <c r="J1600" s="27" t="str">
        <f ca="1">NETWORKDAYS(LeaveTracker[[#This Row],[Start Date]],LeaveTracker[[#This Row],[End Date]],lstHolidays)&amp; " "&amp;LeaveTracker[[#This Row],[Type of Leave]]</f>
        <v>2 SL</v>
      </c>
      <c r="K1600" s="23">
        <f ca="1">NETWORKDAYS(LeaveTracker[[#This Row],[Start Date]],LeaveTracker[[#This Row],[End Date]],lstHolidays)</f>
        <v>2</v>
      </c>
      <c r="L1600" s="30"/>
    </row>
    <row r="1601" spans="1:12" ht="30" customHeight="1" x14ac:dyDescent="0.3">
      <c r="A1601" s="30">
        <v>190</v>
      </c>
      <c r="B1601" s="36">
        <v>43879</v>
      </c>
      <c r="C1601" s="36">
        <v>43811</v>
      </c>
      <c r="D1601" s="19" t="s">
        <v>414</v>
      </c>
      <c r="E1601" s="20" t="str">
        <f>IF(ISBLANK(LeaveTracker[[#This Row],[Employee Name]]),"-----",VLOOKUP(LeaveTracker[[#This Row],[Employee Name]],Employees[[Employee Name]:[Office]],6))</f>
        <v>CTO</v>
      </c>
      <c r="F1601" s="24">
        <v>43808</v>
      </c>
      <c r="G1601" s="24">
        <v>43808</v>
      </c>
      <c r="H1601" s="20" t="s">
        <v>81</v>
      </c>
      <c r="I1601" s="51"/>
      <c r="J1601" s="27" t="str">
        <f ca="1">NETWORKDAYS(LeaveTracker[[#This Row],[Start Date]],LeaveTracker[[#This Row],[End Date]],lstHolidays)&amp; " "&amp;LeaveTracker[[#This Row],[Type of Leave]]</f>
        <v>1 SL</v>
      </c>
      <c r="K1601" s="23">
        <f ca="1">NETWORKDAYS(LeaveTracker[[#This Row],[Start Date]],LeaveTracker[[#This Row],[End Date]],lstHolidays)</f>
        <v>1</v>
      </c>
      <c r="L1601" s="30"/>
    </row>
    <row r="1602" spans="1:12" ht="30" customHeight="1" x14ac:dyDescent="0.3">
      <c r="A1602" s="30">
        <v>191</v>
      </c>
      <c r="B1602" s="36">
        <v>43879</v>
      </c>
      <c r="C1602" s="36">
        <v>43811</v>
      </c>
      <c r="D1602" s="19" t="s">
        <v>840</v>
      </c>
      <c r="E1602" s="20" t="str">
        <f>IF(ISBLANK(LeaveTracker[[#This Row],[Employee Name]]),"-----",VLOOKUP(LeaveTracker[[#This Row],[Employee Name]],Employees[[Employee Name]:[Office]],6))</f>
        <v>CTO</v>
      </c>
      <c r="F1602" s="24">
        <v>43825</v>
      </c>
      <c r="G1602" s="24">
        <v>43826</v>
      </c>
      <c r="H1602" s="20" t="s">
        <v>82</v>
      </c>
      <c r="I1602" s="51"/>
      <c r="J1602" s="27" t="str">
        <f ca="1">NETWORKDAYS(LeaveTracker[[#This Row],[Start Date]],LeaveTracker[[#This Row],[End Date]],lstHolidays)&amp; " "&amp;LeaveTracker[[#This Row],[Type of Leave]]</f>
        <v>2 VL</v>
      </c>
      <c r="K1602" s="23">
        <f ca="1">NETWORKDAYS(LeaveTracker[[#This Row],[Start Date]],LeaveTracker[[#This Row],[End Date]],lstHolidays)</f>
        <v>2</v>
      </c>
      <c r="L1602" s="30"/>
    </row>
    <row r="1603" spans="1:12" ht="30" customHeight="1" x14ac:dyDescent="0.3">
      <c r="A1603" s="30">
        <v>192</v>
      </c>
      <c r="B1603" s="36">
        <v>43879</v>
      </c>
      <c r="C1603" s="36">
        <v>43812</v>
      </c>
      <c r="D1603" s="19" t="s">
        <v>397</v>
      </c>
      <c r="E1603" s="20" t="str">
        <f>IF(ISBLANK(LeaveTracker[[#This Row],[Employee Name]]),"-----",VLOOKUP(LeaveTracker[[#This Row],[Employee Name]],Employees[[Employee Name]:[Office]],6))</f>
        <v>CTO</v>
      </c>
      <c r="F1603" s="24">
        <v>43826</v>
      </c>
      <c r="G1603" s="24">
        <v>43826</v>
      </c>
      <c r="H1603" s="20" t="s">
        <v>300</v>
      </c>
      <c r="I1603" s="51" t="s">
        <v>105</v>
      </c>
      <c r="J1603" s="27" t="str">
        <f ca="1">NETWORKDAYS(LeaveTracker[[#This Row],[Start Date]],LeaveTracker[[#This Row],[End Date]],lstHolidays)&amp; " "&amp;LeaveTracker[[#This Row],[Type of Leave]]</f>
        <v>1 OTHER</v>
      </c>
      <c r="K1603" s="23">
        <f ca="1">NETWORKDAYS(LeaveTracker[[#This Row],[Start Date]],LeaveTracker[[#This Row],[End Date]],lstHolidays)</f>
        <v>1</v>
      </c>
      <c r="L1603" s="30"/>
    </row>
    <row r="1604" spans="1:12" ht="30" customHeight="1" x14ac:dyDescent="0.3">
      <c r="A1604" s="30">
        <v>193</v>
      </c>
      <c r="B1604" s="36">
        <v>43879</v>
      </c>
      <c r="C1604" s="36">
        <v>43812</v>
      </c>
      <c r="D1604" s="19" t="s">
        <v>397</v>
      </c>
      <c r="E1604" s="20" t="str">
        <f>IF(ISBLANK(LeaveTracker[[#This Row],[Employee Name]]),"-----",VLOOKUP(LeaveTracker[[#This Row],[Employee Name]],Employees[[Employee Name]:[Office]],6))</f>
        <v>CTO</v>
      </c>
      <c r="F1604" s="24">
        <v>43825</v>
      </c>
      <c r="G1604" s="24">
        <v>43825</v>
      </c>
      <c r="H1604" s="20" t="s">
        <v>82</v>
      </c>
      <c r="I1604" s="51"/>
      <c r="J1604" s="27" t="str">
        <f ca="1">NETWORKDAYS(LeaveTracker[[#This Row],[Start Date]],LeaveTracker[[#This Row],[End Date]],lstHolidays)&amp; " "&amp;LeaveTracker[[#This Row],[Type of Leave]]</f>
        <v>1 VL</v>
      </c>
      <c r="K1604" s="23">
        <f ca="1">NETWORKDAYS(LeaveTracker[[#This Row],[Start Date]],LeaveTracker[[#This Row],[End Date]],lstHolidays)</f>
        <v>1</v>
      </c>
      <c r="L1604" s="30"/>
    </row>
    <row r="1605" spans="1:12" ht="30" customHeight="1" x14ac:dyDescent="0.3">
      <c r="A1605" s="30">
        <v>194</v>
      </c>
      <c r="B1605" s="36">
        <v>43879</v>
      </c>
      <c r="C1605" s="36">
        <v>43812</v>
      </c>
      <c r="D1605" s="19" t="s">
        <v>397</v>
      </c>
      <c r="E1605" s="20" t="str">
        <f>IF(ISBLANK(LeaveTracker[[#This Row],[Employee Name]]),"-----",VLOOKUP(LeaveTracker[[#This Row],[Employee Name]],Employees[[Employee Name]:[Office]],6))</f>
        <v>CTO</v>
      </c>
      <c r="F1605" s="24">
        <v>43808</v>
      </c>
      <c r="G1605" s="24">
        <v>43808</v>
      </c>
      <c r="H1605" s="20" t="s">
        <v>81</v>
      </c>
      <c r="I1605" s="51"/>
      <c r="J1605" s="27" t="str">
        <f ca="1">NETWORKDAYS(LeaveTracker[[#This Row],[Start Date]],LeaveTracker[[#This Row],[End Date]],lstHolidays)&amp; " "&amp;LeaveTracker[[#This Row],[Type of Leave]]</f>
        <v>1 SL</v>
      </c>
      <c r="K1605" s="23">
        <f ca="1">NETWORKDAYS(LeaveTracker[[#This Row],[Start Date]],LeaveTracker[[#This Row],[End Date]],lstHolidays)</f>
        <v>1</v>
      </c>
      <c r="L1605" s="30"/>
    </row>
    <row r="1606" spans="1:12" ht="30" customHeight="1" x14ac:dyDescent="0.3">
      <c r="A1606" s="30">
        <v>195</v>
      </c>
      <c r="B1606" s="36">
        <v>43879</v>
      </c>
      <c r="C1606" s="36">
        <v>43817</v>
      </c>
      <c r="D1606" s="19" t="s">
        <v>374</v>
      </c>
      <c r="E1606" s="20" t="str">
        <f>IF(ISBLANK(LeaveTracker[[#This Row],[Employee Name]]),"-----",VLOOKUP(LeaveTracker[[#This Row],[Employee Name]],Employees[[Employee Name]:[Office]],6))</f>
        <v>LIBRARY</v>
      </c>
      <c r="F1606" s="24">
        <v>43816</v>
      </c>
      <c r="G1606" s="24">
        <v>43816</v>
      </c>
      <c r="H1606" s="20" t="s">
        <v>81</v>
      </c>
      <c r="I1606" s="51"/>
      <c r="J1606" s="27" t="str">
        <f ca="1">NETWORKDAYS(LeaveTracker[[#This Row],[Start Date]],LeaveTracker[[#This Row],[End Date]],lstHolidays)&amp; " "&amp;LeaveTracker[[#This Row],[Type of Leave]]</f>
        <v>1 SL</v>
      </c>
      <c r="K1606" s="23">
        <f ca="1">NETWORKDAYS(LeaveTracker[[#This Row],[Start Date]],LeaveTracker[[#This Row],[End Date]],lstHolidays)</f>
        <v>1</v>
      </c>
      <c r="L1606" s="30"/>
    </row>
    <row r="1607" spans="1:12" ht="30" customHeight="1" x14ac:dyDescent="0.3">
      <c r="A1607" s="30">
        <v>196</v>
      </c>
      <c r="B1607" s="36">
        <v>43879</v>
      </c>
      <c r="C1607" s="36">
        <v>43811</v>
      </c>
      <c r="D1607" s="19" t="s">
        <v>627</v>
      </c>
      <c r="E1607" s="20" t="str">
        <f>IF(ISBLANK(LeaveTracker[[#This Row],[Employee Name]]),"-----",VLOOKUP(LeaveTracker[[#This Row],[Employee Name]],Employees[[Employee Name]:[Office]],6))</f>
        <v>CTO</v>
      </c>
      <c r="F1607" s="24">
        <v>43818</v>
      </c>
      <c r="G1607" s="24">
        <v>43818</v>
      </c>
      <c r="H1607" s="20" t="s">
        <v>82</v>
      </c>
      <c r="I1607" s="51"/>
      <c r="J1607" s="27" t="str">
        <f ca="1">NETWORKDAYS(LeaveTracker[[#This Row],[Start Date]],LeaveTracker[[#This Row],[End Date]],lstHolidays)&amp; " "&amp;LeaveTracker[[#This Row],[Type of Leave]]</f>
        <v>1 VL</v>
      </c>
      <c r="K1607" s="23">
        <f ca="1">NETWORKDAYS(LeaveTracker[[#This Row],[Start Date]],LeaveTracker[[#This Row],[End Date]],lstHolidays)</f>
        <v>1</v>
      </c>
      <c r="L1607" s="30"/>
    </row>
    <row r="1608" spans="1:12" ht="30" customHeight="1" x14ac:dyDescent="0.3">
      <c r="A1608" s="30">
        <v>197</v>
      </c>
      <c r="B1608" s="36">
        <v>43879</v>
      </c>
      <c r="C1608" s="36">
        <v>43816</v>
      </c>
      <c r="D1608" s="19" t="s">
        <v>627</v>
      </c>
      <c r="E1608" s="20" t="str">
        <f>IF(ISBLANK(LeaveTracker[[#This Row],[Employee Name]]),"-----",VLOOKUP(LeaveTracker[[#This Row],[Employee Name]],Employees[[Employee Name]:[Office]],6))</f>
        <v>CTO</v>
      </c>
      <c r="F1608" s="24">
        <v>43815</v>
      </c>
      <c r="G1608" s="24">
        <v>43815</v>
      </c>
      <c r="H1608" s="20" t="s">
        <v>81</v>
      </c>
      <c r="I1608" s="51"/>
      <c r="J1608" s="27" t="str">
        <f ca="1">NETWORKDAYS(LeaveTracker[[#This Row],[Start Date]],LeaveTracker[[#This Row],[End Date]],lstHolidays)&amp; " "&amp;LeaveTracker[[#This Row],[Type of Leave]]</f>
        <v>1 SL</v>
      </c>
      <c r="K1608" s="23">
        <f ca="1">NETWORKDAYS(LeaveTracker[[#This Row],[Start Date]],LeaveTracker[[#This Row],[End Date]],lstHolidays)</f>
        <v>1</v>
      </c>
      <c r="L1608" s="30"/>
    </row>
    <row r="1609" spans="1:12" ht="30" customHeight="1" x14ac:dyDescent="0.3">
      <c r="A1609" s="30">
        <v>198</v>
      </c>
      <c r="B1609" s="36">
        <v>43879</v>
      </c>
      <c r="C1609" s="36">
        <v>43776</v>
      </c>
      <c r="D1609" s="19" t="s">
        <v>627</v>
      </c>
      <c r="E1609" s="20" t="str">
        <f>IF(ISBLANK(LeaveTracker[[#This Row],[Employee Name]]),"-----",VLOOKUP(LeaveTracker[[#This Row],[Employee Name]],Employees[[Employee Name]:[Office]],6))</f>
        <v>CTO</v>
      </c>
      <c r="F1609" s="24">
        <v>43783</v>
      </c>
      <c r="G1609" s="24">
        <v>43783</v>
      </c>
      <c r="H1609" s="20"/>
      <c r="I1609" s="51"/>
      <c r="J1609" s="27" t="str">
        <f ca="1">NETWORKDAYS(LeaveTracker[[#This Row],[Start Date]],LeaveTracker[[#This Row],[End Date]],lstHolidays)&amp; " "&amp;LeaveTracker[[#This Row],[Type of Leave]]</f>
        <v xml:space="preserve">1 </v>
      </c>
      <c r="K1609" s="23">
        <f ca="1">NETWORKDAYS(LeaveTracker[[#This Row],[Start Date]],LeaveTracker[[#This Row],[End Date]],lstHolidays)</f>
        <v>1</v>
      </c>
      <c r="L1609" s="30"/>
    </row>
    <row r="1610" spans="1:12" ht="30" customHeight="1" x14ac:dyDescent="0.3">
      <c r="A1610" s="30">
        <v>199</v>
      </c>
      <c r="B1610" s="36">
        <v>43879</v>
      </c>
      <c r="C1610" s="36">
        <v>43804</v>
      </c>
      <c r="D1610" s="19" t="s">
        <v>663</v>
      </c>
      <c r="E1610" s="20" t="str">
        <f>IF(ISBLANK(LeaveTracker[[#This Row],[Employee Name]]),"-----",VLOOKUP(LeaveTracker[[#This Row],[Employee Name]],Employees[[Employee Name]:[Office]],6))</f>
        <v>CTO</v>
      </c>
      <c r="F1610" s="24">
        <v>43808</v>
      </c>
      <c r="G1610" s="24">
        <v>43808</v>
      </c>
      <c r="H1610" s="19" t="s">
        <v>300</v>
      </c>
      <c r="I1610" s="51" t="s">
        <v>307</v>
      </c>
      <c r="J1610" s="27" t="str">
        <f ca="1">NETWORKDAYS(LeaveTracker[[#This Row],[Start Date]],LeaveTracker[[#This Row],[End Date]],lstHolidays)&amp; " "&amp;LeaveTracker[[#This Row],[Type of Leave]]</f>
        <v>1 OTHER</v>
      </c>
      <c r="K1610" s="23">
        <f ca="1">NETWORKDAYS(LeaveTracker[[#This Row],[Start Date]],LeaveTracker[[#This Row],[End Date]],lstHolidays)</f>
        <v>1</v>
      </c>
      <c r="L1610" s="30"/>
    </row>
    <row r="1611" spans="1:12" ht="30" customHeight="1" x14ac:dyDescent="0.3">
      <c r="A1611" s="30">
        <v>199</v>
      </c>
      <c r="B1611" s="36">
        <v>43879</v>
      </c>
      <c r="C1611" s="36">
        <v>43804</v>
      </c>
      <c r="D1611" s="19" t="s">
        <v>663</v>
      </c>
      <c r="E1611" s="20" t="str">
        <f>IF(ISBLANK(LeaveTracker[[#This Row],[Employee Name]]),"-----",VLOOKUP(LeaveTracker[[#This Row],[Employee Name]],Employees[[Employee Name]:[Office]],6))</f>
        <v>CTO</v>
      </c>
      <c r="F1611" s="24">
        <v>43822</v>
      </c>
      <c r="G1611" s="24">
        <v>43822</v>
      </c>
      <c r="H1611" s="20" t="s">
        <v>300</v>
      </c>
      <c r="I1611" s="51" t="s">
        <v>307</v>
      </c>
      <c r="J1611" s="27" t="str">
        <f ca="1">NETWORKDAYS(LeaveTracker[[#This Row],[Start Date]],LeaveTracker[[#This Row],[End Date]],lstHolidays)&amp; " "&amp;LeaveTracker[[#This Row],[Type of Leave]]</f>
        <v>1 OTHER</v>
      </c>
      <c r="K1611" s="23">
        <f ca="1">NETWORKDAYS(LeaveTracker[[#This Row],[Start Date]],LeaveTracker[[#This Row],[End Date]],lstHolidays)</f>
        <v>1</v>
      </c>
      <c r="L1611" s="30"/>
    </row>
    <row r="1612" spans="1:12" ht="30" customHeight="1" x14ac:dyDescent="0.3">
      <c r="A1612" s="30">
        <v>199</v>
      </c>
      <c r="B1612" s="36">
        <v>43879</v>
      </c>
      <c r="C1612" s="36">
        <v>43804</v>
      </c>
      <c r="D1612" s="19" t="s">
        <v>663</v>
      </c>
      <c r="E1612" s="20" t="str">
        <f>IF(ISBLANK(LeaveTracker[[#This Row],[Employee Name]]),"-----",VLOOKUP(LeaveTracker[[#This Row],[Employee Name]],Employees[[Employee Name]:[Office]],6))</f>
        <v>CTO</v>
      </c>
      <c r="F1612" s="24">
        <v>43825</v>
      </c>
      <c r="G1612" s="24">
        <v>43825</v>
      </c>
      <c r="H1612" s="20" t="s">
        <v>300</v>
      </c>
      <c r="I1612" s="51" t="s">
        <v>307</v>
      </c>
      <c r="J1612" s="27" t="str">
        <f ca="1">NETWORKDAYS(LeaveTracker[[#This Row],[Start Date]],LeaveTracker[[#This Row],[End Date]],lstHolidays)&amp; " "&amp;LeaveTracker[[#This Row],[Type of Leave]]</f>
        <v>1 OTHER</v>
      </c>
      <c r="K1612" s="23">
        <f ca="1">NETWORKDAYS(LeaveTracker[[#This Row],[Start Date]],LeaveTracker[[#This Row],[End Date]],lstHolidays)</f>
        <v>1</v>
      </c>
      <c r="L1612" s="30"/>
    </row>
    <row r="1613" spans="1:12" ht="30" customHeight="1" x14ac:dyDescent="0.3">
      <c r="A1613" s="30">
        <v>200</v>
      </c>
      <c r="B1613" s="36">
        <v>43879</v>
      </c>
      <c r="C1613" s="36">
        <v>43780</v>
      </c>
      <c r="D1613" s="19" t="s">
        <v>663</v>
      </c>
      <c r="E1613" s="20" t="str">
        <f>IF(ISBLANK(LeaveTracker[[#This Row],[Employee Name]]),"-----",VLOOKUP(LeaveTracker[[#This Row],[Employee Name]],Employees[[Employee Name]:[Office]],6))</f>
        <v>CTO</v>
      </c>
      <c r="F1613" s="24">
        <v>43789</v>
      </c>
      <c r="G1613" s="24">
        <v>43789</v>
      </c>
      <c r="H1613" s="20" t="s">
        <v>82</v>
      </c>
      <c r="I1613" s="51"/>
      <c r="J1613" s="27" t="str">
        <f ca="1">NETWORKDAYS(LeaveTracker[[#This Row],[Start Date]],LeaveTracker[[#This Row],[End Date]],lstHolidays)&amp; " "&amp;LeaveTracker[[#This Row],[Type of Leave]]</f>
        <v>1 VL</v>
      </c>
      <c r="K1613" s="23">
        <f ca="1">NETWORKDAYS(LeaveTracker[[#This Row],[Start Date]],LeaveTracker[[#This Row],[End Date]],lstHolidays)</f>
        <v>1</v>
      </c>
      <c r="L1613" s="30"/>
    </row>
    <row r="1614" spans="1:12" ht="30" customHeight="1" x14ac:dyDescent="0.3">
      <c r="A1614" s="30">
        <v>201</v>
      </c>
      <c r="B1614" s="36">
        <v>43879</v>
      </c>
      <c r="C1614" s="36">
        <v>43780</v>
      </c>
      <c r="D1614" s="19" t="s">
        <v>425</v>
      </c>
      <c r="E1614" s="20" t="str">
        <f>IF(ISBLANK(LeaveTracker[[#This Row],[Employee Name]]),"-----",VLOOKUP(LeaveTracker[[#This Row],[Employee Name]],Employees[[Employee Name]:[Office]],6))</f>
        <v>CTO</v>
      </c>
      <c r="F1614" s="24">
        <v>43777</v>
      </c>
      <c r="G1614" s="24">
        <v>43777</v>
      </c>
      <c r="H1614" s="20" t="s">
        <v>81</v>
      </c>
      <c r="I1614" s="51"/>
      <c r="J1614" s="27" t="str">
        <f ca="1">NETWORKDAYS(LeaveTracker[[#This Row],[Start Date]],LeaveTracker[[#This Row],[End Date]],lstHolidays)&amp; " "&amp;LeaveTracker[[#This Row],[Type of Leave]]</f>
        <v>1 SL</v>
      </c>
      <c r="K1614" s="23">
        <f ca="1">NETWORKDAYS(LeaveTracker[[#This Row],[Start Date]],LeaveTracker[[#This Row],[End Date]],lstHolidays)</f>
        <v>1</v>
      </c>
      <c r="L1614" s="30"/>
    </row>
    <row r="1615" spans="1:12" ht="30" customHeight="1" x14ac:dyDescent="0.3">
      <c r="A1615" s="30">
        <v>202</v>
      </c>
      <c r="B1615" s="36">
        <v>43893</v>
      </c>
      <c r="C1615" s="36">
        <v>43781</v>
      </c>
      <c r="D1615" s="19" t="s">
        <v>841</v>
      </c>
      <c r="E1615" s="20" t="str">
        <f>IF(ISBLANK(LeaveTracker[[#This Row],[Employee Name]]),"-----",VLOOKUP(LeaveTracker[[#This Row],[Employee Name]],Employees[[Employee Name]:[Office]],6))</f>
        <v>CTO</v>
      </c>
      <c r="F1615" s="24">
        <v>43805</v>
      </c>
      <c r="G1615" s="24">
        <v>43805</v>
      </c>
      <c r="H1615" s="20" t="s">
        <v>82</v>
      </c>
      <c r="I1615" s="51"/>
      <c r="J1615" s="27" t="str">
        <f ca="1">NETWORKDAYS(LeaveTracker[[#This Row],[Start Date]],LeaveTracker[[#This Row],[End Date]],lstHolidays)&amp; " "&amp;LeaveTracker[[#This Row],[Type of Leave]]</f>
        <v>1 VL</v>
      </c>
      <c r="K1615" s="23">
        <f ca="1">NETWORKDAYS(LeaveTracker[[#This Row],[Start Date]],LeaveTracker[[#This Row],[End Date]],lstHolidays)</f>
        <v>1</v>
      </c>
      <c r="L1615" s="30"/>
    </row>
    <row r="1616" spans="1:12" ht="30" customHeight="1" x14ac:dyDescent="0.3">
      <c r="A1616" s="30">
        <v>202</v>
      </c>
      <c r="B1616" s="36">
        <v>43893</v>
      </c>
      <c r="C1616" s="36">
        <v>43781</v>
      </c>
      <c r="D1616" s="19" t="s">
        <v>841</v>
      </c>
      <c r="E1616" s="20" t="str">
        <f>IF(ISBLANK(LeaveTracker[[#This Row],[Employee Name]]),"-----",VLOOKUP(LeaveTracker[[#This Row],[Employee Name]],Employees[[Employee Name]:[Office]],6))</f>
        <v>CTO</v>
      </c>
      <c r="F1616" s="24">
        <v>43808</v>
      </c>
      <c r="G1616" s="24">
        <v>43808</v>
      </c>
      <c r="H1616" s="20" t="s">
        <v>82</v>
      </c>
      <c r="I1616" s="51"/>
      <c r="J1616" s="27" t="str">
        <f ca="1">NETWORKDAYS(LeaveTracker[[#This Row],[Start Date]],LeaveTracker[[#This Row],[End Date]],lstHolidays)&amp; " "&amp;LeaveTracker[[#This Row],[Type of Leave]]</f>
        <v>1 VL</v>
      </c>
      <c r="K1616" s="23">
        <f ca="1">NETWORKDAYS(LeaveTracker[[#This Row],[Start Date]],LeaveTracker[[#This Row],[End Date]],lstHolidays)</f>
        <v>1</v>
      </c>
      <c r="L1616" s="30"/>
    </row>
    <row r="1617" spans="1:12" ht="30" customHeight="1" x14ac:dyDescent="0.3">
      <c r="A1617" s="30">
        <v>203</v>
      </c>
      <c r="B1617" s="36">
        <v>43893</v>
      </c>
      <c r="C1617" s="36">
        <v>43801</v>
      </c>
      <c r="D1617" s="19" t="s">
        <v>414</v>
      </c>
      <c r="E1617" s="20" t="str">
        <f>IF(ISBLANK(LeaveTracker[[#This Row],[Employee Name]]),"-----",VLOOKUP(LeaveTracker[[#This Row],[Employee Name]],Employees[[Employee Name]:[Office]],6))</f>
        <v>CTO</v>
      </c>
      <c r="F1617" s="24">
        <v>43797</v>
      </c>
      <c r="G1617" s="24">
        <v>43798</v>
      </c>
      <c r="H1617" s="20" t="s">
        <v>81</v>
      </c>
      <c r="I1617" s="51"/>
      <c r="J1617" s="27" t="str">
        <f ca="1">NETWORKDAYS(LeaveTracker[[#This Row],[Start Date]],LeaveTracker[[#This Row],[End Date]],lstHolidays)&amp; " "&amp;LeaveTracker[[#This Row],[Type of Leave]]</f>
        <v>2 SL</v>
      </c>
      <c r="K1617" s="23">
        <f ca="1">NETWORKDAYS(LeaveTracker[[#This Row],[Start Date]],LeaveTracker[[#This Row],[End Date]],lstHolidays)</f>
        <v>2</v>
      </c>
      <c r="L1617" s="30"/>
    </row>
    <row r="1618" spans="1:12" ht="30" customHeight="1" x14ac:dyDescent="0.3">
      <c r="A1618" s="30">
        <v>204</v>
      </c>
      <c r="B1618" s="36">
        <v>43893</v>
      </c>
      <c r="C1618" s="36">
        <v>43788</v>
      </c>
      <c r="D1618" s="19" t="s">
        <v>414</v>
      </c>
      <c r="E1618" s="20" t="str">
        <f>IF(ISBLANK(LeaveTracker[[#This Row],[Employee Name]]),"-----",VLOOKUP(LeaveTracker[[#This Row],[Employee Name]],Employees[[Employee Name]:[Office]],6))</f>
        <v>CTO</v>
      </c>
      <c r="F1618" s="24">
        <v>43787</v>
      </c>
      <c r="G1618" s="24">
        <v>43787</v>
      </c>
      <c r="H1618" s="20" t="s">
        <v>81</v>
      </c>
      <c r="I1618" s="51"/>
      <c r="J1618" s="27" t="str">
        <f ca="1">NETWORKDAYS(LeaveTracker[[#This Row],[Start Date]],LeaveTracker[[#This Row],[End Date]],lstHolidays)&amp; " "&amp;LeaveTracker[[#This Row],[Type of Leave]]</f>
        <v>1 SL</v>
      </c>
      <c r="K1618" s="23">
        <f ca="1">NETWORKDAYS(LeaveTracker[[#This Row],[Start Date]],LeaveTracker[[#This Row],[End Date]],lstHolidays)</f>
        <v>1</v>
      </c>
      <c r="L1618" s="30"/>
    </row>
    <row r="1619" spans="1:12" ht="30" customHeight="1" x14ac:dyDescent="0.3">
      <c r="A1619" s="30">
        <v>205</v>
      </c>
      <c r="B1619" s="36">
        <v>43893</v>
      </c>
      <c r="C1619" s="36">
        <v>43788</v>
      </c>
      <c r="D1619" s="19" t="s">
        <v>414</v>
      </c>
      <c r="E1619" s="20" t="str">
        <f>IF(ISBLANK(LeaveTracker[[#This Row],[Employee Name]]),"-----",VLOOKUP(LeaveTracker[[#This Row],[Employee Name]],Employees[[Employee Name]:[Office]],6))</f>
        <v>CTO</v>
      </c>
      <c r="F1619" s="24">
        <v>43773</v>
      </c>
      <c r="G1619" s="24">
        <v>43773</v>
      </c>
      <c r="H1619" s="20" t="s">
        <v>81</v>
      </c>
      <c r="I1619" s="51"/>
      <c r="J1619" s="27" t="str">
        <f ca="1">NETWORKDAYS(LeaveTracker[[#This Row],[Start Date]],LeaveTracker[[#This Row],[End Date]],lstHolidays)&amp; " "&amp;LeaveTracker[[#This Row],[Type of Leave]]</f>
        <v>1 SL</v>
      </c>
      <c r="K1619" s="23">
        <f ca="1">NETWORKDAYS(LeaveTracker[[#This Row],[Start Date]],LeaveTracker[[#This Row],[End Date]],lstHolidays)</f>
        <v>1</v>
      </c>
      <c r="L1619" s="30"/>
    </row>
    <row r="1620" spans="1:12" ht="30" customHeight="1" x14ac:dyDescent="0.3">
      <c r="A1620" s="30">
        <v>205</v>
      </c>
      <c r="B1620" s="36">
        <v>43893</v>
      </c>
      <c r="C1620" s="36">
        <v>43788</v>
      </c>
      <c r="D1620" s="19" t="s">
        <v>414</v>
      </c>
      <c r="E1620" s="20" t="str">
        <f>IF(ISBLANK(LeaveTracker[[#This Row],[Employee Name]]),"-----",VLOOKUP(LeaveTracker[[#This Row],[Employee Name]],Employees[[Employee Name]:[Office]],6))</f>
        <v>CTO</v>
      </c>
      <c r="F1620" s="24">
        <v>43776</v>
      </c>
      <c r="G1620" s="24">
        <v>43777</v>
      </c>
      <c r="H1620" s="20" t="s">
        <v>81</v>
      </c>
      <c r="I1620" s="51"/>
      <c r="J1620" s="27" t="str">
        <f ca="1">NETWORKDAYS(LeaveTracker[[#This Row],[Start Date]],LeaveTracker[[#This Row],[End Date]],lstHolidays)&amp; " "&amp;LeaveTracker[[#This Row],[Type of Leave]]</f>
        <v>2 SL</v>
      </c>
      <c r="K1620" s="23">
        <f ca="1">NETWORKDAYS(LeaveTracker[[#This Row],[Start Date]],LeaveTracker[[#This Row],[End Date]],lstHolidays)</f>
        <v>2</v>
      </c>
      <c r="L1620" s="30"/>
    </row>
    <row r="1621" spans="1:12" ht="30" customHeight="1" x14ac:dyDescent="0.3">
      <c r="A1621" s="30">
        <v>206</v>
      </c>
      <c r="B1621" s="36">
        <v>43893</v>
      </c>
      <c r="C1621" s="36">
        <v>43788</v>
      </c>
      <c r="D1621" s="19" t="s">
        <v>844</v>
      </c>
      <c r="E1621" s="20" t="str">
        <f>IF(ISBLANK(LeaveTracker[[#This Row],[Employee Name]]),"-----",VLOOKUP(LeaveTracker[[#This Row],[Employee Name]],Employees[[Employee Name]:[Office]],6))</f>
        <v>CTO</v>
      </c>
      <c r="F1621" s="24">
        <v>43811</v>
      </c>
      <c r="G1621" s="24">
        <v>43811</v>
      </c>
      <c r="H1621" s="20" t="s">
        <v>300</v>
      </c>
      <c r="I1621" s="51" t="s">
        <v>105</v>
      </c>
      <c r="J1621" s="27" t="str">
        <f ca="1">NETWORKDAYS(LeaveTracker[[#This Row],[Start Date]],LeaveTracker[[#This Row],[End Date]],lstHolidays)&amp; " "&amp;LeaveTracker[[#This Row],[Type of Leave]]</f>
        <v>1 OTHER</v>
      </c>
      <c r="K1621" s="23">
        <f ca="1">NETWORKDAYS(LeaveTracker[[#This Row],[Start Date]],LeaveTracker[[#This Row],[End Date]],lstHolidays)</f>
        <v>1</v>
      </c>
      <c r="L1621" s="30"/>
    </row>
    <row r="1622" spans="1:12" ht="30" customHeight="1" x14ac:dyDescent="0.3">
      <c r="A1622" s="30">
        <v>207</v>
      </c>
      <c r="B1622" s="36">
        <v>43893</v>
      </c>
      <c r="C1622" s="36">
        <v>43794</v>
      </c>
      <c r="D1622" s="19" t="s">
        <v>844</v>
      </c>
      <c r="E1622" s="20" t="str">
        <f>IF(ISBLANK(LeaveTracker[[#This Row],[Employee Name]]),"-----",VLOOKUP(LeaveTracker[[#This Row],[Employee Name]],Employees[[Employee Name]:[Office]],6))</f>
        <v>CTO</v>
      </c>
      <c r="F1622" s="24">
        <v>43810</v>
      </c>
      <c r="G1622" s="24">
        <v>43810</v>
      </c>
      <c r="H1622" s="20" t="s">
        <v>82</v>
      </c>
      <c r="I1622" s="51"/>
      <c r="J1622" s="27" t="str">
        <f ca="1">NETWORKDAYS(LeaveTracker[[#This Row],[Start Date]],LeaveTracker[[#This Row],[End Date]],lstHolidays)&amp; " "&amp;LeaveTracker[[#This Row],[Type of Leave]]</f>
        <v>1 VL</v>
      </c>
      <c r="K1622" s="23">
        <f ca="1">NETWORKDAYS(LeaveTracker[[#This Row],[Start Date]],LeaveTracker[[#This Row],[End Date]],lstHolidays)</f>
        <v>1</v>
      </c>
      <c r="L1622" s="30"/>
    </row>
    <row r="1623" spans="1:12" ht="30" customHeight="1" x14ac:dyDescent="0.3">
      <c r="A1623" s="30">
        <v>208</v>
      </c>
      <c r="B1623" s="36">
        <v>43893</v>
      </c>
      <c r="C1623" s="36">
        <v>43794</v>
      </c>
      <c r="D1623" s="19" t="s">
        <v>418</v>
      </c>
      <c r="E1623" s="20" t="str">
        <f>IF(ISBLANK(LeaveTracker[[#This Row],[Employee Name]]),"-----",VLOOKUP(LeaveTracker[[#This Row],[Employee Name]],Employees[[Employee Name]:[Office]],6))</f>
        <v>CTO</v>
      </c>
      <c r="F1623" s="24">
        <v>43798</v>
      </c>
      <c r="G1623" s="24">
        <v>43798</v>
      </c>
      <c r="H1623" s="20" t="s">
        <v>82</v>
      </c>
      <c r="I1623" s="51"/>
      <c r="J1623" s="27" t="str">
        <f ca="1">NETWORKDAYS(LeaveTracker[[#This Row],[Start Date]],LeaveTracker[[#This Row],[End Date]],lstHolidays)&amp; " "&amp;LeaveTracker[[#This Row],[Type of Leave]]</f>
        <v>1 VL</v>
      </c>
      <c r="K1623" s="23">
        <f ca="1">NETWORKDAYS(LeaveTracker[[#This Row],[Start Date]],LeaveTracker[[#This Row],[End Date]],lstHolidays)</f>
        <v>1</v>
      </c>
      <c r="L1623" s="30"/>
    </row>
    <row r="1624" spans="1:12" ht="30" customHeight="1" x14ac:dyDescent="0.3">
      <c r="A1624" s="30">
        <v>209</v>
      </c>
      <c r="B1624" s="36">
        <v>43893</v>
      </c>
      <c r="C1624" s="36">
        <v>43815</v>
      </c>
      <c r="D1624" s="19" t="s">
        <v>1034</v>
      </c>
      <c r="E1624" s="20" t="str">
        <f>IF(ISBLANK(LeaveTracker[[#This Row],[Employee Name]]),"-----",VLOOKUP(LeaveTracker[[#This Row],[Employee Name]],Employees[[Employee Name]:[Office]],6))</f>
        <v>CTO</v>
      </c>
      <c r="F1624" s="24">
        <v>43825</v>
      </c>
      <c r="G1624" s="24">
        <v>43825</v>
      </c>
      <c r="H1624" s="20" t="s">
        <v>300</v>
      </c>
      <c r="I1624" s="51" t="s">
        <v>307</v>
      </c>
      <c r="J1624" s="27" t="str">
        <f ca="1">NETWORKDAYS(LeaveTracker[[#This Row],[Start Date]],LeaveTracker[[#This Row],[End Date]],lstHolidays)&amp; " "&amp;LeaveTracker[[#This Row],[Type of Leave]]</f>
        <v>1 OTHER</v>
      </c>
      <c r="K1624" s="23">
        <f ca="1">NETWORKDAYS(LeaveTracker[[#This Row],[Start Date]],LeaveTracker[[#This Row],[End Date]],lstHolidays)</f>
        <v>1</v>
      </c>
      <c r="L1624" s="30"/>
    </row>
    <row r="1625" spans="1:12" ht="30" customHeight="1" x14ac:dyDescent="0.3">
      <c r="A1625" s="30">
        <v>210</v>
      </c>
      <c r="B1625" s="36">
        <v>43893</v>
      </c>
      <c r="C1625" s="36">
        <v>43811</v>
      </c>
      <c r="D1625" s="19" t="s">
        <v>1034</v>
      </c>
      <c r="E1625" s="20" t="str">
        <f>IF(ISBLANK(LeaveTracker[[#This Row],[Employee Name]]),"-----",VLOOKUP(LeaveTracker[[#This Row],[Employee Name]],Employees[[Employee Name]:[Office]],6))</f>
        <v>CTO</v>
      </c>
      <c r="F1625" s="24">
        <v>43822</v>
      </c>
      <c r="G1625" s="24">
        <v>43822</v>
      </c>
      <c r="H1625" s="20" t="s">
        <v>300</v>
      </c>
      <c r="I1625" s="51" t="s">
        <v>307</v>
      </c>
      <c r="J1625" s="27" t="str">
        <f ca="1">NETWORKDAYS(LeaveTracker[[#This Row],[Start Date]],LeaveTracker[[#This Row],[End Date]],lstHolidays)&amp; " "&amp;LeaveTracker[[#This Row],[Type of Leave]]</f>
        <v>1 OTHER</v>
      </c>
      <c r="K1625" s="23">
        <f ca="1">NETWORKDAYS(LeaveTracker[[#This Row],[Start Date]],LeaveTracker[[#This Row],[End Date]],lstHolidays)</f>
        <v>1</v>
      </c>
      <c r="L1625" s="30"/>
    </row>
    <row r="1626" spans="1:12" ht="30" customHeight="1" x14ac:dyDescent="0.3">
      <c r="A1626" s="30">
        <v>211</v>
      </c>
      <c r="B1626" s="36">
        <v>43893</v>
      </c>
      <c r="C1626" s="36">
        <v>43789</v>
      </c>
      <c r="D1626" s="19" t="s">
        <v>1034</v>
      </c>
      <c r="E1626" s="20" t="str">
        <f>IF(ISBLANK(LeaveTracker[[#This Row],[Employee Name]]),"-----",VLOOKUP(LeaveTracker[[#This Row],[Employee Name]],Employees[[Employee Name]:[Office]],6))</f>
        <v>CTO</v>
      </c>
      <c r="F1626" s="24">
        <v>43797</v>
      </c>
      <c r="G1626" s="24">
        <v>43798</v>
      </c>
      <c r="H1626" s="20" t="s">
        <v>300</v>
      </c>
      <c r="I1626" s="51" t="s">
        <v>307</v>
      </c>
      <c r="J1626" s="27" t="str">
        <f ca="1">NETWORKDAYS(LeaveTracker[[#This Row],[Start Date]],LeaveTracker[[#This Row],[End Date]],lstHolidays)&amp; " "&amp;LeaveTracker[[#This Row],[Type of Leave]]</f>
        <v>2 OTHER</v>
      </c>
      <c r="K1626" s="23">
        <f ca="1">NETWORKDAYS(LeaveTracker[[#This Row],[Start Date]],LeaveTracker[[#This Row],[End Date]],lstHolidays)</f>
        <v>2</v>
      </c>
      <c r="L1626" s="30"/>
    </row>
    <row r="1627" spans="1:12" ht="30" customHeight="1" x14ac:dyDescent="0.3">
      <c r="A1627" s="30">
        <v>212</v>
      </c>
      <c r="B1627" s="36">
        <v>43893</v>
      </c>
      <c r="C1627" s="36">
        <v>43774</v>
      </c>
      <c r="D1627" s="19" t="s">
        <v>1034</v>
      </c>
      <c r="E1627" s="20" t="str">
        <f>IF(ISBLANK(LeaveTracker[[#This Row],[Employee Name]]),"-----",VLOOKUP(LeaveTracker[[#This Row],[Employee Name]],Employees[[Employee Name]:[Office]],6))</f>
        <v>CTO</v>
      </c>
      <c r="F1627" s="24">
        <v>43769</v>
      </c>
      <c r="G1627" s="24">
        <v>43769</v>
      </c>
      <c r="H1627" s="20" t="s">
        <v>81</v>
      </c>
      <c r="I1627" s="51"/>
      <c r="J1627" s="27" t="str">
        <f ca="1">NETWORKDAYS(LeaveTracker[[#This Row],[Start Date]],LeaveTracker[[#This Row],[End Date]],lstHolidays)&amp; " "&amp;LeaveTracker[[#This Row],[Type of Leave]]</f>
        <v>1 SL</v>
      </c>
      <c r="K1627" s="23">
        <f ca="1">NETWORKDAYS(LeaveTracker[[#This Row],[Start Date]],LeaveTracker[[#This Row],[End Date]],lstHolidays)</f>
        <v>1</v>
      </c>
      <c r="L1627" s="30"/>
    </row>
    <row r="1628" spans="1:12" ht="30" customHeight="1" x14ac:dyDescent="0.3">
      <c r="A1628" s="30">
        <v>213</v>
      </c>
      <c r="B1628" s="36">
        <v>43893</v>
      </c>
      <c r="C1628" s="36">
        <v>43836</v>
      </c>
      <c r="D1628" s="19" t="s">
        <v>410</v>
      </c>
      <c r="E1628" s="20" t="str">
        <f>IF(ISBLANK(LeaveTracker[[#This Row],[Employee Name]]),"-----",VLOOKUP(LeaveTracker[[#This Row],[Employee Name]],Employees[[Employee Name]:[Office]],6))</f>
        <v>CTO</v>
      </c>
      <c r="F1628" s="21">
        <v>43832</v>
      </c>
      <c r="G1628" s="24">
        <v>43832</v>
      </c>
      <c r="H1628" s="20" t="s">
        <v>81</v>
      </c>
      <c r="I1628" s="51"/>
      <c r="J1628" s="27" t="str">
        <f ca="1">NETWORKDAYS(LeaveTracker[[#This Row],[Start Date]],LeaveTracker[[#This Row],[End Date]],lstHolidays)&amp; " "&amp;LeaveTracker[[#This Row],[Type of Leave]]</f>
        <v>1 SL</v>
      </c>
      <c r="K1628" s="23">
        <f ca="1">NETWORKDAYS(LeaveTracker[[#This Row],[Start Date]],LeaveTracker[[#This Row],[End Date]],lstHolidays)</f>
        <v>1</v>
      </c>
      <c r="L1628" s="30"/>
    </row>
    <row r="1629" spans="1:12" ht="30" customHeight="1" x14ac:dyDescent="0.3">
      <c r="A1629" s="30">
        <v>214</v>
      </c>
      <c r="B1629" s="36">
        <v>43893</v>
      </c>
      <c r="C1629" s="36">
        <v>43783</v>
      </c>
      <c r="D1629" s="19" t="s">
        <v>410</v>
      </c>
      <c r="E1629" s="20" t="str">
        <f>IF(ISBLANK(LeaveTracker[[#This Row],[Employee Name]]),"-----",VLOOKUP(LeaveTracker[[#This Row],[Employee Name]],Employees[[Employee Name]:[Office]],6))</f>
        <v>CTO</v>
      </c>
      <c r="F1629" s="21">
        <v>43801</v>
      </c>
      <c r="G1629" s="24">
        <v>43802</v>
      </c>
      <c r="H1629" s="20" t="s">
        <v>82</v>
      </c>
      <c r="I1629" s="51"/>
      <c r="J1629" s="27" t="str">
        <f ca="1">NETWORKDAYS(LeaveTracker[[#This Row],[Start Date]],LeaveTracker[[#This Row],[End Date]],lstHolidays)&amp; " "&amp;LeaveTracker[[#This Row],[Type of Leave]]</f>
        <v>2 VL</v>
      </c>
      <c r="K1629" s="23">
        <f ca="1">NETWORKDAYS(LeaveTracker[[#This Row],[Start Date]],LeaveTracker[[#This Row],[End Date]],lstHolidays)</f>
        <v>2</v>
      </c>
      <c r="L1629" s="30"/>
    </row>
    <row r="1630" spans="1:12" ht="30" customHeight="1" x14ac:dyDescent="0.3">
      <c r="A1630" s="30">
        <v>214</v>
      </c>
      <c r="B1630" s="36">
        <v>43893</v>
      </c>
      <c r="C1630" s="36">
        <v>43783</v>
      </c>
      <c r="D1630" s="19" t="s">
        <v>410</v>
      </c>
      <c r="E1630" s="20" t="str">
        <f>IF(ISBLANK(LeaveTracker[[#This Row],[Employee Name]]),"-----",VLOOKUP(LeaveTracker[[#This Row],[Employee Name]],Employees[[Employee Name]:[Office]],6))</f>
        <v>CTO</v>
      </c>
      <c r="F1630" s="21">
        <v>43825</v>
      </c>
      <c r="G1630" s="24">
        <v>43826</v>
      </c>
      <c r="H1630" s="20" t="s">
        <v>82</v>
      </c>
      <c r="I1630" s="51"/>
      <c r="J1630" s="27" t="str">
        <f ca="1">NETWORKDAYS(LeaveTracker[[#This Row],[Start Date]],LeaveTracker[[#This Row],[End Date]],lstHolidays)&amp; " "&amp;LeaveTracker[[#This Row],[Type of Leave]]</f>
        <v>2 VL</v>
      </c>
      <c r="K1630" s="23">
        <f ca="1">NETWORKDAYS(LeaveTracker[[#This Row],[Start Date]],LeaveTracker[[#This Row],[End Date]],lstHolidays)</f>
        <v>2</v>
      </c>
      <c r="L1630" s="30"/>
    </row>
    <row r="1631" spans="1:12" ht="30" customHeight="1" x14ac:dyDescent="0.3">
      <c r="A1631" s="30">
        <v>215</v>
      </c>
      <c r="B1631" s="36">
        <v>43893</v>
      </c>
      <c r="C1631" s="36">
        <v>43804</v>
      </c>
      <c r="D1631" s="19" t="s">
        <v>410</v>
      </c>
      <c r="E1631" s="20" t="str">
        <f>IF(ISBLANK(LeaveTracker[[#This Row],[Employee Name]]),"-----",VLOOKUP(LeaveTracker[[#This Row],[Employee Name]],Employees[[Employee Name]:[Office]],6))</f>
        <v>CTO</v>
      </c>
      <c r="F1631" s="24">
        <v>43803</v>
      </c>
      <c r="G1631" s="24">
        <v>43803</v>
      </c>
      <c r="H1631" s="20" t="s">
        <v>82</v>
      </c>
      <c r="I1631" s="51"/>
      <c r="J1631" s="27" t="str">
        <f ca="1">NETWORKDAYS(LeaveTracker[[#This Row],[Start Date]],LeaveTracker[[#This Row],[End Date]],lstHolidays)&amp; " "&amp;LeaveTracker[[#This Row],[Type of Leave]]</f>
        <v>1 VL</v>
      </c>
      <c r="K1631" s="23">
        <f ca="1">NETWORKDAYS(LeaveTracker[[#This Row],[Start Date]],LeaveTracker[[#This Row],[End Date]],lstHolidays)</f>
        <v>1</v>
      </c>
      <c r="L1631" s="30"/>
    </row>
    <row r="1632" spans="1:12" ht="30" customHeight="1" x14ac:dyDescent="0.3">
      <c r="A1632" s="30">
        <v>216</v>
      </c>
      <c r="B1632" s="36">
        <v>43893</v>
      </c>
      <c r="C1632" s="36">
        <v>43801</v>
      </c>
      <c r="D1632" s="19" t="s">
        <v>410</v>
      </c>
      <c r="E1632" s="20" t="str">
        <f>IF(ISBLANK(LeaveTracker[[#This Row],[Employee Name]]),"-----",VLOOKUP(LeaveTracker[[#This Row],[Employee Name]],Employees[[Employee Name]:[Office]],6))</f>
        <v>CTO</v>
      </c>
      <c r="F1632" s="24">
        <v>43797</v>
      </c>
      <c r="G1632" s="24">
        <v>43798</v>
      </c>
      <c r="H1632" s="20" t="s">
        <v>81</v>
      </c>
      <c r="I1632" s="51"/>
      <c r="J1632" s="27" t="str">
        <f ca="1">NETWORKDAYS(LeaveTracker[[#This Row],[Start Date]],LeaveTracker[[#This Row],[End Date]],lstHolidays)&amp; " "&amp;LeaveTracker[[#This Row],[Type of Leave]]</f>
        <v>2 SL</v>
      </c>
      <c r="K1632" s="23">
        <f ca="1">NETWORKDAYS(LeaveTracker[[#This Row],[Start Date]],LeaveTracker[[#This Row],[End Date]],lstHolidays)</f>
        <v>2</v>
      </c>
      <c r="L1632" s="30"/>
    </row>
    <row r="1633" spans="1:12" ht="30" customHeight="1" x14ac:dyDescent="0.3">
      <c r="A1633" s="30">
        <v>217</v>
      </c>
      <c r="B1633" s="36">
        <v>43893</v>
      </c>
      <c r="C1633" s="36">
        <v>43815</v>
      </c>
      <c r="D1633" s="19" t="s">
        <v>473</v>
      </c>
      <c r="E1633" s="20" t="str">
        <f>IF(ISBLANK(LeaveTracker[[#This Row],[Employee Name]]),"-----",VLOOKUP(LeaveTracker[[#This Row],[Employee Name]],Employees[[Employee Name]:[Office]],6))</f>
        <v>ASSESSORS OFFICE</v>
      </c>
      <c r="F1633" s="24">
        <v>43826</v>
      </c>
      <c r="G1633" s="24">
        <v>43826</v>
      </c>
      <c r="H1633" s="20" t="s">
        <v>82</v>
      </c>
      <c r="I1633" s="51"/>
      <c r="J1633" s="27" t="str">
        <f ca="1">NETWORKDAYS(LeaveTracker[[#This Row],[Start Date]],LeaveTracker[[#This Row],[End Date]],lstHolidays)&amp; " "&amp;LeaveTracker[[#This Row],[Type of Leave]]</f>
        <v>1 VL</v>
      </c>
      <c r="K1633" s="23">
        <f ca="1">NETWORKDAYS(LeaveTracker[[#This Row],[Start Date]],LeaveTracker[[#This Row],[End Date]],lstHolidays)</f>
        <v>1</v>
      </c>
      <c r="L1633" s="30"/>
    </row>
    <row r="1634" spans="1:12" ht="30" customHeight="1" x14ac:dyDescent="0.3">
      <c r="A1634" s="30">
        <v>218</v>
      </c>
      <c r="B1634" s="36">
        <v>43893</v>
      </c>
      <c r="C1634" s="36">
        <v>43826</v>
      </c>
      <c r="D1634" s="19" t="s">
        <v>473</v>
      </c>
      <c r="E1634" s="20" t="str">
        <f>IF(ISBLANK(LeaveTracker[[#This Row],[Employee Name]]),"-----",VLOOKUP(LeaveTracker[[#This Row],[Employee Name]],Employees[[Employee Name]:[Office]],6))</f>
        <v>ASSESSORS OFFICE</v>
      </c>
      <c r="F1634" s="24">
        <v>43822</v>
      </c>
      <c r="G1634" s="24">
        <v>43822</v>
      </c>
      <c r="H1634" s="20" t="s">
        <v>81</v>
      </c>
      <c r="I1634" s="51"/>
      <c r="J1634" s="27" t="str">
        <f ca="1">NETWORKDAYS(LeaveTracker[[#This Row],[Start Date]],LeaveTracker[[#This Row],[End Date]],lstHolidays)&amp; " "&amp;LeaveTracker[[#This Row],[Type of Leave]]</f>
        <v>1 SL</v>
      </c>
      <c r="K1634" s="23">
        <f ca="1">NETWORKDAYS(LeaveTracker[[#This Row],[Start Date]],LeaveTracker[[#This Row],[End Date]],lstHolidays)</f>
        <v>1</v>
      </c>
      <c r="L1634" s="30"/>
    </row>
    <row r="1635" spans="1:12" ht="30" customHeight="1" x14ac:dyDescent="0.3">
      <c r="A1635" s="30">
        <v>218</v>
      </c>
      <c r="B1635" s="36">
        <v>43893</v>
      </c>
      <c r="C1635" s="36">
        <v>43826</v>
      </c>
      <c r="D1635" s="19" t="s">
        <v>473</v>
      </c>
      <c r="E1635" s="20" t="str">
        <f>IF(ISBLANK(LeaveTracker[[#This Row],[Employee Name]]),"-----",VLOOKUP(LeaveTracker[[#This Row],[Employee Name]],Employees[[Employee Name]:[Office]],6))</f>
        <v>ASSESSORS OFFICE</v>
      </c>
      <c r="F1635" s="24">
        <v>43825</v>
      </c>
      <c r="G1635" s="24">
        <v>43825</v>
      </c>
      <c r="H1635" s="20" t="s">
        <v>81</v>
      </c>
      <c r="I1635" s="51"/>
      <c r="J1635" s="27" t="str">
        <f ca="1">NETWORKDAYS(LeaveTracker[[#This Row],[Start Date]],LeaveTracker[[#This Row],[End Date]],lstHolidays)&amp; " "&amp;LeaveTracker[[#This Row],[Type of Leave]]</f>
        <v>1 SL</v>
      </c>
      <c r="K1635" s="23">
        <f ca="1">NETWORKDAYS(LeaveTracker[[#This Row],[Start Date]],LeaveTracker[[#This Row],[End Date]],lstHolidays)</f>
        <v>1</v>
      </c>
      <c r="L1635" s="30"/>
    </row>
    <row r="1636" spans="1:12" ht="30" customHeight="1" x14ac:dyDescent="0.3">
      <c r="A1636" s="30">
        <v>219</v>
      </c>
      <c r="B1636" s="36">
        <v>43893</v>
      </c>
      <c r="C1636" s="36">
        <v>43826</v>
      </c>
      <c r="D1636" s="19" t="s">
        <v>635</v>
      </c>
      <c r="E1636" s="20" t="str">
        <f>IF(ISBLANK(LeaveTracker[[#This Row],[Employee Name]]),"-----",VLOOKUP(LeaveTracker[[#This Row],[Employee Name]],Employees[[Employee Name]:[Office]],6))</f>
        <v>LIBRARY</v>
      </c>
      <c r="F1636" s="24">
        <v>43819</v>
      </c>
      <c r="G1636" s="24">
        <v>43819</v>
      </c>
      <c r="H1636" s="20" t="s">
        <v>81</v>
      </c>
      <c r="I1636" s="51"/>
      <c r="J1636" s="27" t="str">
        <f ca="1">NETWORKDAYS(LeaveTracker[[#This Row],[Start Date]],LeaveTracker[[#This Row],[End Date]],lstHolidays)&amp; " "&amp;LeaveTracker[[#This Row],[Type of Leave]]</f>
        <v>1 SL</v>
      </c>
      <c r="K1636" s="23">
        <f ca="1">NETWORKDAYS(LeaveTracker[[#This Row],[Start Date]],LeaveTracker[[#This Row],[End Date]],lstHolidays)</f>
        <v>1</v>
      </c>
      <c r="L1636" s="30"/>
    </row>
    <row r="1637" spans="1:12" ht="30" customHeight="1" x14ac:dyDescent="0.3">
      <c r="A1637" s="30">
        <v>219</v>
      </c>
      <c r="B1637" s="36">
        <v>43893</v>
      </c>
      <c r="C1637" s="36">
        <v>43826</v>
      </c>
      <c r="D1637" s="19" t="s">
        <v>635</v>
      </c>
      <c r="E1637" s="20" t="str">
        <f>IF(ISBLANK(LeaveTracker[[#This Row],[Employee Name]]),"-----",VLOOKUP(LeaveTracker[[#This Row],[Employee Name]],Employees[[Employee Name]:[Office]],6))</f>
        <v>LIBRARY</v>
      </c>
      <c r="F1637" s="24">
        <v>43825</v>
      </c>
      <c r="G1637" s="24">
        <v>43825</v>
      </c>
      <c r="H1637" s="20" t="s">
        <v>81</v>
      </c>
      <c r="I1637" s="51"/>
      <c r="J1637" s="27" t="str">
        <f ca="1">NETWORKDAYS(LeaveTracker[[#This Row],[Start Date]],LeaveTracker[[#This Row],[End Date]],lstHolidays)&amp; " "&amp;LeaveTracker[[#This Row],[Type of Leave]]</f>
        <v>1 SL</v>
      </c>
      <c r="K1637" s="23">
        <f ca="1">NETWORKDAYS(LeaveTracker[[#This Row],[Start Date]],LeaveTracker[[#This Row],[End Date]],lstHolidays)</f>
        <v>1</v>
      </c>
      <c r="L1637" s="30"/>
    </row>
    <row r="1638" spans="1:12" ht="30" customHeight="1" x14ac:dyDescent="0.3">
      <c r="A1638" s="30">
        <v>220</v>
      </c>
      <c r="B1638" s="36">
        <v>43893</v>
      </c>
      <c r="C1638" s="36">
        <v>43810</v>
      </c>
      <c r="D1638" s="19" t="s">
        <v>688</v>
      </c>
      <c r="E1638" s="20" t="str">
        <f>IF(ISBLANK(LeaveTracker[[#This Row],[Employee Name]]),"-----",VLOOKUP(LeaveTracker[[#This Row],[Employee Name]],Employees[[Employee Name]:[Office]],6))</f>
        <v>CEO</v>
      </c>
      <c r="F1638" s="24">
        <v>43809</v>
      </c>
      <c r="G1638" s="24">
        <v>43809</v>
      </c>
      <c r="H1638" s="20" t="s">
        <v>81</v>
      </c>
      <c r="I1638" s="51"/>
      <c r="J1638" s="27" t="str">
        <f ca="1">NETWORKDAYS(LeaveTracker[[#This Row],[Start Date]],LeaveTracker[[#This Row],[End Date]],lstHolidays)&amp; " "&amp;LeaveTracker[[#This Row],[Type of Leave]]</f>
        <v>1 SL</v>
      </c>
      <c r="K1638" s="23">
        <f ca="1">NETWORKDAYS(LeaveTracker[[#This Row],[Start Date]],LeaveTracker[[#This Row],[End Date]],lstHolidays)</f>
        <v>1</v>
      </c>
      <c r="L1638" s="30"/>
    </row>
    <row r="1639" spans="1:12" ht="30" customHeight="1" x14ac:dyDescent="0.3">
      <c r="A1639" s="30">
        <v>221</v>
      </c>
      <c r="B1639" s="36">
        <v>43893</v>
      </c>
      <c r="C1639" s="36">
        <v>43819</v>
      </c>
      <c r="D1639" s="19" t="s">
        <v>326</v>
      </c>
      <c r="E1639" s="20" t="str">
        <f>IF(ISBLANK(LeaveTracker[[#This Row],[Employee Name]]),"-----",VLOOKUP(LeaveTracker[[#This Row],[Employee Name]],Employees[[Employee Name]:[Office]],6))</f>
        <v>CEO</v>
      </c>
      <c r="F1639" s="24">
        <v>43817</v>
      </c>
      <c r="G1639" s="24">
        <v>43817</v>
      </c>
      <c r="H1639" s="20" t="s">
        <v>81</v>
      </c>
      <c r="I1639" s="51"/>
      <c r="J1639" s="27" t="str">
        <f ca="1">NETWORKDAYS(LeaveTracker[[#This Row],[Start Date]],LeaveTracker[[#This Row],[End Date]],lstHolidays)&amp; " "&amp;LeaveTracker[[#This Row],[Type of Leave]]</f>
        <v>1 SL</v>
      </c>
      <c r="K1639" s="23">
        <f ca="1">NETWORKDAYS(LeaveTracker[[#This Row],[Start Date]],LeaveTracker[[#This Row],[End Date]],lstHolidays)</f>
        <v>1</v>
      </c>
      <c r="L1639" s="30"/>
    </row>
    <row r="1640" spans="1:12" ht="30" customHeight="1" x14ac:dyDescent="0.3">
      <c r="A1640" s="30">
        <v>222</v>
      </c>
      <c r="B1640" s="36">
        <v>43893</v>
      </c>
      <c r="C1640" s="36">
        <v>43768</v>
      </c>
      <c r="D1640" s="19" t="s">
        <v>183</v>
      </c>
      <c r="E1640" s="20" t="str">
        <f>IF(ISBLANK(LeaveTracker[[#This Row],[Employee Name]]),"-----",VLOOKUP(LeaveTracker[[#This Row],[Employee Name]],Employees[[Employee Name]:[Office]],6))</f>
        <v>CBO</v>
      </c>
      <c r="F1640" s="24">
        <v>43773</v>
      </c>
      <c r="G1640" s="24">
        <v>43775</v>
      </c>
      <c r="H1640" s="20" t="s">
        <v>82</v>
      </c>
      <c r="I1640" s="51"/>
      <c r="J1640" s="27" t="str">
        <f ca="1">NETWORKDAYS(LeaveTracker[[#This Row],[Start Date]],LeaveTracker[[#This Row],[End Date]],lstHolidays)&amp; " "&amp;LeaveTracker[[#This Row],[Type of Leave]]</f>
        <v>3 VL</v>
      </c>
      <c r="K1640" s="23">
        <f ca="1">NETWORKDAYS(LeaveTracker[[#This Row],[Start Date]],LeaveTracker[[#This Row],[End Date]],lstHolidays)</f>
        <v>3</v>
      </c>
      <c r="L1640" s="30"/>
    </row>
    <row r="1641" spans="1:12" ht="30" customHeight="1" x14ac:dyDescent="0.3">
      <c r="A1641" s="30">
        <v>223</v>
      </c>
      <c r="B1641" s="36">
        <v>43893</v>
      </c>
      <c r="C1641" s="36">
        <v>43822</v>
      </c>
      <c r="D1641" s="19" t="s">
        <v>847</v>
      </c>
      <c r="E1641" s="20" t="str">
        <f>IF(ISBLANK(LeaveTracker[[#This Row],[Employee Name]]),"-----",VLOOKUP(LeaveTracker[[#This Row],[Employee Name]],Employees[[Employee Name]:[Office]],6))</f>
        <v>CEO</v>
      </c>
      <c r="F1641" s="24">
        <v>43819</v>
      </c>
      <c r="G1641" s="24">
        <v>43819</v>
      </c>
      <c r="H1641" s="20" t="s">
        <v>81</v>
      </c>
      <c r="I1641" s="51"/>
      <c r="J1641" s="27" t="str">
        <f ca="1">NETWORKDAYS(LeaveTracker[[#This Row],[Start Date]],LeaveTracker[[#This Row],[End Date]],lstHolidays)&amp; " "&amp;LeaveTracker[[#This Row],[Type of Leave]]</f>
        <v>1 SL</v>
      </c>
      <c r="K1641" s="23">
        <f ca="1">NETWORKDAYS(LeaveTracker[[#This Row],[Start Date]],LeaveTracker[[#This Row],[End Date]],lstHolidays)</f>
        <v>1</v>
      </c>
      <c r="L1641" s="30"/>
    </row>
    <row r="1642" spans="1:12" ht="30" customHeight="1" x14ac:dyDescent="0.3">
      <c r="A1642" s="30">
        <v>224</v>
      </c>
      <c r="B1642" s="36">
        <v>43893</v>
      </c>
      <c r="C1642" s="36">
        <v>43832</v>
      </c>
      <c r="D1642" s="19" t="s">
        <v>316</v>
      </c>
      <c r="E1642" s="20" t="str">
        <f>IF(ISBLANK(LeaveTracker[[#This Row],[Employee Name]]),"-----",VLOOKUP(LeaveTracker[[#This Row],[Employee Name]],Employees[[Employee Name]:[Office]],6))</f>
        <v>CEO</v>
      </c>
      <c r="F1642" s="24">
        <v>43825</v>
      </c>
      <c r="G1642" s="24">
        <v>43826</v>
      </c>
      <c r="H1642" s="20" t="s">
        <v>81</v>
      </c>
      <c r="I1642" s="51"/>
      <c r="J1642" s="27" t="str">
        <f ca="1">NETWORKDAYS(LeaveTracker[[#This Row],[Start Date]],LeaveTracker[[#This Row],[End Date]],lstHolidays)&amp; " "&amp;LeaveTracker[[#This Row],[Type of Leave]]</f>
        <v>2 SL</v>
      </c>
      <c r="K1642" s="23">
        <f ca="1">NETWORKDAYS(LeaveTracker[[#This Row],[Start Date]],LeaveTracker[[#This Row],[End Date]],lstHolidays)</f>
        <v>2</v>
      </c>
      <c r="L1642" s="30"/>
    </row>
    <row r="1643" spans="1:12" ht="30" customHeight="1" x14ac:dyDescent="0.3">
      <c r="A1643" s="30">
        <v>225</v>
      </c>
      <c r="B1643" s="36">
        <v>43893</v>
      </c>
      <c r="C1643" s="36">
        <v>43817</v>
      </c>
      <c r="D1643" s="19" t="s">
        <v>318</v>
      </c>
      <c r="E1643" s="20" t="str">
        <f>IF(ISBLANK(LeaveTracker[[#This Row],[Employee Name]]),"-----",VLOOKUP(LeaveTracker[[#This Row],[Employee Name]],Employees[[Employee Name]:[Office]],6))</f>
        <v>CEO</v>
      </c>
      <c r="F1643" s="24">
        <v>43816</v>
      </c>
      <c r="G1643" s="24">
        <v>43816</v>
      </c>
      <c r="H1643" s="20" t="s">
        <v>81</v>
      </c>
      <c r="I1643" s="51"/>
      <c r="J1643" s="27" t="str">
        <f ca="1">NETWORKDAYS(LeaveTracker[[#This Row],[Start Date]],LeaveTracker[[#This Row],[End Date]],lstHolidays)&amp; " "&amp;LeaveTracker[[#This Row],[Type of Leave]]</f>
        <v>1 SL</v>
      </c>
      <c r="K1643" s="23">
        <f ca="1">NETWORKDAYS(LeaveTracker[[#This Row],[Start Date]],LeaveTracker[[#This Row],[End Date]],lstHolidays)</f>
        <v>1</v>
      </c>
      <c r="L1643" s="30"/>
    </row>
    <row r="1644" spans="1:12" ht="30" customHeight="1" x14ac:dyDescent="0.3">
      <c r="A1644" s="30">
        <v>226</v>
      </c>
      <c r="B1644" s="36">
        <v>43893</v>
      </c>
      <c r="C1644" s="36">
        <v>43817</v>
      </c>
      <c r="D1644" s="19" t="s">
        <v>318</v>
      </c>
      <c r="E1644" s="20" t="str">
        <f>IF(ISBLANK(LeaveTracker[[#This Row],[Employee Name]]),"-----",VLOOKUP(LeaveTracker[[#This Row],[Employee Name]],Employees[[Employee Name]:[Office]],6))</f>
        <v>CEO</v>
      </c>
      <c r="F1644" s="24">
        <v>43812</v>
      </c>
      <c r="G1644" s="24">
        <v>43812</v>
      </c>
      <c r="H1644" s="20" t="s">
        <v>81</v>
      </c>
      <c r="I1644" s="51"/>
      <c r="J1644" s="27" t="str">
        <f ca="1">NETWORKDAYS(LeaveTracker[[#This Row],[Start Date]],LeaveTracker[[#This Row],[End Date]],lstHolidays)&amp; " "&amp;LeaveTracker[[#This Row],[Type of Leave]]</f>
        <v>1 SL</v>
      </c>
      <c r="K1644" s="23">
        <f ca="1">NETWORKDAYS(LeaveTracker[[#This Row],[Start Date]],LeaveTracker[[#This Row],[End Date]],lstHolidays)</f>
        <v>1</v>
      </c>
      <c r="L1644" s="30"/>
    </row>
    <row r="1645" spans="1:12" ht="30" customHeight="1" x14ac:dyDescent="0.3">
      <c r="A1645" s="30">
        <v>227</v>
      </c>
      <c r="B1645" s="36">
        <v>43893</v>
      </c>
      <c r="C1645" s="36">
        <v>43817</v>
      </c>
      <c r="D1645" s="19" t="s">
        <v>318</v>
      </c>
      <c r="E1645" s="20" t="str">
        <f>IF(ISBLANK(LeaveTracker[[#This Row],[Employee Name]]),"-----",VLOOKUP(LeaveTracker[[#This Row],[Employee Name]],Employees[[Employee Name]:[Office]],6))</f>
        <v>CEO</v>
      </c>
      <c r="F1645" s="24">
        <v>43808</v>
      </c>
      <c r="G1645" s="24">
        <v>43808</v>
      </c>
      <c r="H1645" s="20" t="s">
        <v>300</v>
      </c>
      <c r="I1645" s="51" t="s">
        <v>158</v>
      </c>
      <c r="J1645" s="27" t="str">
        <f ca="1">NETWORKDAYS(LeaveTracker[[#This Row],[Start Date]],LeaveTracker[[#This Row],[End Date]],lstHolidays)&amp; " "&amp;LeaveTracker[[#This Row],[Type of Leave]]</f>
        <v>1 OTHER</v>
      </c>
      <c r="K1645" s="23">
        <f ca="1">NETWORKDAYS(LeaveTracker[[#This Row],[Start Date]],LeaveTracker[[#This Row],[End Date]],lstHolidays)</f>
        <v>1</v>
      </c>
      <c r="L1645" s="30"/>
    </row>
    <row r="1646" spans="1:12" ht="30" customHeight="1" x14ac:dyDescent="0.3">
      <c r="A1646" s="30">
        <v>228</v>
      </c>
      <c r="B1646" s="36">
        <v>43893</v>
      </c>
      <c r="C1646" s="36">
        <v>43817</v>
      </c>
      <c r="D1646" s="19" t="s">
        <v>318</v>
      </c>
      <c r="E1646" s="20" t="str">
        <f>IF(ISBLANK(LeaveTracker[[#This Row],[Employee Name]]),"-----",VLOOKUP(LeaveTracker[[#This Row],[Employee Name]],Employees[[Employee Name]:[Office]],6))</f>
        <v>CEO</v>
      </c>
      <c r="F1646" s="24">
        <v>43803</v>
      </c>
      <c r="G1646" s="24">
        <v>43803</v>
      </c>
      <c r="H1646" s="20" t="s">
        <v>81</v>
      </c>
      <c r="I1646" s="51"/>
      <c r="J1646" s="27" t="str">
        <f ca="1">NETWORKDAYS(LeaveTracker[[#This Row],[Start Date]],LeaveTracker[[#This Row],[End Date]],lstHolidays)&amp; " "&amp;LeaveTracker[[#This Row],[Type of Leave]]</f>
        <v>1 SL</v>
      </c>
      <c r="K1646" s="23">
        <f ca="1">NETWORKDAYS(LeaveTracker[[#This Row],[Start Date]],LeaveTracker[[#This Row],[End Date]],lstHolidays)</f>
        <v>1</v>
      </c>
      <c r="L1646" s="30"/>
    </row>
    <row r="1647" spans="1:12" ht="30" customHeight="1" x14ac:dyDescent="0.3">
      <c r="A1647" s="30">
        <v>229</v>
      </c>
      <c r="B1647" s="36">
        <v>43893</v>
      </c>
      <c r="C1647" s="36">
        <v>43817</v>
      </c>
      <c r="D1647" s="19" t="s">
        <v>322</v>
      </c>
      <c r="E1647" s="20" t="str">
        <f>IF(ISBLANK(LeaveTracker[[#This Row],[Employee Name]]),"-----",VLOOKUP(LeaveTracker[[#This Row],[Employee Name]],Employees[[Employee Name]:[Office]],6))</f>
        <v>CEO</v>
      </c>
      <c r="F1647" s="24">
        <v>43816</v>
      </c>
      <c r="G1647" s="24">
        <v>43816</v>
      </c>
      <c r="H1647" s="20" t="s">
        <v>81</v>
      </c>
      <c r="I1647" s="51"/>
      <c r="J1647" s="27" t="str">
        <f ca="1">NETWORKDAYS(LeaveTracker[[#This Row],[Start Date]],LeaveTracker[[#This Row],[End Date]],lstHolidays)&amp; " "&amp;LeaveTracker[[#This Row],[Type of Leave]]</f>
        <v>1 SL</v>
      </c>
      <c r="K1647" s="23">
        <f ca="1">NETWORKDAYS(LeaveTracker[[#This Row],[Start Date]],LeaveTracker[[#This Row],[End Date]],lstHolidays)</f>
        <v>1</v>
      </c>
      <c r="L1647" s="30"/>
    </row>
    <row r="1648" spans="1:12" ht="30" customHeight="1" x14ac:dyDescent="0.3">
      <c r="A1648" s="30">
        <v>230</v>
      </c>
      <c r="B1648" s="36">
        <v>43893</v>
      </c>
      <c r="C1648" s="36">
        <v>43817</v>
      </c>
      <c r="D1648" s="19" t="s">
        <v>322</v>
      </c>
      <c r="E1648" s="20" t="str">
        <f>IF(ISBLANK(LeaveTracker[[#This Row],[Employee Name]]),"-----",VLOOKUP(LeaveTracker[[#This Row],[Employee Name]],Employees[[Employee Name]:[Office]],6))</f>
        <v>CEO</v>
      </c>
      <c r="F1648" s="24">
        <v>43812</v>
      </c>
      <c r="G1648" s="24">
        <v>43812</v>
      </c>
      <c r="H1648" s="20" t="s">
        <v>81</v>
      </c>
      <c r="I1648" s="51"/>
      <c r="J1648" s="27" t="str">
        <f ca="1">NETWORKDAYS(LeaveTracker[[#This Row],[Start Date]],LeaveTracker[[#This Row],[End Date]],lstHolidays)&amp; " "&amp;LeaveTracker[[#This Row],[Type of Leave]]</f>
        <v>1 SL</v>
      </c>
      <c r="K1648" s="23">
        <f ca="1">NETWORKDAYS(LeaveTracker[[#This Row],[Start Date]],LeaveTracker[[#This Row],[End Date]],lstHolidays)</f>
        <v>1</v>
      </c>
      <c r="L1648" s="30"/>
    </row>
    <row r="1649" spans="1:12" ht="30" customHeight="1" x14ac:dyDescent="0.3">
      <c r="A1649" s="30">
        <v>231</v>
      </c>
      <c r="B1649" s="36">
        <v>43893</v>
      </c>
      <c r="C1649" s="36">
        <v>43817</v>
      </c>
      <c r="D1649" s="19" t="s">
        <v>322</v>
      </c>
      <c r="E1649" s="20" t="str">
        <f>IF(ISBLANK(LeaveTracker[[#This Row],[Employee Name]]),"-----",VLOOKUP(LeaveTracker[[#This Row],[Employee Name]],Employees[[Employee Name]:[Office]],6))</f>
        <v>CEO</v>
      </c>
      <c r="F1649" s="21">
        <v>43808</v>
      </c>
      <c r="G1649" s="24">
        <v>43808</v>
      </c>
      <c r="H1649" s="20" t="s">
        <v>81</v>
      </c>
      <c r="I1649" s="51"/>
      <c r="J1649" s="27" t="str">
        <f ca="1">NETWORKDAYS(LeaveTracker[[#This Row],[Start Date]],LeaveTracker[[#This Row],[End Date]],lstHolidays)&amp; " "&amp;LeaveTracker[[#This Row],[Type of Leave]]</f>
        <v>1 SL</v>
      </c>
      <c r="K1649" s="23">
        <f ca="1">NETWORKDAYS(LeaveTracker[[#This Row],[Start Date]],LeaveTracker[[#This Row],[End Date]],lstHolidays)</f>
        <v>1</v>
      </c>
      <c r="L1649" s="30"/>
    </row>
    <row r="1650" spans="1:12" ht="30" customHeight="1" x14ac:dyDescent="0.3">
      <c r="A1650" s="30">
        <v>232</v>
      </c>
      <c r="B1650" s="36">
        <v>43893</v>
      </c>
      <c r="C1650" s="36">
        <v>43817</v>
      </c>
      <c r="D1650" s="19" t="s">
        <v>322</v>
      </c>
      <c r="E1650" s="20" t="str">
        <f>IF(ISBLANK(LeaveTracker[[#This Row],[Employee Name]]),"-----",VLOOKUP(LeaveTracker[[#This Row],[Employee Name]],Employees[[Employee Name]:[Office]],6))</f>
        <v>CEO</v>
      </c>
      <c r="F1650" s="24">
        <v>43803</v>
      </c>
      <c r="G1650" s="24">
        <v>43803</v>
      </c>
      <c r="H1650" s="20" t="s">
        <v>81</v>
      </c>
      <c r="I1650" s="51"/>
      <c r="J1650" s="27" t="str">
        <f ca="1">NETWORKDAYS(LeaveTracker[[#This Row],[Start Date]],LeaveTracker[[#This Row],[End Date]],lstHolidays)&amp; " "&amp;LeaveTracker[[#This Row],[Type of Leave]]</f>
        <v>1 SL</v>
      </c>
      <c r="K1650" s="23">
        <f ca="1">NETWORKDAYS(LeaveTracker[[#This Row],[Start Date]],LeaveTracker[[#This Row],[End Date]],lstHolidays)</f>
        <v>1</v>
      </c>
      <c r="L1650" s="30"/>
    </row>
    <row r="1651" spans="1:12" ht="30" customHeight="1" x14ac:dyDescent="0.3">
      <c r="A1651" s="30">
        <v>233</v>
      </c>
      <c r="B1651" s="36">
        <v>43893</v>
      </c>
      <c r="C1651" s="36">
        <v>43871</v>
      </c>
      <c r="D1651" s="19" t="s">
        <v>575</v>
      </c>
      <c r="E1651" s="20" t="str">
        <f>IF(ISBLANK(LeaveTracker[[#This Row],[Employee Name]]),"-----",VLOOKUP(LeaveTracker[[#This Row],[Employee Name]],Employees[[Employee Name]:[Office]],6))</f>
        <v>CCT</v>
      </c>
      <c r="F1651" s="24">
        <v>43873</v>
      </c>
      <c r="G1651" s="24">
        <v>43875</v>
      </c>
      <c r="H1651" s="20" t="s">
        <v>300</v>
      </c>
      <c r="I1651" s="51" t="s">
        <v>849</v>
      </c>
      <c r="J1651" s="27" t="str">
        <f ca="1">NETWORKDAYS(LeaveTracker[[#This Row],[Start Date]],LeaveTracker[[#This Row],[End Date]],lstHolidays)&amp; " "&amp;LeaveTracker[[#This Row],[Type of Leave]]</f>
        <v>3 OTHER</v>
      </c>
      <c r="K1651" s="23">
        <f ca="1">NETWORKDAYS(LeaveTracker[[#This Row],[Start Date]],LeaveTracker[[#This Row],[End Date]],lstHolidays)</f>
        <v>3</v>
      </c>
      <c r="L1651" s="30"/>
    </row>
    <row r="1652" spans="1:12" ht="30" customHeight="1" x14ac:dyDescent="0.3">
      <c r="A1652" s="30">
        <v>234</v>
      </c>
      <c r="B1652" s="36">
        <v>43893</v>
      </c>
      <c r="C1652" s="36">
        <v>43852</v>
      </c>
      <c r="D1652" s="19" t="s">
        <v>635</v>
      </c>
      <c r="E1652" s="20" t="str">
        <f>IF(ISBLANK(LeaveTracker[[#This Row],[Employee Name]]),"-----",VLOOKUP(LeaveTracker[[#This Row],[Employee Name]],Employees[[Employee Name]:[Office]],6))</f>
        <v>LIBRARY</v>
      </c>
      <c r="F1652" s="24">
        <v>43845</v>
      </c>
      <c r="G1652" s="24">
        <v>43847</v>
      </c>
      <c r="H1652" s="20" t="s">
        <v>300</v>
      </c>
      <c r="I1652" s="51" t="s">
        <v>769</v>
      </c>
      <c r="J1652" s="27" t="str">
        <f ca="1">NETWORKDAYS(LeaveTracker[[#This Row],[Start Date]],LeaveTracker[[#This Row],[End Date]],lstHolidays)&amp; " "&amp;LeaveTracker[[#This Row],[Type of Leave]]</f>
        <v>3 OTHER</v>
      </c>
      <c r="K1652" s="23">
        <f ca="1">NETWORKDAYS(LeaveTracker[[#This Row],[Start Date]],LeaveTracker[[#This Row],[End Date]],lstHolidays)</f>
        <v>3</v>
      </c>
      <c r="L1652" s="30"/>
    </row>
    <row r="1653" spans="1:12" ht="30" customHeight="1" x14ac:dyDescent="0.3">
      <c r="A1653" s="30">
        <v>234</v>
      </c>
      <c r="B1653" s="36">
        <v>43893</v>
      </c>
      <c r="C1653" s="36">
        <v>43852</v>
      </c>
      <c r="D1653" s="19" t="s">
        <v>635</v>
      </c>
      <c r="E1653" s="20" t="str">
        <f>IF(ISBLANK(LeaveTracker[[#This Row],[Employee Name]]),"-----",VLOOKUP(LeaveTracker[[#This Row],[Employee Name]],Employees[[Employee Name]:[Office]],6))</f>
        <v>LIBRARY</v>
      </c>
      <c r="F1653" s="24">
        <v>43850</v>
      </c>
      <c r="G1653" s="24">
        <v>43851</v>
      </c>
      <c r="H1653" s="20" t="s">
        <v>300</v>
      </c>
      <c r="I1653" s="51" t="s">
        <v>769</v>
      </c>
      <c r="J1653" s="27" t="str">
        <f ca="1">NETWORKDAYS(LeaveTracker[[#This Row],[Start Date]],LeaveTracker[[#This Row],[End Date]],lstHolidays)&amp; " "&amp;LeaveTracker[[#This Row],[Type of Leave]]</f>
        <v>2 OTHER</v>
      </c>
      <c r="K1653" s="23">
        <f ca="1">NETWORKDAYS(LeaveTracker[[#This Row],[Start Date]],LeaveTracker[[#This Row],[End Date]],lstHolidays)</f>
        <v>2</v>
      </c>
      <c r="L1653" s="30"/>
    </row>
    <row r="1654" spans="1:12" ht="30" customHeight="1" x14ac:dyDescent="0.3">
      <c r="A1654" s="30">
        <v>235</v>
      </c>
      <c r="B1654" s="36">
        <v>43893</v>
      </c>
      <c r="C1654" s="36">
        <v>43860</v>
      </c>
      <c r="D1654" s="19" t="s">
        <v>812</v>
      </c>
      <c r="E1654" s="20" t="str">
        <f>IF(ISBLANK(LeaveTracker[[#This Row],[Employee Name]]),"-----",VLOOKUP(LeaveTracker[[#This Row],[Employee Name]],Employees[[Employee Name]:[Office]],6))</f>
        <v>CCT</v>
      </c>
      <c r="F1654" s="24">
        <v>43864</v>
      </c>
      <c r="G1654" s="24">
        <v>43867</v>
      </c>
      <c r="H1654" s="20" t="s">
        <v>300</v>
      </c>
      <c r="I1654" s="51" t="s">
        <v>849</v>
      </c>
      <c r="J1654" s="27" t="str">
        <f ca="1">NETWORKDAYS(LeaveTracker[[#This Row],[Start Date]],LeaveTracker[[#This Row],[End Date]],lstHolidays)&amp; " "&amp;LeaveTracker[[#This Row],[Type of Leave]]</f>
        <v>4 OTHER</v>
      </c>
      <c r="K1654" s="23">
        <f ca="1">NETWORKDAYS(LeaveTracker[[#This Row],[Start Date]],LeaveTracker[[#This Row],[End Date]],lstHolidays)</f>
        <v>4</v>
      </c>
      <c r="L1654" s="30"/>
    </row>
    <row r="1655" spans="1:12" ht="30" customHeight="1" x14ac:dyDescent="0.3">
      <c r="A1655" s="30">
        <v>236</v>
      </c>
      <c r="B1655" s="36">
        <v>43893</v>
      </c>
      <c r="C1655" s="36">
        <v>43850</v>
      </c>
      <c r="D1655" s="20" t="s">
        <v>812</v>
      </c>
      <c r="E1655" s="20" t="str">
        <f>IF(ISBLANK(LeaveTracker[[#This Row],[Employee Name]]),"-----",VLOOKUP(LeaveTracker[[#This Row],[Employee Name]],Employees[[Employee Name]:[Office]],6))</f>
        <v>CCT</v>
      </c>
      <c r="F1655" s="24">
        <v>43851</v>
      </c>
      <c r="G1655" s="24">
        <v>43852</v>
      </c>
      <c r="H1655" s="20" t="s">
        <v>82</v>
      </c>
      <c r="I1655" s="51"/>
      <c r="J1655" s="27" t="str">
        <f ca="1">NETWORKDAYS(LeaveTracker[[#This Row],[Start Date]],LeaveTracker[[#This Row],[End Date]],lstHolidays)&amp; " "&amp;LeaveTracker[[#This Row],[Type of Leave]]</f>
        <v>2 VL</v>
      </c>
      <c r="K1655" s="23">
        <f ca="1">NETWORKDAYS(LeaveTracker[[#This Row],[Start Date]],LeaveTracker[[#This Row],[End Date]],lstHolidays)</f>
        <v>2</v>
      </c>
      <c r="L1655" s="30"/>
    </row>
    <row r="1656" spans="1:12" ht="30" customHeight="1" x14ac:dyDescent="0.3">
      <c r="A1656" s="30">
        <v>237</v>
      </c>
      <c r="B1656" s="36">
        <v>43893</v>
      </c>
      <c r="C1656" s="36">
        <v>43866</v>
      </c>
      <c r="D1656" s="19" t="s">
        <v>378</v>
      </c>
      <c r="E1656" s="20" t="str">
        <f>IF(ISBLANK(LeaveTracker[[#This Row],[Employee Name]]),"-----",VLOOKUP(LeaveTracker[[#This Row],[Employee Name]],Employees[[Employee Name]:[Office]],6))</f>
        <v>CCT</v>
      </c>
      <c r="F1656" s="24">
        <v>43873</v>
      </c>
      <c r="G1656" s="24">
        <v>43873</v>
      </c>
      <c r="H1656" s="20" t="s">
        <v>300</v>
      </c>
      <c r="I1656" s="51" t="s">
        <v>849</v>
      </c>
      <c r="J1656" s="27" t="str">
        <f ca="1">NETWORKDAYS(LeaveTracker[[#This Row],[Start Date]],LeaveTracker[[#This Row],[End Date]],lstHolidays)&amp; " "&amp;LeaveTracker[[#This Row],[Type of Leave]]</f>
        <v>1 OTHER</v>
      </c>
      <c r="K1656" s="23">
        <f ca="1">NETWORKDAYS(LeaveTracker[[#This Row],[Start Date]],LeaveTracker[[#This Row],[End Date]],lstHolidays)</f>
        <v>1</v>
      </c>
      <c r="L1656" s="30"/>
    </row>
    <row r="1657" spans="1:12" ht="30" customHeight="1" x14ac:dyDescent="0.3">
      <c r="A1657" s="30">
        <v>237</v>
      </c>
      <c r="B1657" s="36">
        <v>43893</v>
      </c>
      <c r="C1657" s="36">
        <v>43866</v>
      </c>
      <c r="D1657" s="19" t="s">
        <v>378</v>
      </c>
      <c r="E1657" s="20" t="str">
        <f>IF(ISBLANK(LeaveTracker[[#This Row],[Employee Name]]),"-----",VLOOKUP(LeaveTracker[[#This Row],[Employee Name]],Employees[[Employee Name]:[Office]],6))</f>
        <v>CCT</v>
      </c>
      <c r="F1657" s="24">
        <v>43875</v>
      </c>
      <c r="G1657" s="24">
        <v>43875</v>
      </c>
      <c r="H1657" s="20" t="s">
        <v>300</v>
      </c>
      <c r="I1657" s="51" t="s">
        <v>849</v>
      </c>
      <c r="J1657" s="27" t="str">
        <f ca="1">NETWORKDAYS(LeaveTracker[[#This Row],[Start Date]],LeaveTracker[[#This Row],[End Date]],lstHolidays)&amp; " "&amp;LeaveTracker[[#This Row],[Type of Leave]]</f>
        <v>1 OTHER</v>
      </c>
      <c r="K1657" s="23">
        <f ca="1">NETWORKDAYS(LeaveTracker[[#This Row],[Start Date]],LeaveTracker[[#This Row],[End Date]],lstHolidays)</f>
        <v>1</v>
      </c>
      <c r="L1657" s="30"/>
    </row>
    <row r="1658" spans="1:12" ht="30" customHeight="1" x14ac:dyDescent="0.3">
      <c r="A1658" s="30">
        <v>238</v>
      </c>
      <c r="B1658" s="36">
        <v>43893</v>
      </c>
      <c r="C1658" s="36">
        <v>43857</v>
      </c>
      <c r="D1658" s="19" t="s">
        <v>378</v>
      </c>
      <c r="E1658" s="20" t="str">
        <f>IF(ISBLANK(LeaveTracker[[#This Row],[Employee Name]]),"-----",VLOOKUP(LeaveTracker[[#This Row],[Employee Name]],Employees[[Employee Name]:[Office]],6))</f>
        <v>CCT</v>
      </c>
      <c r="F1658" s="24">
        <v>43845</v>
      </c>
      <c r="G1658" s="24">
        <v>43845</v>
      </c>
      <c r="H1658" s="20" t="s">
        <v>300</v>
      </c>
      <c r="I1658" s="51" t="s">
        <v>849</v>
      </c>
      <c r="J1658" s="27" t="str">
        <f ca="1">NETWORKDAYS(LeaveTracker[[#This Row],[Start Date]],LeaveTracker[[#This Row],[End Date]],lstHolidays)&amp; " "&amp;LeaveTracker[[#This Row],[Type of Leave]]</f>
        <v>1 OTHER</v>
      </c>
      <c r="K1658" s="23">
        <f ca="1">NETWORKDAYS(LeaveTracker[[#This Row],[Start Date]],LeaveTracker[[#This Row],[End Date]],lstHolidays)</f>
        <v>1</v>
      </c>
      <c r="L1658" s="30"/>
    </row>
    <row r="1659" spans="1:12" ht="30" customHeight="1" x14ac:dyDescent="0.3">
      <c r="A1659" s="30">
        <v>238</v>
      </c>
      <c r="B1659" s="36">
        <v>43893</v>
      </c>
      <c r="C1659" s="36">
        <v>43857</v>
      </c>
      <c r="D1659" s="19" t="s">
        <v>378</v>
      </c>
      <c r="E1659" s="20" t="str">
        <f>IF(ISBLANK(LeaveTracker[[#This Row],[Employee Name]]),"-----",VLOOKUP(LeaveTracker[[#This Row],[Employee Name]],Employees[[Employee Name]:[Office]],6))</f>
        <v>CCT</v>
      </c>
      <c r="F1659" s="24">
        <v>43868</v>
      </c>
      <c r="G1659" s="24">
        <v>43868</v>
      </c>
      <c r="H1659" s="20" t="s">
        <v>300</v>
      </c>
      <c r="I1659" s="51" t="s">
        <v>849</v>
      </c>
      <c r="J1659" s="27" t="str">
        <f ca="1">NETWORKDAYS(LeaveTracker[[#This Row],[Start Date]],LeaveTracker[[#This Row],[End Date]],lstHolidays)&amp; " "&amp;LeaveTracker[[#This Row],[Type of Leave]]</f>
        <v>1 OTHER</v>
      </c>
      <c r="K1659" s="23">
        <f ca="1">NETWORKDAYS(LeaveTracker[[#This Row],[Start Date]],LeaveTracker[[#This Row],[End Date]],lstHolidays)</f>
        <v>1</v>
      </c>
      <c r="L1659" s="30"/>
    </row>
    <row r="1660" spans="1:12" ht="30" customHeight="1" x14ac:dyDescent="0.3">
      <c r="A1660" s="30">
        <v>238</v>
      </c>
      <c r="B1660" s="36">
        <v>43893</v>
      </c>
      <c r="C1660" s="36">
        <v>43857</v>
      </c>
      <c r="D1660" s="19" t="s">
        <v>378</v>
      </c>
      <c r="E1660" s="20" t="str">
        <f>IF(ISBLANK(LeaveTracker[[#This Row],[Employee Name]]),"-----",VLOOKUP(LeaveTracker[[#This Row],[Employee Name]],Employees[[Employee Name]:[Office]],6))</f>
        <v>CCT</v>
      </c>
      <c r="F1660" s="24">
        <v>43871</v>
      </c>
      <c r="G1660" s="24">
        <v>43871</v>
      </c>
      <c r="H1660" s="20" t="s">
        <v>300</v>
      </c>
      <c r="I1660" s="51" t="s">
        <v>849</v>
      </c>
      <c r="J1660" s="27" t="str">
        <f ca="1">NETWORKDAYS(LeaveTracker[[#This Row],[Start Date]],LeaveTracker[[#This Row],[End Date]],lstHolidays)&amp; " "&amp;LeaveTracker[[#This Row],[Type of Leave]]</f>
        <v>1 OTHER</v>
      </c>
      <c r="K1660" s="23">
        <f ca="1">NETWORKDAYS(LeaveTracker[[#This Row],[Start Date]],LeaveTracker[[#This Row],[End Date]],lstHolidays)</f>
        <v>1</v>
      </c>
      <c r="L1660" s="30"/>
    </row>
    <row r="1661" spans="1:12" ht="30" customHeight="1" x14ac:dyDescent="0.3">
      <c r="A1661" s="30">
        <v>239</v>
      </c>
      <c r="B1661" s="36">
        <v>43893</v>
      </c>
      <c r="C1661" s="36">
        <v>43864</v>
      </c>
      <c r="D1661" s="19" t="s">
        <v>383</v>
      </c>
      <c r="E1661" s="20" t="str">
        <f>IF(ISBLANK(LeaveTracker[[#This Row],[Employee Name]]),"-----",VLOOKUP(LeaveTracker[[#This Row],[Employee Name]],Employees[[Employee Name]:[Office]],6))</f>
        <v>CCT</v>
      </c>
      <c r="F1661" s="24">
        <v>43860</v>
      </c>
      <c r="G1661" s="24">
        <v>43861</v>
      </c>
      <c r="H1661" s="20" t="s">
        <v>300</v>
      </c>
      <c r="I1661" s="51" t="s">
        <v>849</v>
      </c>
      <c r="J1661" s="27" t="str">
        <f ca="1">NETWORKDAYS(LeaveTracker[[#This Row],[Start Date]],LeaveTracker[[#This Row],[End Date]],lstHolidays)&amp; " "&amp;LeaveTracker[[#This Row],[Type of Leave]]</f>
        <v>2 OTHER</v>
      </c>
      <c r="K1661" s="23">
        <f ca="1">NETWORKDAYS(LeaveTracker[[#This Row],[Start Date]],LeaveTracker[[#This Row],[End Date]],lstHolidays)</f>
        <v>2</v>
      </c>
      <c r="L1661" s="30"/>
    </row>
    <row r="1662" spans="1:12" ht="30" customHeight="1" x14ac:dyDescent="0.3">
      <c r="A1662" s="30">
        <v>240</v>
      </c>
      <c r="B1662" s="36">
        <v>43893</v>
      </c>
      <c r="C1662" s="36">
        <v>43850</v>
      </c>
      <c r="D1662" s="20" t="s">
        <v>383</v>
      </c>
      <c r="E1662" s="20" t="str">
        <f>IF(ISBLANK(LeaveTracker[[#This Row],[Employee Name]]),"-----",VLOOKUP(LeaveTracker[[#This Row],[Employee Name]],Employees[[Employee Name]:[Office]],6))</f>
        <v>CCT</v>
      </c>
      <c r="F1662" s="24">
        <v>43845</v>
      </c>
      <c r="G1662" s="24">
        <v>43847</v>
      </c>
      <c r="H1662" s="20" t="s">
        <v>300</v>
      </c>
      <c r="I1662" s="51" t="s">
        <v>849</v>
      </c>
      <c r="J1662" s="27" t="str">
        <f ca="1">NETWORKDAYS(LeaveTracker[[#This Row],[Start Date]],LeaveTracker[[#This Row],[End Date]],lstHolidays)&amp; " "&amp;LeaveTracker[[#This Row],[Type of Leave]]</f>
        <v>3 OTHER</v>
      </c>
      <c r="K1662" s="23">
        <f ca="1">NETWORKDAYS(LeaveTracker[[#This Row],[Start Date]],LeaveTracker[[#This Row],[End Date]],lstHolidays)</f>
        <v>3</v>
      </c>
      <c r="L1662" s="30"/>
    </row>
    <row r="1663" spans="1:12" ht="30" customHeight="1" x14ac:dyDescent="0.3">
      <c r="A1663" s="30">
        <v>241</v>
      </c>
      <c r="B1663" s="36">
        <v>43893</v>
      </c>
      <c r="C1663" s="36">
        <v>43838</v>
      </c>
      <c r="D1663" s="20" t="s">
        <v>383</v>
      </c>
      <c r="E1663" s="20" t="str">
        <f>IF(ISBLANK(LeaveTracker[[#This Row],[Employee Name]]),"-----",VLOOKUP(LeaveTracker[[#This Row],[Employee Name]],Employees[[Employee Name]:[Office]],6))</f>
        <v>CCT</v>
      </c>
      <c r="F1663" s="24">
        <v>43837</v>
      </c>
      <c r="G1663" s="24">
        <v>43837</v>
      </c>
      <c r="H1663" s="20" t="s">
        <v>81</v>
      </c>
      <c r="I1663" s="51"/>
      <c r="J1663" s="27" t="str">
        <f ca="1">NETWORKDAYS(LeaveTracker[[#This Row],[Start Date]],LeaveTracker[[#This Row],[End Date]],lstHolidays)&amp; " "&amp;LeaveTracker[[#This Row],[Type of Leave]]</f>
        <v>1 SL</v>
      </c>
      <c r="K1663" s="23">
        <f ca="1">NETWORKDAYS(LeaveTracker[[#This Row],[Start Date]],LeaveTracker[[#This Row],[End Date]],lstHolidays)</f>
        <v>1</v>
      </c>
      <c r="L1663" s="30"/>
    </row>
    <row r="1664" spans="1:12" ht="30" customHeight="1" x14ac:dyDescent="0.3">
      <c r="A1664" s="30">
        <v>242</v>
      </c>
      <c r="B1664" s="36">
        <v>43893</v>
      </c>
      <c r="C1664" s="36">
        <v>43833</v>
      </c>
      <c r="D1664" s="19" t="s">
        <v>383</v>
      </c>
      <c r="E1664" s="20" t="str">
        <f>IF(ISBLANK(LeaveTracker[[#This Row],[Employee Name]]),"-----",VLOOKUP(LeaveTracker[[#This Row],[Employee Name]],Employees[[Employee Name]:[Office]],6))</f>
        <v>CCT</v>
      </c>
      <c r="F1664" s="24">
        <v>43832</v>
      </c>
      <c r="G1664" s="24">
        <v>43832</v>
      </c>
      <c r="H1664" s="20" t="s">
        <v>81</v>
      </c>
      <c r="I1664" s="51"/>
      <c r="J1664" s="27" t="str">
        <f ca="1">NETWORKDAYS(LeaveTracker[[#This Row],[Start Date]],LeaveTracker[[#This Row],[End Date]],lstHolidays)&amp; " "&amp;LeaveTracker[[#This Row],[Type of Leave]]</f>
        <v>1 SL</v>
      </c>
      <c r="K1664" s="23">
        <f ca="1">NETWORKDAYS(LeaveTracker[[#This Row],[Start Date]],LeaveTracker[[#This Row],[End Date]],lstHolidays)</f>
        <v>1</v>
      </c>
      <c r="L1664" s="30"/>
    </row>
    <row r="1665" spans="1:12" ht="30" customHeight="1" x14ac:dyDescent="0.3">
      <c r="A1665" s="30">
        <v>243</v>
      </c>
      <c r="B1665" s="36">
        <v>43893</v>
      </c>
      <c r="C1665" s="36">
        <v>43833</v>
      </c>
      <c r="D1665" s="19" t="s">
        <v>383</v>
      </c>
      <c r="E1665" s="20" t="str">
        <f>IF(ISBLANK(LeaveTracker[[#This Row],[Employee Name]]),"-----",VLOOKUP(LeaveTracker[[#This Row],[Employee Name]],Employees[[Employee Name]:[Office]],6))</f>
        <v>CCT</v>
      </c>
      <c r="F1665" s="24">
        <v>43826</v>
      </c>
      <c r="G1665" s="24">
        <v>43826</v>
      </c>
      <c r="H1665" s="20" t="s">
        <v>81</v>
      </c>
      <c r="I1665" s="51"/>
      <c r="J1665" s="27" t="str">
        <f ca="1">NETWORKDAYS(LeaveTracker[[#This Row],[Start Date]],LeaveTracker[[#This Row],[End Date]],lstHolidays)&amp; " "&amp;LeaveTracker[[#This Row],[Type of Leave]]</f>
        <v>1 SL</v>
      </c>
      <c r="K1665" s="23">
        <f ca="1">NETWORKDAYS(LeaveTracker[[#This Row],[Start Date]],LeaveTracker[[#This Row],[End Date]],lstHolidays)</f>
        <v>1</v>
      </c>
      <c r="L1665" s="30"/>
    </row>
    <row r="1666" spans="1:12" ht="30" customHeight="1" x14ac:dyDescent="0.3">
      <c r="A1666" s="30">
        <v>244</v>
      </c>
      <c r="B1666" s="36">
        <v>43893</v>
      </c>
      <c r="C1666" s="36"/>
      <c r="D1666" s="19" t="s">
        <v>851</v>
      </c>
      <c r="E1666" s="20" t="str">
        <f>IF(ISBLANK(LeaveTracker[[#This Row],[Employee Name]]),"-----",VLOOKUP(LeaveTracker[[#This Row],[Employee Name]],Employees[[Employee Name]:[Office]],6))</f>
        <v>CCT</v>
      </c>
      <c r="F1666" s="24">
        <v>43864</v>
      </c>
      <c r="G1666" s="24">
        <v>43864</v>
      </c>
      <c r="H1666" s="20" t="s">
        <v>300</v>
      </c>
      <c r="I1666" s="51" t="s">
        <v>849</v>
      </c>
      <c r="J1666" s="27" t="str">
        <f ca="1">NETWORKDAYS(LeaveTracker[[#This Row],[Start Date]],LeaveTracker[[#This Row],[End Date]],lstHolidays)&amp; " "&amp;LeaveTracker[[#This Row],[Type of Leave]]</f>
        <v>1 OTHER</v>
      </c>
      <c r="K1666" s="23">
        <f ca="1">NETWORKDAYS(LeaveTracker[[#This Row],[Start Date]],LeaveTracker[[#This Row],[End Date]],lstHolidays)</f>
        <v>1</v>
      </c>
      <c r="L1666" s="30"/>
    </row>
    <row r="1667" spans="1:12" ht="30" customHeight="1" x14ac:dyDescent="0.3">
      <c r="A1667" s="30">
        <v>244</v>
      </c>
      <c r="B1667" s="36">
        <v>43893</v>
      </c>
      <c r="C1667" s="36"/>
      <c r="D1667" s="19" t="s">
        <v>851</v>
      </c>
      <c r="E1667" s="20" t="str">
        <f>IF(ISBLANK(LeaveTracker[[#This Row],[Employee Name]]),"-----",VLOOKUP(LeaveTracker[[#This Row],[Employee Name]],Employees[[Employee Name]:[Office]],6))</f>
        <v>CCT</v>
      </c>
      <c r="F1667" s="24">
        <v>43874</v>
      </c>
      <c r="G1667" s="24">
        <v>43874</v>
      </c>
      <c r="H1667" s="20" t="s">
        <v>300</v>
      </c>
      <c r="I1667" s="51" t="s">
        <v>849</v>
      </c>
      <c r="J1667" s="27" t="str">
        <f ca="1">NETWORKDAYS(LeaveTracker[[#This Row],[Start Date]],LeaveTracker[[#This Row],[End Date]],lstHolidays)&amp; " "&amp;LeaveTracker[[#This Row],[Type of Leave]]</f>
        <v>1 OTHER</v>
      </c>
      <c r="K1667" s="23">
        <f ca="1">NETWORKDAYS(LeaveTracker[[#This Row],[Start Date]],LeaveTracker[[#This Row],[End Date]],lstHolidays)</f>
        <v>1</v>
      </c>
      <c r="L1667" s="30"/>
    </row>
    <row r="1668" spans="1:12" ht="30" customHeight="1" x14ac:dyDescent="0.3">
      <c r="A1668" s="30">
        <v>244</v>
      </c>
      <c r="B1668" s="36">
        <v>43893</v>
      </c>
      <c r="C1668" s="36"/>
      <c r="D1668" s="19" t="s">
        <v>851</v>
      </c>
      <c r="E1668" s="20" t="str">
        <f>IF(ISBLANK(LeaveTracker[[#This Row],[Employee Name]]),"-----",VLOOKUP(LeaveTracker[[#This Row],[Employee Name]],Employees[[Employee Name]:[Office]],6))</f>
        <v>CCT</v>
      </c>
      <c r="F1668" s="24">
        <v>43875</v>
      </c>
      <c r="G1668" s="24">
        <v>43875</v>
      </c>
      <c r="H1668" s="20" t="s">
        <v>300</v>
      </c>
      <c r="I1668" s="51" t="s">
        <v>849</v>
      </c>
      <c r="J1668" s="27" t="str">
        <f ca="1">NETWORKDAYS(LeaveTracker[[#This Row],[Start Date]],LeaveTracker[[#This Row],[End Date]],lstHolidays)&amp; " "&amp;LeaveTracker[[#This Row],[Type of Leave]]</f>
        <v>1 OTHER</v>
      </c>
      <c r="K1668" s="23">
        <f ca="1">NETWORKDAYS(LeaveTracker[[#This Row],[Start Date]],LeaveTracker[[#This Row],[End Date]],lstHolidays)</f>
        <v>1</v>
      </c>
      <c r="L1668" s="30"/>
    </row>
    <row r="1669" spans="1:12" ht="30" customHeight="1" x14ac:dyDescent="0.3">
      <c r="A1669" s="30">
        <v>245</v>
      </c>
      <c r="B1669" s="36">
        <v>43893</v>
      </c>
      <c r="C1669" s="36">
        <v>43861</v>
      </c>
      <c r="D1669" s="19" t="s">
        <v>586</v>
      </c>
      <c r="E1669" s="20" t="str">
        <f>IF(ISBLANK(LeaveTracker[[#This Row],[Employee Name]]),"-----",VLOOKUP(LeaveTracker[[#This Row],[Employee Name]],Employees[[Employee Name]:[Office]],6))</f>
        <v>CCT</v>
      </c>
      <c r="F1669" s="24">
        <v>43871</v>
      </c>
      <c r="G1669" s="24">
        <v>43873</v>
      </c>
      <c r="H1669" s="20" t="s">
        <v>300</v>
      </c>
      <c r="I1669" s="51" t="s">
        <v>849</v>
      </c>
      <c r="J1669" s="27" t="str">
        <f ca="1">NETWORKDAYS(LeaveTracker[[#This Row],[Start Date]],LeaveTracker[[#This Row],[End Date]],lstHolidays)&amp; " "&amp;LeaveTracker[[#This Row],[Type of Leave]]</f>
        <v>3 OTHER</v>
      </c>
      <c r="K1669" s="23">
        <f ca="1">NETWORKDAYS(LeaveTracker[[#This Row],[Start Date]],LeaveTracker[[#This Row],[End Date]],lstHolidays)</f>
        <v>3</v>
      </c>
      <c r="L1669" s="30"/>
    </row>
    <row r="1670" spans="1:12" ht="30" customHeight="1" x14ac:dyDescent="0.3">
      <c r="A1670" s="30">
        <v>246</v>
      </c>
      <c r="B1670" s="36">
        <v>43893</v>
      </c>
      <c r="C1670" s="36">
        <v>43857</v>
      </c>
      <c r="D1670" s="19" t="s">
        <v>586</v>
      </c>
      <c r="E1670" s="20" t="str">
        <f>IF(ISBLANK(LeaveTracker[[#This Row],[Employee Name]]),"-----",VLOOKUP(LeaveTracker[[#This Row],[Employee Name]],Employees[[Employee Name]:[Office]],6))</f>
        <v>CCT</v>
      </c>
      <c r="F1670" s="24">
        <v>43854</v>
      </c>
      <c r="G1670" s="24">
        <v>43854</v>
      </c>
      <c r="H1670" s="20" t="s">
        <v>300</v>
      </c>
      <c r="I1670" s="51" t="s">
        <v>849</v>
      </c>
      <c r="J1670" s="27" t="str">
        <f ca="1">NETWORKDAYS(LeaveTracker[[#This Row],[Start Date]],LeaveTracker[[#This Row],[End Date]],lstHolidays)&amp; " "&amp;LeaveTracker[[#This Row],[Type of Leave]]</f>
        <v>1 OTHER</v>
      </c>
      <c r="K1670" s="23">
        <f ca="1">NETWORKDAYS(LeaveTracker[[#This Row],[Start Date]],LeaveTracker[[#This Row],[End Date]],lstHolidays)</f>
        <v>1</v>
      </c>
      <c r="L1670" s="30"/>
    </row>
    <row r="1671" spans="1:12" ht="30" customHeight="1" x14ac:dyDescent="0.3">
      <c r="A1671" s="30">
        <v>246</v>
      </c>
      <c r="B1671" s="36">
        <v>43893</v>
      </c>
      <c r="C1671" s="36">
        <v>43857</v>
      </c>
      <c r="D1671" s="19" t="s">
        <v>586</v>
      </c>
      <c r="E1671" s="20" t="str">
        <f>IF(ISBLANK(LeaveTracker[[#This Row],[Employee Name]]),"-----",VLOOKUP(LeaveTracker[[#This Row],[Employee Name]],Employees[[Employee Name]:[Office]],6))</f>
        <v>CCT</v>
      </c>
      <c r="F1671" s="24">
        <v>43847</v>
      </c>
      <c r="G1671" s="24">
        <v>43847</v>
      </c>
      <c r="H1671" s="20" t="s">
        <v>300</v>
      </c>
      <c r="I1671" s="51" t="s">
        <v>849</v>
      </c>
      <c r="J1671" s="27" t="str">
        <f ca="1">NETWORKDAYS(LeaveTracker[[#This Row],[Start Date]],LeaveTracker[[#This Row],[End Date]],lstHolidays)&amp; " "&amp;LeaveTracker[[#This Row],[Type of Leave]]</f>
        <v>1 OTHER</v>
      </c>
      <c r="K1671" s="23">
        <f ca="1">NETWORKDAYS(LeaveTracker[[#This Row],[Start Date]],LeaveTracker[[#This Row],[End Date]],lstHolidays)</f>
        <v>1</v>
      </c>
      <c r="L1671" s="30"/>
    </row>
    <row r="1672" spans="1:12" ht="30" customHeight="1" x14ac:dyDescent="0.3">
      <c r="A1672" s="30">
        <v>247</v>
      </c>
      <c r="B1672" s="36">
        <v>43893</v>
      </c>
      <c r="C1672" s="36">
        <v>43882</v>
      </c>
      <c r="D1672" s="19" t="s">
        <v>577</v>
      </c>
      <c r="E1672" s="20" t="str">
        <f>IF(ISBLANK(LeaveTracker[[#This Row],[Employee Name]]),"-----",VLOOKUP(LeaveTracker[[#This Row],[Employee Name]],Employees[[Employee Name]:[Office]],6))</f>
        <v>CCT</v>
      </c>
      <c r="F1672" s="24">
        <v>43880</v>
      </c>
      <c r="G1672" s="24">
        <v>43881</v>
      </c>
      <c r="H1672" s="20" t="s">
        <v>81</v>
      </c>
      <c r="I1672" s="51"/>
      <c r="J1672" s="27" t="str">
        <f ca="1">NETWORKDAYS(LeaveTracker[[#This Row],[Start Date]],LeaveTracker[[#This Row],[End Date]],lstHolidays)&amp; " "&amp;LeaveTracker[[#This Row],[Type of Leave]]</f>
        <v>2 SL</v>
      </c>
      <c r="K1672" s="23">
        <f ca="1">NETWORKDAYS(LeaveTracker[[#This Row],[Start Date]],LeaveTracker[[#This Row],[End Date]],lstHolidays)</f>
        <v>2</v>
      </c>
      <c r="L1672" s="30"/>
    </row>
    <row r="1673" spans="1:12" ht="30" customHeight="1" x14ac:dyDescent="0.3">
      <c r="A1673" s="30">
        <v>248</v>
      </c>
      <c r="B1673" s="36">
        <v>43893</v>
      </c>
      <c r="C1673" s="36">
        <v>43867</v>
      </c>
      <c r="D1673" s="19" t="s">
        <v>577</v>
      </c>
      <c r="E1673" s="20" t="str">
        <f>IF(ISBLANK(LeaveTracker[[#This Row],[Employee Name]]),"-----",VLOOKUP(LeaveTracker[[#This Row],[Employee Name]],Employees[[Employee Name]:[Office]],6))</f>
        <v>CCT</v>
      </c>
      <c r="F1673" s="24">
        <v>43873</v>
      </c>
      <c r="G1673" s="24">
        <v>43873</v>
      </c>
      <c r="H1673" s="20" t="s">
        <v>300</v>
      </c>
      <c r="I1673" s="51" t="s">
        <v>849</v>
      </c>
      <c r="J1673" s="27" t="str">
        <f ca="1">NETWORKDAYS(LeaveTracker[[#This Row],[Start Date]],LeaveTracker[[#This Row],[End Date]],lstHolidays)&amp; " "&amp;LeaveTracker[[#This Row],[Type of Leave]]</f>
        <v>1 OTHER</v>
      </c>
      <c r="K1673" s="23">
        <f ca="1">NETWORKDAYS(LeaveTracker[[#This Row],[Start Date]],LeaveTracker[[#This Row],[End Date]],lstHolidays)</f>
        <v>1</v>
      </c>
      <c r="L1673" s="30"/>
    </row>
    <row r="1674" spans="1:12" ht="30" customHeight="1" x14ac:dyDescent="0.3">
      <c r="A1674" s="30">
        <v>249</v>
      </c>
      <c r="B1674" s="36">
        <v>43893</v>
      </c>
      <c r="C1674" s="36">
        <v>43864</v>
      </c>
      <c r="D1674" s="19" t="s">
        <v>577</v>
      </c>
      <c r="E1674" s="20" t="str">
        <f>IF(ISBLANK(LeaveTracker[[#This Row],[Employee Name]]),"-----",VLOOKUP(LeaveTracker[[#This Row],[Employee Name]],Employees[[Employee Name]:[Office]],6))</f>
        <v>CCT</v>
      </c>
      <c r="F1674" s="24">
        <v>43860</v>
      </c>
      <c r="G1674" s="24">
        <v>43861</v>
      </c>
      <c r="H1674" s="20" t="s">
        <v>300</v>
      </c>
      <c r="I1674" s="51" t="s">
        <v>849</v>
      </c>
      <c r="J1674" s="27" t="str">
        <f ca="1">NETWORKDAYS(LeaveTracker[[#This Row],[Start Date]],LeaveTracker[[#This Row],[End Date]],lstHolidays)&amp; " "&amp;LeaveTracker[[#This Row],[Type of Leave]]</f>
        <v>2 OTHER</v>
      </c>
      <c r="K1674" s="23">
        <f ca="1">NETWORKDAYS(LeaveTracker[[#This Row],[Start Date]],LeaveTracker[[#This Row],[End Date]],lstHolidays)</f>
        <v>2</v>
      </c>
      <c r="L1674" s="30"/>
    </row>
    <row r="1675" spans="1:12" ht="30" customHeight="1" x14ac:dyDescent="0.3">
      <c r="A1675" s="30">
        <v>250</v>
      </c>
      <c r="B1675" s="36">
        <v>43893</v>
      </c>
      <c r="C1675" s="36">
        <v>43845</v>
      </c>
      <c r="D1675" s="19" t="s">
        <v>577</v>
      </c>
      <c r="E1675" s="20" t="str">
        <f>IF(ISBLANK(LeaveTracker[[#This Row],[Employee Name]]),"-----",VLOOKUP(LeaveTracker[[#This Row],[Employee Name]],Employees[[Employee Name]:[Office]],6))</f>
        <v>CCT</v>
      </c>
      <c r="F1675" s="24">
        <v>43850</v>
      </c>
      <c r="G1675" s="24">
        <v>43850</v>
      </c>
      <c r="H1675" s="20" t="s">
        <v>300</v>
      </c>
      <c r="I1675" s="51" t="s">
        <v>849</v>
      </c>
      <c r="J1675" s="27" t="str">
        <f ca="1">NETWORKDAYS(LeaveTracker[[#This Row],[Start Date]],LeaveTracker[[#This Row],[End Date]],lstHolidays)&amp; " "&amp;LeaveTracker[[#This Row],[Type of Leave]]</f>
        <v>1 OTHER</v>
      </c>
      <c r="K1675" s="23">
        <f ca="1">NETWORKDAYS(LeaveTracker[[#This Row],[Start Date]],LeaveTracker[[#This Row],[End Date]],lstHolidays)</f>
        <v>1</v>
      </c>
      <c r="L1675" s="30"/>
    </row>
    <row r="1676" spans="1:12" ht="30" customHeight="1" x14ac:dyDescent="0.3">
      <c r="A1676" s="30">
        <v>251</v>
      </c>
      <c r="B1676" s="36">
        <v>43893</v>
      </c>
      <c r="C1676" s="36">
        <v>43857</v>
      </c>
      <c r="D1676" s="19" t="s">
        <v>577</v>
      </c>
      <c r="E1676" s="20" t="str">
        <f>IF(ISBLANK(LeaveTracker[[#This Row],[Employee Name]]),"-----",VLOOKUP(LeaveTracker[[#This Row],[Employee Name]],Employees[[Employee Name]:[Office]],6))</f>
        <v>CCT</v>
      </c>
      <c r="F1676" s="24">
        <v>43846</v>
      </c>
      <c r="G1676" s="24">
        <v>43846</v>
      </c>
      <c r="H1676" s="20" t="s">
        <v>300</v>
      </c>
      <c r="I1676" s="51" t="s">
        <v>849</v>
      </c>
      <c r="J1676" s="27" t="str">
        <f ca="1">NETWORKDAYS(LeaveTracker[[#This Row],[Start Date]],LeaveTracker[[#This Row],[End Date]],lstHolidays)&amp; " "&amp;LeaveTracker[[#This Row],[Type of Leave]]</f>
        <v>1 OTHER</v>
      </c>
      <c r="K1676" s="23">
        <f ca="1">NETWORKDAYS(LeaveTracker[[#This Row],[Start Date]],LeaveTracker[[#This Row],[End Date]],lstHolidays)</f>
        <v>1</v>
      </c>
      <c r="L1676" s="30"/>
    </row>
    <row r="1677" spans="1:12" ht="30" customHeight="1" x14ac:dyDescent="0.3">
      <c r="A1677" s="30">
        <v>252</v>
      </c>
      <c r="B1677" s="36">
        <v>43893</v>
      </c>
      <c r="C1677" s="36">
        <v>43838</v>
      </c>
      <c r="D1677" s="19" t="s">
        <v>577</v>
      </c>
      <c r="E1677" s="20" t="str">
        <f>IF(ISBLANK(LeaveTracker[[#This Row],[Employee Name]]),"-----",VLOOKUP(LeaveTracker[[#This Row],[Employee Name]],Employees[[Employee Name]:[Office]],6))</f>
        <v>CCT</v>
      </c>
      <c r="F1677" s="24">
        <v>43837</v>
      </c>
      <c r="G1677" s="24">
        <v>43837</v>
      </c>
      <c r="H1677" s="20" t="s">
        <v>81</v>
      </c>
      <c r="I1677" s="51"/>
      <c r="J1677" s="27" t="str">
        <f ca="1">NETWORKDAYS(LeaveTracker[[#This Row],[Start Date]],LeaveTracker[[#This Row],[End Date]],lstHolidays)&amp; " "&amp;LeaveTracker[[#This Row],[Type of Leave]]</f>
        <v>1 SL</v>
      </c>
      <c r="K1677" s="23">
        <f ca="1">NETWORKDAYS(LeaveTracker[[#This Row],[Start Date]],LeaveTracker[[#This Row],[End Date]],lstHolidays)</f>
        <v>1</v>
      </c>
      <c r="L1677" s="30"/>
    </row>
    <row r="1678" spans="1:12" ht="30" customHeight="1" x14ac:dyDescent="0.3">
      <c r="A1678" s="30">
        <v>253</v>
      </c>
      <c r="B1678" s="36">
        <v>43893</v>
      </c>
      <c r="C1678" s="36">
        <v>43858</v>
      </c>
      <c r="D1678" s="19" t="s">
        <v>581</v>
      </c>
      <c r="E1678" s="20" t="str">
        <f>IF(ISBLANK(LeaveTracker[[#This Row],[Employee Name]]),"-----",VLOOKUP(LeaveTracker[[#This Row],[Employee Name]],Employees[[Employee Name]:[Office]],6))</f>
        <v>CCT</v>
      </c>
      <c r="F1678" s="24">
        <v>43861</v>
      </c>
      <c r="G1678" s="24">
        <v>43861</v>
      </c>
      <c r="H1678" s="20" t="s">
        <v>300</v>
      </c>
      <c r="I1678" s="51" t="s">
        <v>849</v>
      </c>
      <c r="J1678" s="27" t="str">
        <f ca="1">NETWORKDAYS(LeaveTracker[[#This Row],[Start Date]],LeaveTracker[[#This Row],[End Date]],lstHolidays)&amp; " "&amp;LeaveTracker[[#This Row],[Type of Leave]]</f>
        <v>1 OTHER</v>
      </c>
      <c r="K1678" s="23">
        <f ca="1">NETWORKDAYS(LeaveTracker[[#This Row],[Start Date]],LeaveTracker[[#This Row],[End Date]],lstHolidays)</f>
        <v>1</v>
      </c>
      <c r="L1678" s="30"/>
    </row>
    <row r="1679" spans="1:12" ht="30" customHeight="1" x14ac:dyDescent="0.3">
      <c r="A1679" s="30">
        <v>253</v>
      </c>
      <c r="B1679" s="36">
        <v>43893</v>
      </c>
      <c r="C1679" s="36">
        <v>43858</v>
      </c>
      <c r="D1679" s="19" t="s">
        <v>581</v>
      </c>
      <c r="E1679" s="20" t="str">
        <f>IF(ISBLANK(LeaveTracker[[#This Row],[Employee Name]]),"-----",VLOOKUP(LeaveTracker[[#This Row],[Employee Name]],Employees[[Employee Name]:[Office]],6))</f>
        <v>CCT</v>
      </c>
      <c r="F1679" s="24">
        <v>43864</v>
      </c>
      <c r="G1679" s="24">
        <v>43864</v>
      </c>
      <c r="H1679" s="20" t="s">
        <v>300</v>
      </c>
      <c r="I1679" s="51" t="s">
        <v>849</v>
      </c>
      <c r="J1679" s="27" t="str">
        <f ca="1">NETWORKDAYS(LeaveTracker[[#This Row],[Start Date]],LeaveTracker[[#This Row],[End Date]],lstHolidays)&amp; " "&amp;LeaveTracker[[#This Row],[Type of Leave]]</f>
        <v>1 OTHER</v>
      </c>
      <c r="K1679" s="23">
        <f ca="1">NETWORKDAYS(LeaveTracker[[#This Row],[Start Date]],LeaveTracker[[#This Row],[End Date]],lstHolidays)</f>
        <v>1</v>
      </c>
      <c r="L1679" s="30"/>
    </row>
    <row r="1680" spans="1:12" ht="30" customHeight="1" x14ac:dyDescent="0.3">
      <c r="A1680" s="30">
        <v>253</v>
      </c>
      <c r="B1680" s="36">
        <v>43893</v>
      </c>
      <c r="C1680" s="36">
        <v>43858</v>
      </c>
      <c r="D1680" s="19" t="s">
        <v>581</v>
      </c>
      <c r="E1680" s="20" t="str">
        <f>IF(ISBLANK(LeaveTracker[[#This Row],[Employee Name]]),"-----",VLOOKUP(LeaveTracker[[#This Row],[Employee Name]],Employees[[Employee Name]:[Office]],6))</f>
        <v>CCT</v>
      </c>
      <c r="F1680" s="24">
        <v>43871</v>
      </c>
      <c r="G1680" s="24">
        <v>43871</v>
      </c>
      <c r="H1680" s="20" t="s">
        <v>300</v>
      </c>
      <c r="I1680" s="51" t="s">
        <v>849</v>
      </c>
      <c r="J1680" s="27" t="str">
        <f ca="1">NETWORKDAYS(LeaveTracker[[#This Row],[Start Date]],LeaveTracker[[#This Row],[End Date]],lstHolidays)&amp; " "&amp;LeaveTracker[[#This Row],[Type of Leave]]</f>
        <v>1 OTHER</v>
      </c>
      <c r="K1680" s="23">
        <f ca="1">NETWORKDAYS(LeaveTracker[[#This Row],[Start Date]],LeaveTracker[[#This Row],[End Date]],lstHolidays)</f>
        <v>1</v>
      </c>
      <c r="L1680" s="30"/>
    </row>
    <row r="1681" spans="1:12" ht="30" customHeight="1" x14ac:dyDescent="0.3">
      <c r="A1681" s="30">
        <v>254</v>
      </c>
      <c r="B1681" s="36">
        <v>43893</v>
      </c>
      <c r="C1681" s="36">
        <v>43857</v>
      </c>
      <c r="D1681" s="19" t="s">
        <v>581</v>
      </c>
      <c r="E1681" s="20" t="str">
        <f>IF(ISBLANK(LeaveTracker[[#This Row],[Employee Name]]),"-----",VLOOKUP(LeaveTracker[[#This Row],[Employee Name]],Employees[[Employee Name]:[Office]],6))</f>
        <v>CCT</v>
      </c>
      <c r="F1681" s="24">
        <v>43854</v>
      </c>
      <c r="G1681" s="24">
        <v>43854</v>
      </c>
      <c r="H1681" s="20" t="s">
        <v>300</v>
      </c>
      <c r="I1681" s="51" t="s">
        <v>849</v>
      </c>
      <c r="J1681" s="27" t="str">
        <f ca="1">NETWORKDAYS(LeaveTracker[[#This Row],[Start Date]],LeaveTracker[[#This Row],[End Date]],lstHolidays)&amp; " "&amp;LeaveTracker[[#This Row],[Type of Leave]]</f>
        <v>1 OTHER</v>
      </c>
      <c r="K1681" s="23">
        <f ca="1">NETWORKDAYS(LeaveTracker[[#This Row],[Start Date]],LeaveTracker[[#This Row],[End Date]],lstHolidays)</f>
        <v>1</v>
      </c>
      <c r="L1681" s="30"/>
    </row>
    <row r="1682" spans="1:12" ht="30" customHeight="1" x14ac:dyDescent="0.3">
      <c r="A1682" s="30">
        <v>254</v>
      </c>
      <c r="B1682" s="36">
        <v>43893</v>
      </c>
      <c r="C1682" s="36">
        <v>43857</v>
      </c>
      <c r="D1682" s="19" t="s">
        <v>581</v>
      </c>
      <c r="E1682" s="20" t="str">
        <f>IF(ISBLANK(LeaveTracker[[#This Row],[Employee Name]]),"-----",VLOOKUP(LeaveTracker[[#This Row],[Employee Name]],Employees[[Employee Name]:[Office]],6))</f>
        <v>CCT</v>
      </c>
      <c r="F1682" s="24">
        <v>43845</v>
      </c>
      <c r="G1682" s="24">
        <v>43845</v>
      </c>
      <c r="H1682" s="20" t="s">
        <v>300</v>
      </c>
      <c r="I1682" s="51" t="s">
        <v>849</v>
      </c>
      <c r="J1682" s="27" t="str">
        <f ca="1">NETWORKDAYS(LeaveTracker[[#This Row],[Start Date]],LeaveTracker[[#This Row],[End Date]],lstHolidays)&amp; " "&amp;LeaveTracker[[#This Row],[Type of Leave]]</f>
        <v>1 OTHER</v>
      </c>
      <c r="K1682" s="23">
        <f ca="1">NETWORKDAYS(LeaveTracker[[#This Row],[Start Date]],LeaveTracker[[#This Row],[End Date]],lstHolidays)</f>
        <v>1</v>
      </c>
      <c r="L1682" s="30"/>
    </row>
    <row r="1683" spans="1:12" ht="30" customHeight="1" x14ac:dyDescent="0.3">
      <c r="A1683" s="30">
        <v>255</v>
      </c>
      <c r="B1683" s="36">
        <v>43893</v>
      </c>
      <c r="C1683" s="36">
        <v>43839</v>
      </c>
      <c r="D1683" s="19" t="s">
        <v>581</v>
      </c>
      <c r="E1683" s="20" t="str">
        <f>IF(ISBLANK(LeaveTracker[[#This Row],[Employee Name]]),"-----",VLOOKUP(LeaveTracker[[#This Row],[Employee Name]],Employees[[Employee Name]:[Office]],6))</f>
        <v>CCT</v>
      </c>
      <c r="F1683" s="24">
        <v>43838</v>
      </c>
      <c r="G1683" s="24">
        <v>43838</v>
      </c>
      <c r="H1683" s="20" t="s">
        <v>81</v>
      </c>
      <c r="I1683" s="51"/>
      <c r="J1683" s="27" t="str">
        <f ca="1">NETWORKDAYS(LeaveTracker[[#This Row],[Start Date]],LeaveTracker[[#This Row],[End Date]],lstHolidays)&amp; " "&amp;LeaveTracker[[#This Row],[Type of Leave]]</f>
        <v>1 SL</v>
      </c>
      <c r="K1683" s="23">
        <f ca="1">NETWORKDAYS(LeaveTracker[[#This Row],[Start Date]],LeaveTracker[[#This Row],[End Date]],lstHolidays)</f>
        <v>1</v>
      </c>
      <c r="L1683" s="30"/>
    </row>
    <row r="1684" spans="1:12" ht="30" customHeight="1" x14ac:dyDescent="0.3">
      <c r="A1684" s="30">
        <v>256</v>
      </c>
      <c r="B1684" s="36">
        <v>43893</v>
      </c>
      <c r="C1684" s="36">
        <v>43857</v>
      </c>
      <c r="D1684" s="19" t="s">
        <v>370</v>
      </c>
      <c r="E1684" s="20" t="str">
        <f>IF(ISBLANK(LeaveTracker[[#This Row],[Employee Name]]),"-----",VLOOKUP(LeaveTracker[[#This Row],[Employee Name]],Employees[[Employee Name]:[Office]],6))</f>
        <v>CCT</v>
      </c>
      <c r="F1684" s="24">
        <v>43865</v>
      </c>
      <c r="G1684" s="24">
        <v>43865</v>
      </c>
      <c r="H1684" s="20" t="s">
        <v>300</v>
      </c>
      <c r="I1684" s="51" t="s">
        <v>849</v>
      </c>
      <c r="J1684" s="27" t="str">
        <f ca="1">NETWORKDAYS(LeaveTracker[[#This Row],[Start Date]],LeaveTracker[[#This Row],[End Date]],lstHolidays)&amp; " "&amp;LeaveTracker[[#This Row],[Type of Leave]]</f>
        <v>1 OTHER</v>
      </c>
      <c r="K1684" s="23">
        <f ca="1">NETWORKDAYS(LeaveTracker[[#This Row],[Start Date]],LeaveTracker[[#This Row],[End Date]],lstHolidays)</f>
        <v>1</v>
      </c>
      <c r="L1684" s="30"/>
    </row>
    <row r="1685" spans="1:12" ht="30" customHeight="1" x14ac:dyDescent="0.3">
      <c r="A1685" s="30">
        <v>256</v>
      </c>
      <c r="B1685" s="36">
        <v>43893</v>
      </c>
      <c r="C1685" s="36">
        <v>43857</v>
      </c>
      <c r="D1685" s="19" t="s">
        <v>370</v>
      </c>
      <c r="E1685" s="20" t="str">
        <f>IF(ISBLANK(LeaveTracker[[#This Row],[Employee Name]]),"-----",VLOOKUP(LeaveTracker[[#This Row],[Employee Name]],Employees[[Employee Name]:[Office]],6))</f>
        <v>CCT</v>
      </c>
      <c r="F1685" s="24">
        <v>43874</v>
      </c>
      <c r="G1685" s="24">
        <v>43874</v>
      </c>
      <c r="H1685" s="20" t="s">
        <v>300</v>
      </c>
      <c r="I1685" s="51" t="s">
        <v>849</v>
      </c>
      <c r="J1685" s="27" t="str">
        <f ca="1">NETWORKDAYS(LeaveTracker[[#This Row],[Start Date]],LeaveTracker[[#This Row],[End Date]],lstHolidays)&amp; " "&amp;LeaveTracker[[#This Row],[Type of Leave]]</f>
        <v>1 OTHER</v>
      </c>
      <c r="K1685" s="23">
        <f ca="1">NETWORKDAYS(LeaveTracker[[#This Row],[Start Date]],LeaveTracker[[#This Row],[End Date]],lstHolidays)</f>
        <v>1</v>
      </c>
      <c r="L1685" s="30"/>
    </row>
    <row r="1686" spans="1:12" ht="30" customHeight="1" x14ac:dyDescent="0.3">
      <c r="A1686" s="30">
        <v>256</v>
      </c>
      <c r="B1686" s="36">
        <v>43893</v>
      </c>
      <c r="C1686" s="36">
        <v>43857</v>
      </c>
      <c r="D1686" s="19" t="s">
        <v>370</v>
      </c>
      <c r="E1686" s="20" t="str">
        <f>IF(ISBLANK(LeaveTracker[[#This Row],[Employee Name]]),"-----",VLOOKUP(LeaveTracker[[#This Row],[Employee Name]],Employees[[Employee Name]:[Office]],6))</f>
        <v>CCT</v>
      </c>
      <c r="F1686" s="24">
        <v>43875</v>
      </c>
      <c r="G1686" s="24">
        <v>43875</v>
      </c>
      <c r="H1686" s="20" t="s">
        <v>300</v>
      </c>
      <c r="I1686" s="51" t="s">
        <v>849</v>
      </c>
      <c r="J1686" s="27" t="str">
        <f ca="1">NETWORKDAYS(LeaveTracker[[#This Row],[Start Date]],LeaveTracker[[#This Row],[End Date]],lstHolidays)&amp; " "&amp;LeaveTracker[[#This Row],[Type of Leave]]</f>
        <v>1 OTHER</v>
      </c>
      <c r="K1686" s="23">
        <f ca="1">NETWORKDAYS(LeaveTracker[[#This Row],[Start Date]],LeaveTracker[[#This Row],[End Date]],lstHolidays)</f>
        <v>1</v>
      </c>
      <c r="L1686" s="30"/>
    </row>
    <row r="1687" spans="1:12" ht="30" customHeight="1" x14ac:dyDescent="0.3">
      <c r="A1687" s="30">
        <v>257</v>
      </c>
      <c r="B1687" s="36">
        <v>43893</v>
      </c>
      <c r="C1687" s="36">
        <v>43850</v>
      </c>
      <c r="D1687" s="19" t="s">
        <v>370</v>
      </c>
      <c r="E1687" s="20" t="str">
        <f>IF(ISBLANK(LeaveTracker[[#This Row],[Employee Name]]),"-----",VLOOKUP(LeaveTracker[[#This Row],[Employee Name]],Employees[[Employee Name]:[Office]],6))</f>
        <v>CCT</v>
      </c>
      <c r="F1687" s="24">
        <v>43845</v>
      </c>
      <c r="G1687" s="24">
        <v>43845</v>
      </c>
      <c r="H1687" s="20" t="s">
        <v>300</v>
      </c>
      <c r="I1687" s="51" t="s">
        <v>849</v>
      </c>
      <c r="J1687" s="27" t="str">
        <f ca="1">NETWORKDAYS(LeaveTracker[[#This Row],[Start Date]],LeaveTracker[[#This Row],[End Date]],lstHolidays)&amp; " "&amp;LeaveTracker[[#This Row],[Type of Leave]]</f>
        <v>1 OTHER</v>
      </c>
      <c r="K1687" s="23">
        <f ca="1">NETWORKDAYS(LeaveTracker[[#This Row],[Start Date]],LeaveTracker[[#This Row],[End Date]],lstHolidays)</f>
        <v>1</v>
      </c>
      <c r="L1687" s="30"/>
    </row>
    <row r="1688" spans="1:12" ht="30" customHeight="1" x14ac:dyDescent="0.3">
      <c r="A1688" s="30">
        <v>257</v>
      </c>
      <c r="B1688" s="36">
        <v>43893</v>
      </c>
      <c r="C1688" s="36">
        <v>43850</v>
      </c>
      <c r="D1688" s="19" t="s">
        <v>370</v>
      </c>
      <c r="E1688" s="20" t="str">
        <f>IF(ISBLANK(LeaveTracker[[#This Row],[Employee Name]]),"-----",VLOOKUP(LeaveTracker[[#This Row],[Employee Name]],Employees[[Employee Name]:[Office]],6))</f>
        <v>CCT</v>
      </c>
      <c r="F1688" s="24">
        <v>43847</v>
      </c>
      <c r="G1688" s="24">
        <v>43847</v>
      </c>
      <c r="H1688" s="20" t="s">
        <v>300</v>
      </c>
      <c r="I1688" s="51" t="s">
        <v>849</v>
      </c>
      <c r="J1688" s="27" t="str">
        <f ca="1">NETWORKDAYS(LeaveTracker[[#This Row],[Start Date]],LeaveTracker[[#This Row],[End Date]],lstHolidays)&amp; " "&amp;LeaveTracker[[#This Row],[Type of Leave]]</f>
        <v>1 OTHER</v>
      </c>
      <c r="K1688" s="23">
        <f ca="1">NETWORKDAYS(LeaveTracker[[#This Row],[Start Date]],LeaveTracker[[#This Row],[End Date]],lstHolidays)</f>
        <v>1</v>
      </c>
      <c r="L1688" s="30"/>
    </row>
    <row r="1689" spans="1:12" ht="30" customHeight="1" x14ac:dyDescent="0.3">
      <c r="A1689" s="30">
        <v>258</v>
      </c>
      <c r="B1689" s="36">
        <v>43893</v>
      </c>
      <c r="C1689" s="36">
        <v>43836</v>
      </c>
      <c r="D1689" s="19" t="s">
        <v>370</v>
      </c>
      <c r="E1689" s="20" t="str">
        <f>IF(ISBLANK(LeaveTracker[[#This Row],[Employee Name]]),"-----",VLOOKUP(LeaveTracker[[#This Row],[Employee Name]],Employees[[Employee Name]:[Office]],6))</f>
        <v>CCT</v>
      </c>
      <c r="F1689" s="24">
        <v>43846</v>
      </c>
      <c r="G1689" s="24">
        <v>43846</v>
      </c>
      <c r="H1689" s="20" t="s">
        <v>300</v>
      </c>
      <c r="I1689" s="51" t="s">
        <v>158</v>
      </c>
      <c r="J1689" s="27" t="str">
        <f ca="1">NETWORKDAYS(LeaveTracker[[#This Row],[Start Date]],LeaveTracker[[#This Row],[End Date]],lstHolidays)&amp; " "&amp;LeaveTracker[[#This Row],[Type of Leave]]</f>
        <v>1 OTHER</v>
      </c>
      <c r="K1689" s="23">
        <f ca="1">NETWORKDAYS(LeaveTracker[[#This Row],[Start Date]],LeaveTracker[[#This Row],[End Date]],lstHolidays)</f>
        <v>1</v>
      </c>
      <c r="L1689" s="30"/>
    </row>
    <row r="1690" spans="1:12" ht="30" customHeight="1" x14ac:dyDescent="0.3">
      <c r="A1690" s="30">
        <v>259</v>
      </c>
      <c r="B1690" s="36">
        <v>43893</v>
      </c>
      <c r="C1690" s="36">
        <v>43836</v>
      </c>
      <c r="D1690" s="20" t="s">
        <v>370</v>
      </c>
      <c r="E1690" s="20" t="str">
        <f>IF(ISBLANK(LeaveTracker[[#This Row],[Employee Name]]),"-----",VLOOKUP(LeaveTracker[[#This Row],[Employee Name]],Employees[[Employee Name]:[Office]],6))</f>
        <v>CCT</v>
      </c>
      <c r="F1690" s="24">
        <v>43832</v>
      </c>
      <c r="G1690" s="24">
        <v>43833</v>
      </c>
      <c r="H1690" s="20" t="s">
        <v>81</v>
      </c>
      <c r="I1690" s="51"/>
      <c r="J1690" s="27" t="str">
        <f ca="1">NETWORKDAYS(LeaveTracker[[#This Row],[Start Date]],LeaveTracker[[#This Row],[End Date]],lstHolidays)&amp; " "&amp;LeaveTracker[[#This Row],[Type of Leave]]</f>
        <v>2 SL</v>
      </c>
      <c r="K1690" s="23">
        <f ca="1">NETWORKDAYS(LeaveTracker[[#This Row],[Start Date]],LeaveTracker[[#This Row],[End Date]],lstHolidays)</f>
        <v>2</v>
      </c>
      <c r="L1690" s="30"/>
    </row>
    <row r="1691" spans="1:12" ht="30" customHeight="1" x14ac:dyDescent="0.3">
      <c r="A1691" s="30">
        <v>260</v>
      </c>
      <c r="B1691" s="36">
        <v>43893</v>
      </c>
      <c r="C1691" s="36">
        <v>43836</v>
      </c>
      <c r="D1691" s="20" t="s">
        <v>370</v>
      </c>
      <c r="E1691" s="20" t="str">
        <f>IF(ISBLANK(LeaveTracker[[#This Row],[Employee Name]]),"-----",VLOOKUP(LeaveTracker[[#This Row],[Employee Name]],Employees[[Employee Name]:[Office]],6))</f>
        <v>CCT</v>
      </c>
      <c r="F1691" s="24">
        <v>43825</v>
      </c>
      <c r="G1691" s="24">
        <v>43826</v>
      </c>
      <c r="H1691" s="20" t="s">
        <v>81</v>
      </c>
      <c r="I1691" s="51"/>
      <c r="J1691" s="27" t="str">
        <f ca="1">NETWORKDAYS(LeaveTracker[[#This Row],[Start Date]],LeaveTracker[[#This Row],[End Date]],lstHolidays)&amp; " "&amp;LeaveTracker[[#This Row],[Type of Leave]]</f>
        <v>2 SL</v>
      </c>
      <c r="K1691" s="23">
        <f ca="1">NETWORKDAYS(LeaveTracker[[#This Row],[Start Date]],LeaveTracker[[#This Row],[End Date]],lstHolidays)</f>
        <v>2</v>
      </c>
      <c r="L1691" s="30"/>
    </row>
    <row r="1692" spans="1:12" ht="30" customHeight="1" x14ac:dyDescent="0.3">
      <c r="A1692" s="30">
        <v>261</v>
      </c>
      <c r="B1692" s="36">
        <v>43893</v>
      </c>
      <c r="C1692" s="36">
        <v>43860</v>
      </c>
      <c r="D1692" s="19" t="s">
        <v>589</v>
      </c>
      <c r="E1692" s="20" t="str">
        <f>IF(ISBLANK(LeaveTracker[[#This Row],[Employee Name]]),"-----",VLOOKUP(LeaveTracker[[#This Row],[Employee Name]],Employees[[Employee Name]:[Office]],6))</f>
        <v>CCT</v>
      </c>
      <c r="F1692" s="24">
        <v>43852</v>
      </c>
      <c r="G1692" s="24">
        <v>43852</v>
      </c>
      <c r="H1692" s="20" t="s">
        <v>300</v>
      </c>
      <c r="I1692" s="51" t="s">
        <v>849</v>
      </c>
      <c r="J1692" s="27" t="str">
        <f ca="1">NETWORKDAYS(LeaveTracker[[#This Row],[Start Date]],LeaveTracker[[#This Row],[End Date]],lstHolidays)&amp; " "&amp;LeaveTracker[[#This Row],[Type of Leave]]</f>
        <v>1 OTHER</v>
      </c>
      <c r="K1692" s="23">
        <f ca="1">NETWORKDAYS(LeaveTracker[[#This Row],[Start Date]],LeaveTracker[[#This Row],[End Date]],lstHolidays)</f>
        <v>1</v>
      </c>
      <c r="L1692" s="30"/>
    </row>
    <row r="1693" spans="1:12" ht="30" customHeight="1" x14ac:dyDescent="0.3">
      <c r="A1693" s="30">
        <v>261</v>
      </c>
      <c r="B1693" s="36">
        <v>43893</v>
      </c>
      <c r="C1693" s="36">
        <v>43860</v>
      </c>
      <c r="D1693" s="19" t="s">
        <v>589</v>
      </c>
      <c r="E1693" s="20" t="str">
        <f>IF(ISBLANK(LeaveTracker[[#This Row],[Employee Name]]),"-----",VLOOKUP(LeaveTracker[[#This Row],[Employee Name]],Employees[[Employee Name]:[Office]],6))</f>
        <v>CCT</v>
      </c>
      <c r="F1693" s="24">
        <v>43868</v>
      </c>
      <c r="G1693" s="24">
        <v>43868</v>
      </c>
      <c r="H1693" s="20" t="s">
        <v>300</v>
      </c>
      <c r="I1693" s="51" t="s">
        <v>849</v>
      </c>
      <c r="J1693" s="27" t="str">
        <f ca="1">NETWORKDAYS(LeaveTracker[[#This Row],[Start Date]],LeaveTracker[[#This Row],[End Date]],lstHolidays)&amp; " "&amp;LeaveTracker[[#This Row],[Type of Leave]]</f>
        <v>1 OTHER</v>
      </c>
      <c r="K1693" s="23">
        <f ca="1">NETWORKDAYS(LeaveTracker[[#This Row],[Start Date]],LeaveTracker[[#This Row],[End Date]],lstHolidays)</f>
        <v>1</v>
      </c>
      <c r="L1693" s="30"/>
    </row>
    <row r="1694" spans="1:12" ht="30" customHeight="1" x14ac:dyDescent="0.3">
      <c r="A1694" s="30">
        <v>261</v>
      </c>
      <c r="B1694" s="36">
        <v>43893</v>
      </c>
      <c r="C1694" s="36">
        <v>43860</v>
      </c>
      <c r="D1694" s="19" t="s">
        <v>589</v>
      </c>
      <c r="E1694" s="20" t="str">
        <f>IF(ISBLANK(LeaveTracker[[#This Row],[Employee Name]]),"-----",VLOOKUP(LeaveTracker[[#This Row],[Employee Name]],Employees[[Employee Name]:[Office]],6))</f>
        <v>CCT</v>
      </c>
      <c r="F1694" s="24">
        <v>43873</v>
      </c>
      <c r="G1694" s="24">
        <v>43873</v>
      </c>
      <c r="H1694" s="20" t="s">
        <v>300</v>
      </c>
      <c r="I1694" s="51" t="s">
        <v>849</v>
      </c>
      <c r="J1694" s="27" t="str">
        <f ca="1">NETWORKDAYS(LeaveTracker[[#This Row],[Start Date]],LeaveTracker[[#This Row],[End Date]],lstHolidays)&amp; " "&amp;LeaveTracker[[#This Row],[Type of Leave]]</f>
        <v>1 OTHER</v>
      </c>
      <c r="K1694" s="23">
        <f ca="1">NETWORKDAYS(LeaveTracker[[#This Row],[Start Date]],LeaveTracker[[#This Row],[End Date]],lstHolidays)</f>
        <v>1</v>
      </c>
      <c r="L1694" s="30"/>
    </row>
    <row r="1695" spans="1:12" ht="30" customHeight="1" x14ac:dyDescent="0.3">
      <c r="A1695" s="30">
        <v>262</v>
      </c>
      <c r="B1695" s="36">
        <v>43893</v>
      </c>
      <c r="C1695" s="36">
        <v>43854</v>
      </c>
      <c r="D1695" s="20" t="s">
        <v>589</v>
      </c>
      <c r="E1695" s="20" t="str">
        <f>IF(ISBLANK(LeaveTracker[[#This Row],[Employee Name]]),"-----",VLOOKUP(LeaveTracker[[#This Row],[Employee Name]],Employees[[Employee Name]:[Office]],6))</f>
        <v>CCT</v>
      </c>
      <c r="F1695" s="24">
        <v>43853</v>
      </c>
      <c r="G1695" s="24">
        <v>43853</v>
      </c>
      <c r="H1695" s="20" t="s">
        <v>300</v>
      </c>
      <c r="I1695" s="51" t="s">
        <v>849</v>
      </c>
      <c r="J1695" s="27" t="str">
        <f ca="1">NETWORKDAYS(LeaveTracker[[#This Row],[Start Date]],LeaveTracker[[#This Row],[End Date]],lstHolidays)&amp; " "&amp;LeaveTracker[[#This Row],[Type of Leave]]</f>
        <v>1 OTHER</v>
      </c>
      <c r="K1695" s="23">
        <f ca="1">NETWORKDAYS(LeaveTracker[[#This Row],[Start Date]],LeaveTracker[[#This Row],[End Date]],lstHolidays)</f>
        <v>1</v>
      </c>
      <c r="L1695" s="30"/>
    </row>
    <row r="1696" spans="1:12" ht="30" customHeight="1" x14ac:dyDescent="0.3">
      <c r="A1696" s="30">
        <v>263</v>
      </c>
      <c r="B1696" s="36">
        <v>43893</v>
      </c>
      <c r="C1696" s="36">
        <v>43889</v>
      </c>
      <c r="D1696" s="19" t="s">
        <v>633</v>
      </c>
      <c r="E1696" s="20" t="str">
        <f>IF(ISBLANK(LeaveTracker[[#This Row],[Employee Name]]),"-----",VLOOKUP(LeaveTracker[[#This Row],[Employee Name]],Employees[[Employee Name]:[Office]],6))</f>
        <v>CCT</v>
      </c>
      <c r="F1696" s="24">
        <v>43896</v>
      </c>
      <c r="G1696" s="24">
        <v>43896</v>
      </c>
      <c r="H1696" s="20" t="s">
        <v>300</v>
      </c>
      <c r="I1696" s="51" t="s">
        <v>732</v>
      </c>
      <c r="J1696" s="27" t="str">
        <f ca="1">NETWORKDAYS(LeaveTracker[[#This Row],[Start Date]],LeaveTracker[[#This Row],[End Date]],lstHolidays)&amp; " "&amp;LeaveTracker[[#This Row],[Type of Leave]]</f>
        <v>1 OTHER</v>
      </c>
      <c r="K1696" s="23">
        <f ca="1">NETWORKDAYS(LeaveTracker[[#This Row],[Start Date]],LeaveTracker[[#This Row],[End Date]],lstHolidays)</f>
        <v>1</v>
      </c>
      <c r="L1696" s="30"/>
    </row>
    <row r="1697" spans="1:12" ht="30" customHeight="1" x14ac:dyDescent="0.3">
      <c r="A1697" s="30">
        <v>264</v>
      </c>
      <c r="B1697" s="36">
        <v>43893</v>
      </c>
      <c r="C1697" s="36">
        <v>43878</v>
      </c>
      <c r="D1697" s="20" t="s">
        <v>633</v>
      </c>
      <c r="E1697" s="20" t="str">
        <f>IF(ISBLANK(LeaveTracker[[#This Row],[Employee Name]]),"-----",VLOOKUP(LeaveTracker[[#This Row],[Employee Name]],Employees[[Employee Name]:[Office]],6))</f>
        <v>CCT</v>
      </c>
      <c r="F1697" s="24">
        <v>43885</v>
      </c>
      <c r="G1697" s="24">
        <v>43885</v>
      </c>
      <c r="H1697" s="20" t="s">
        <v>300</v>
      </c>
      <c r="I1697" s="51" t="s">
        <v>276</v>
      </c>
      <c r="J1697" s="27" t="str">
        <f ca="1">NETWORKDAYS(LeaveTracker[[#This Row],[Start Date]],LeaveTracker[[#This Row],[End Date]],lstHolidays)&amp; " "&amp;LeaveTracker[[#This Row],[Type of Leave]]</f>
        <v>1 OTHER</v>
      </c>
      <c r="K1697" s="23">
        <f ca="1">NETWORKDAYS(LeaveTracker[[#This Row],[Start Date]],LeaveTracker[[#This Row],[End Date]],lstHolidays)</f>
        <v>1</v>
      </c>
      <c r="L1697" s="30"/>
    </row>
    <row r="1698" spans="1:12" ht="30" customHeight="1" x14ac:dyDescent="0.3">
      <c r="A1698" s="30">
        <v>265</v>
      </c>
      <c r="B1698" s="36">
        <v>43893</v>
      </c>
      <c r="C1698" s="36">
        <v>43866</v>
      </c>
      <c r="D1698" s="20" t="s">
        <v>633</v>
      </c>
      <c r="E1698" s="20" t="str">
        <f>IF(ISBLANK(LeaveTracker[[#This Row],[Employee Name]]),"-----",VLOOKUP(LeaveTracker[[#This Row],[Employee Name]],Employees[[Employee Name]:[Office]],6))</f>
        <v>CCT</v>
      </c>
      <c r="F1698" s="24">
        <v>43859</v>
      </c>
      <c r="G1698" s="24">
        <v>43861</v>
      </c>
      <c r="H1698" s="20" t="s">
        <v>300</v>
      </c>
      <c r="I1698" s="51" t="s">
        <v>849</v>
      </c>
      <c r="J1698" s="27" t="str">
        <f ca="1">NETWORKDAYS(LeaveTracker[[#This Row],[Start Date]],LeaveTracker[[#This Row],[End Date]],lstHolidays)&amp; " "&amp;LeaveTracker[[#This Row],[Type of Leave]]</f>
        <v>3 OTHER</v>
      </c>
      <c r="K1698" s="23">
        <f ca="1">NETWORKDAYS(LeaveTracker[[#This Row],[Start Date]],LeaveTracker[[#This Row],[End Date]],lstHolidays)</f>
        <v>3</v>
      </c>
      <c r="L1698" s="30"/>
    </row>
    <row r="1699" spans="1:12" ht="30" customHeight="1" x14ac:dyDescent="0.3">
      <c r="A1699" s="30">
        <v>265</v>
      </c>
      <c r="B1699" s="36">
        <v>43893</v>
      </c>
      <c r="C1699" s="36">
        <v>43866</v>
      </c>
      <c r="D1699" s="20" t="s">
        <v>633</v>
      </c>
      <c r="E1699" s="20" t="str">
        <f>IF(ISBLANK(LeaveTracker[[#This Row],[Employee Name]]),"-----",VLOOKUP(LeaveTracker[[#This Row],[Employee Name]],Employees[[Employee Name]:[Office]],6))</f>
        <v>CCT</v>
      </c>
      <c r="F1699" s="24">
        <v>43864</v>
      </c>
      <c r="G1699" s="24">
        <v>43865</v>
      </c>
      <c r="H1699" s="20" t="s">
        <v>300</v>
      </c>
      <c r="I1699" s="51" t="s">
        <v>849</v>
      </c>
      <c r="J1699" s="27" t="str">
        <f ca="1">NETWORKDAYS(LeaveTracker[[#This Row],[Start Date]],LeaveTracker[[#This Row],[End Date]],lstHolidays)&amp; " "&amp;LeaveTracker[[#This Row],[Type of Leave]]</f>
        <v>2 OTHER</v>
      </c>
      <c r="K1699" s="23">
        <f ca="1">NETWORKDAYS(LeaveTracker[[#This Row],[Start Date]],LeaveTracker[[#This Row],[End Date]],lstHolidays)</f>
        <v>2</v>
      </c>
      <c r="L1699" s="30"/>
    </row>
    <row r="1700" spans="1:12" ht="30" customHeight="1" x14ac:dyDescent="0.3">
      <c r="A1700" s="30">
        <v>266</v>
      </c>
      <c r="B1700" s="36">
        <v>43893</v>
      </c>
      <c r="C1700" s="36">
        <v>43860</v>
      </c>
      <c r="D1700" s="19" t="s">
        <v>852</v>
      </c>
      <c r="E1700" s="20" t="str">
        <f>IF(ISBLANK(LeaveTracker[[#This Row],[Employee Name]]),"-----",VLOOKUP(LeaveTracker[[#This Row],[Employee Name]],Employees[[Employee Name]:[Office]],6))</f>
        <v>CCT</v>
      </c>
      <c r="F1700" s="24">
        <v>43859</v>
      </c>
      <c r="G1700" s="24">
        <v>43859</v>
      </c>
      <c r="H1700" s="20" t="s">
        <v>300</v>
      </c>
      <c r="I1700" s="51" t="s">
        <v>849</v>
      </c>
      <c r="J1700" s="27" t="str">
        <f ca="1">NETWORKDAYS(LeaveTracker[[#This Row],[Start Date]],LeaveTracker[[#This Row],[End Date]],lstHolidays)&amp; " "&amp;LeaveTracker[[#This Row],[Type of Leave]]</f>
        <v>1 OTHER</v>
      </c>
      <c r="K1700" s="23">
        <f ca="1">NETWORKDAYS(LeaveTracker[[#This Row],[Start Date]],LeaveTracker[[#This Row],[End Date]],lstHolidays)</f>
        <v>1</v>
      </c>
      <c r="L1700" s="30"/>
    </row>
    <row r="1701" spans="1:12" ht="30" customHeight="1" x14ac:dyDescent="0.3">
      <c r="A1701" s="30">
        <v>266</v>
      </c>
      <c r="B1701" s="36">
        <v>43893</v>
      </c>
      <c r="C1701" s="36">
        <v>43860</v>
      </c>
      <c r="D1701" s="20" t="s">
        <v>852</v>
      </c>
      <c r="E1701" s="20" t="str">
        <f>IF(ISBLANK(LeaveTracker[[#This Row],[Employee Name]]),"-----",VLOOKUP(LeaveTracker[[#This Row],[Employee Name]],Employees[[Employee Name]:[Office]],6))</f>
        <v>CCT</v>
      </c>
      <c r="F1701" s="24">
        <v>43861</v>
      </c>
      <c r="G1701" s="24">
        <v>43861</v>
      </c>
      <c r="H1701" s="20" t="s">
        <v>300</v>
      </c>
      <c r="I1701" s="51" t="s">
        <v>849</v>
      </c>
      <c r="J1701" s="27" t="str">
        <f ca="1">NETWORKDAYS(LeaveTracker[[#This Row],[Start Date]],LeaveTracker[[#This Row],[End Date]],lstHolidays)&amp; " "&amp;LeaveTracker[[#This Row],[Type of Leave]]</f>
        <v>1 OTHER</v>
      </c>
      <c r="K1701" s="23">
        <f ca="1">NETWORKDAYS(LeaveTracker[[#This Row],[Start Date]],LeaveTracker[[#This Row],[End Date]],lstHolidays)</f>
        <v>1</v>
      </c>
      <c r="L1701" s="30"/>
    </row>
    <row r="1702" spans="1:12" ht="30" customHeight="1" x14ac:dyDescent="0.3">
      <c r="A1702" s="30">
        <v>267</v>
      </c>
      <c r="B1702" s="36">
        <v>43893</v>
      </c>
      <c r="C1702" s="36">
        <v>43847</v>
      </c>
      <c r="D1702" s="20" t="s">
        <v>852</v>
      </c>
      <c r="E1702" s="20" t="str">
        <f>IF(ISBLANK(LeaveTracker[[#This Row],[Employee Name]]),"-----",VLOOKUP(LeaveTracker[[#This Row],[Employee Name]],Employees[[Employee Name]:[Office]],6))</f>
        <v>CCT</v>
      </c>
      <c r="F1702" s="24">
        <v>43839</v>
      </c>
      <c r="G1702" s="24">
        <v>43840</v>
      </c>
      <c r="H1702" s="20" t="s">
        <v>81</v>
      </c>
      <c r="I1702" s="51"/>
      <c r="J1702" s="27" t="str">
        <f ca="1">NETWORKDAYS(LeaveTracker[[#This Row],[Start Date]],LeaveTracker[[#This Row],[End Date]],lstHolidays)&amp; " "&amp;LeaveTracker[[#This Row],[Type of Leave]]</f>
        <v>2 SL</v>
      </c>
      <c r="K1702" s="23">
        <f ca="1">NETWORKDAYS(LeaveTracker[[#This Row],[Start Date]],LeaveTracker[[#This Row],[End Date]],lstHolidays)</f>
        <v>2</v>
      </c>
      <c r="L1702" s="30"/>
    </row>
    <row r="1703" spans="1:12" ht="30" customHeight="1" x14ac:dyDescent="0.3">
      <c r="A1703" s="30">
        <v>268</v>
      </c>
      <c r="B1703" s="36">
        <v>43893</v>
      </c>
      <c r="C1703" s="36">
        <v>43812</v>
      </c>
      <c r="D1703" s="19" t="s">
        <v>853</v>
      </c>
      <c r="E1703" s="20" t="str">
        <f>IF(ISBLANK(LeaveTracker[[#This Row],[Employee Name]]),"-----",VLOOKUP(LeaveTracker[[#This Row],[Employee Name]],Employees[[Employee Name]:[Office]],6))</f>
        <v>MAHOGANY MARKET</v>
      </c>
      <c r="F1703" s="24">
        <v>43818</v>
      </c>
      <c r="G1703" s="24">
        <v>43821</v>
      </c>
      <c r="H1703" s="20" t="s">
        <v>300</v>
      </c>
      <c r="I1703" s="51" t="s">
        <v>307</v>
      </c>
      <c r="J1703" s="27" t="str">
        <f ca="1">NETWORKDAYS(LeaveTracker[[#This Row],[Start Date]],LeaveTracker[[#This Row],[End Date]],lstHolidays)&amp; " "&amp;LeaveTracker[[#This Row],[Type of Leave]]</f>
        <v>2 OTHER</v>
      </c>
      <c r="K1703" s="23">
        <f ca="1">NETWORKDAYS(LeaveTracker[[#This Row],[Start Date]],LeaveTracker[[#This Row],[End Date]],lstHolidays)</f>
        <v>2</v>
      </c>
      <c r="L1703" s="30"/>
    </row>
    <row r="1704" spans="1:12" ht="30" customHeight="1" x14ac:dyDescent="0.3">
      <c r="A1704" s="30">
        <v>268</v>
      </c>
      <c r="B1704" s="36">
        <v>43893</v>
      </c>
      <c r="C1704" s="36">
        <v>43812</v>
      </c>
      <c r="D1704" s="20" t="s">
        <v>853</v>
      </c>
      <c r="E1704" s="20" t="str">
        <f>IF(ISBLANK(LeaveTracker[[#This Row],[Employee Name]]),"-----",VLOOKUP(LeaveTracker[[#This Row],[Employee Name]],Employees[[Employee Name]:[Office]],6))</f>
        <v>MAHOGANY MARKET</v>
      </c>
      <c r="F1704" s="24">
        <v>43825</v>
      </c>
      <c r="G1704" s="24">
        <v>43825</v>
      </c>
      <c r="H1704" s="20" t="s">
        <v>300</v>
      </c>
      <c r="I1704" s="51" t="s">
        <v>307</v>
      </c>
      <c r="J1704" s="27" t="str">
        <f ca="1">NETWORKDAYS(LeaveTracker[[#This Row],[Start Date]],LeaveTracker[[#This Row],[End Date]],lstHolidays)&amp; " "&amp;LeaveTracker[[#This Row],[Type of Leave]]</f>
        <v>1 OTHER</v>
      </c>
      <c r="K1704" s="23">
        <f ca="1">NETWORKDAYS(LeaveTracker[[#This Row],[Start Date]],LeaveTracker[[#This Row],[End Date]],lstHolidays)</f>
        <v>1</v>
      </c>
      <c r="L1704" s="30"/>
    </row>
    <row r="1705" spans="1:12" ht="30" customHeight="1" x14ac:dyDescent="0.3">
      <c r="A1705" s="30">
        <v>269</v>
      </c>
      <c r="B1705" s="36">
        <v>43893</v>
      </c>
      <c r="C1705" s="36">
        <v>43816</v>
      </c>
      <c r="D1705" s="19" t="s">
        <v>361</v>
      </c>
      <c r="E1705" s="20" t="str">
        <f>IF(ISBLANK(LeaveTracker[[#This Row],[Employee Name]]),"-----",VLOOKUP(LeaveTracker[[#This Row],[Employee Name]],Employees[[Employee Name]:[Office]],6))</f>
        <v>VMO</v>
      </c>
      <c r="F1705" s="24">
        <v>43815</v>
      </c>
      <c r="G1705" s="24">
        <v>43815</v>
      </c>
      <c r="H1705" s="20" t="s">
        <v>81</v>
      </c>
      <c r="I1705" s="51"/>
      <c r="J1705" s="27" t="str">
        <f ca="1">NETWORKDAYS(LeaveTracker[[#This Row],[Start Date]],LeaveTracker[[#This Row],[End Date]],lstHolidays)&amp; " "&amp;LeaveTracker[[#This Row],[Type of Leave]]</f>
        <v>1 SL</v>
      </c>
      <c r="K1705" s="23">
        <f ca="1">NETWORKDAYS(LeaveTracker[[#This Row],[Start Date]],LeaveTracker[[#This Row],[End Date]],lstHolidays)</f>
        <v>1</v>
      </c>
      <c r="L1705" s="30"/>
    </row>
    <row r="1706" spans="1:12" ht="30" customHeight="1" x14ac:dyDescent="0.3">
      <c r="A1706" s="30">
        <v>270</v>
      </c>
      <c r="B1706" s="36">
        <v>43893</v>
      </c>
      <c r="C1706" s="36">
        <v>43838</v>
      </c>
      <c r="D1706" s="19" t="s">
        <v>350</v>
      </c>
      <c r="E1706" s="20" t="str">
        <f>IF(ISBLANK(LeaveTracker[[#This Row],[Employee Name]]),"-----",VLOOKUP(LeaveTracker[[#This Row],[Employee Name]],Employees[[Employee Name]:[Office]],6))</f>
        <v>PICNIC GROVE</v>
      </c>
      <c r="F1706" s="24">
        <v>43826</v>
      </c>
      <c r="G1706" s="24">
        <v>43826</v>
      </c>
      <c r="H1706" s="20" t="s">
        <v>81</v>
      </c>
      <c r="I1706" s="51"/>
      <c r="J1706" s="27" t="str">
        <f ca="1">NETWORKDAYS(LeaveTracker[[#This Row],[Start Date]],LeaveTracker[[#This Row],[End Date]],lstHolidays)&amp; " "&amp;LeaveTracker[[#This Row],[Type of Leave]]</f>
        <v>1 SL</v>
      </c>
      <c r="K1706" s="23">
        <f ca="1">NETWORKDAYS(LeaveTracker[[#This Row],[Start Date]],LeaveTracker[[#This Row],[End Date]],lstHolidays)</f>
        <v>1</v>
      </c>
      <c r="L1706" s="30"/>
    </row>
    <row r="1707" spans="1:12" ht="30" customHeight="1" x14ac:dyDescent="0.3">
      <c r="A1707" s="30">
        <v>271</v>
      </c>
      <c r="B1707" s="36">
        <v>43893</v>
      </c>
      <c r="C1707" s="36">
        <v>43811</v>
      </c>
      <c r="D1707" s="19" t="s">
        <v>523</v>
      </c>
      <c r="E1707" s="20" t="str">
        <f>IF(ISBLANK(LeaveTracker[[#This Row],[Employee Name]]),"-----",VLOOKUP(LeaveTracker[[#This Row],[Employee Name]],Employees[[Employee Name]:[Office]],6))</f>
        <v>ACCOUNTING</v>
      </c>
      <c r="F1707" s="24">
        <v>43819</v>
      </c>
      <c r="G1707" s="24">
        <v>43819</v>
      </c>
      <c r="H1707" s="20" t="s">
        <v>82</v>
      </c>
      <c r="I1707" s="51"/>
      <c r="J1707" s="27" t="str">
        <f ca="1">NETWORKDAYS(LeaveTracker[[#This Row],[Start Date]],LeaveTracker[[#This Row],[End Date]],lstHolidays)&amp; " "&amp;LeaveTracker[[#This Row],[Type of Leave]]</f>
        <v>1 VL</v>
      </c>
      <c r="K1707" s="23">
        <f ca="1">NETWORKDAYS(LeaveTracker[[#This Row],[Start Date]],LeaveTracker[[#This Row],[End Date]],lstHolidays)</f>
        <v>1</v>
      </c>
      <c r="L1707" s="30"/>
    </row>
    <row r="1708" spans="1:12" ht="30" customHeight="1" x14ac:dyDescent="0.3">
      <c r="A1708" s="30">
        <v>272</v>
      </c>
      <c r="B1708" s="36">
        <v>43893</v>
      </c>
      <c r="C1708" s="36">
        <v>43811</v>
      </c>
      <c r="D1708" s="19" t="s">
        <v>523</v>
      </c>
      <c r="E1708" s="20" t="str">
        <f>IF(ISBLANK(LeaveTracker[[#This Row],[Employee Name]]),"-----",VLOOKUP(LeaveTracker[[#This Row],[Employee Name]],Employees[[Employee Name]:[Office]],6))</f>
        <v>ACCOUNTING</v>
      </c>
      <c r="F1708" s="24">
        <v>43803</v>
      </c>
      <c r="G1708" s="24">
        <v>43803</v>
      </c>
      <c r="H1708" s="20" t="s">
        <v>81</v>
      </c>
      <c r="I1708" s="51"/>
      <c r="J1708" s="27" t="str">
        <f ca="1">NETWORKDAYS(LeaveTracker[[#This Row],[Start Date]],LeaveTracker[[#This Row],[End Date]],lstHolidays)&amp; " "&amp;LeaveTracker[[#This Row],[Type of Leave]]</f>
        <v>1 SL</v>
      </c>
      <c r="K1708" s="23">
        <f ca="1">NETWORKDAYS(LeaveTracker[[#This Row],[Start Date]],LeaveTracker[[#This Row],[End Date]],lstHolidays)</f>
        <v>1</v>
      </c>
      <c r="L1708" s="30"/>
    </row>
    <row r="1709" spans="1:12" ht="30" customHeight="1" x14ac:dyDescent="0.3">
      <c r="A1709" s="30">
        <v>273</v>
      </c>
      <c r="B1709" s="36">
        <v>43893</v>
      </c>
      <c r="C1709" s="36">
        <v>43812</v>
      </c>
      <c r="D1709" s="19" t="s">
        <v>443</v>
      </c>
      <c r="E1709" s="20" t="str">
        <f>IF(ISBLANK(LeaveTracker[[#This Row],[Employee Name]]),"-----",VLOOKUP(LeaveTracker[[#This Row],[Employee Name]],Employees[[Employee Name]:[Office]],6))</f>
        <v>ACCOUNTING</v>
      </c>
      <c r="F1709" s="24">
        <v>43803</v>
      </c>
      <c r="G1709" s="24">
        <v>43805</v>
      </c>
      <c r="H1709" s="20" t="s">
        <v>81</v>
      </c>
      <c r="I1709" s="51"/>
      <c r="J1709" s="27" t="str">
        <f ca="1">NETWORKDAYS(LeaveTracker[[#This Row],[Start Date]],LeaveTracker[[#This Row],[End Date]],lstHolidays)&amp; " "&amp;LeaveTracker[[#This Row],[Type of Leave]]</f>
        <v>3 SL</v>
      </c>
      <c r="K1709" s="23">
        <f ca="1">NETWORKDAYS(LeaveTracker[[#This Row],[Start Date]],LeaveTracker[[#This Row],[End Date]],lstHolidays)</f>
        <v>3</v>
      </c>
      <c r="L1709" s="30"/>
    </row>
    <row r="1710" spans="1:12" ht="30" customHeight="1" x14ac:dyDescent="0.3">
      <c r="A1710" s="30">
        <v>274</v>
      </c>
      <c r="B1710" s="36">
        <v>43893</v>
      </c>
      <c r="C1710" s="36">
        <v>43797</v>
      </c>
      <c r="D1710" s="19" t="s">
        <v>523</v>
      </c>
      <c r="E1710" s="20" t="str">
        <f>IF(ISBLANK(LeaveTracker[[#This Row],[Employee Name]]),"-----",VLOOKUP(LeaveTracker[[#This Row],[Employee Name]],Employees[[Employee Name]:[Office]],6))</f>
        <v>ACCOUNTING</v>
      </c>
      <c r="F1710" s="24">
        <v>43783</v>
      </c>
      <c r="G1710" s="24">
        <v>43784</v>
      </c>
      <c r="H1710" s="20" t="s">
        <v>81</v>
      </c>
      <c r="I1710" s="51"/>
      <c r="J1710" s="27" t="str">
        <f ca="1">NETWORKDAYS(LeaveTracker[[#This Row],[Start Date]],LeaveTracker[[#This Row],[End Date]],lstHolidays)&amp; " "&amp;LeaveTracker[[#This Row],[Type of Leave]]</f>
        <v>2 SL</v>
      </c>
      <c r="K1710" s="23">
        <f ca="1">NETWORKDAYS(LeaveTracker[[#This Row],[Start Date]],LeaveTracker[[#This Row],[End Date]],lstHolidays)</f>
        <v>2</v>
      </c>
      <c r="L1710" s="30"/>
    </row>
    <row r="1711" spans="1:12" ht="30" customHeight="1" x14ac:dyDescent="0.3">
      <c r="A1711" s="30">
        <v>275</v>
      </c>
      <c r="B1711" s="36">
        <v>43893</v>
      </c>
      <c r="C1711" s="36">
        <v>43850</v>
      </c>
      <c r="D1711" s="19" t="s">
        <v>116</v>
      </c>
      <c r="E1711" s="20" t="str">
        <f>IF(ISBLANK(LeaveTracker[[#This Row],[Employee Name]]),"-----",VLOOKUP(LeaveTracker[[#This Row],[Employee Name]],Employees[[Employee Name]:[Office]],6))</f>
        <v>CHARACTER OFFICE</v>
      </c>
      <c r="F1711" s="24">
        <v>43845</v>
      </c>
      <c r="G1711" s="24">
        <v>43847</v>
      </c>
      <c r="H1711" s="20" t="s">
        <v>81</v>
      </c>
      <c r="I1711" s="51"/>
      <c r="J1711" s="27" t="str">
        <f ca="1">NETWORKDAYS(LeaveTracker[[#This Row],[Start Date]],LeaveTracker[[#This Row],[End Date]],lstHolidays)&amp; " "&amp;LeaveTracker[[#This Row],[Type of Leave]]</f>
        <v>3 SL</v>
      </c>
      <c r="K1711" s="23">
        <f ca="1">NETWORKDAYS(LeaveTracker[[#This Row],[Start Date]],LeaveTracker[[#This Row],[End Date]],lstHolidays)</f>
        <v>3</v>
      </c>
      <c r="L1711" s="30"/>
    </row>
    <row r="1712" spans="1:12" ht="30" customHeight="1" x14ac:dyDescent="0.3">
      <c r="A1712" s="30">
        <v>276</v>
      </c>
      <c r="B1712" s="36">
        <v>43893</v>
      </c>
      <c r="C1712" s="36"/>
      <c r="D1712" s="19" t="s">
        <v>157</v>
      </c>
      <c r="E1712" s="20" t="str">
        <f>IF(ISBLANK(LeaveTracker[[#This Row],[Employee Name]]),"-----",VLOOKUP(LeaveTracker[[#This Row],[Employee Name]],Employees[[Employee Name]:[Office]],6))</f>
        <v>PIO</v>
      </c>
      <c r="F1712" s="24">
        <v>43852</v>
      </c>
      <c r="G1712" s="24">
        <v>43852</v>
      </c>
      <c r="H1712" s="20" t="s">
        <v>300</v>
      </c>
      <c r="I1712" s="51" t="s">
        <v>732</v>
      </c>
      <c r="J1712" s="27" t="str">
        <f ca="1">NETWORKDAYS(LeaveTracker[[#This Row],[Start Date]],LeaveTracker[[#This Row],[End Date]],lstHolidays)&amp; " "&amp;LeaveTracker[[#This Row],[Type of Leave]]</f>
        <v>1 OTHER</v>
      </c>
      <c r="K1712" s="23">
        <f ca="1">NETWORKDAYS(LeaveTracker[[#This Row],[Start Date]],LeaveTracker[[#This Row],[End Date]],lstHolidays)</f>
        <v>1</v>
      </c>
      <c r="L1712" s="30"/>
    </row>
    <row r="1713" spans="1:12" ht="30" customHeight="1" x14ac:dyDescent="0.3">
      <c r="A1713" s="30">
        <v>277</v>
      </c>
      <c r="B1713" s="36">
        <v>43893</v>
      </c>
      <c r="C1713" s="36"/>
      <c r="D1713" s="20" t="s">
        <v>157</v>
      </c>
      <c r="E1713" s="20" t="str">
        <f>IF(ISBLANK(LeaveTracker[[#This Row],[Employee Name]]),"-----",VLOOKUP(LeaveTracker[[#This Row],[Employee Name]],Employees[[Employee Name]:[Office]],6))</f>
        <v>PIO</v>
      </c>
      <c r="F1713" s="24">
        <v>43845</v>
      </c>
      <c r="G1713" s="24">
        <v>43851</v>
      </c>
      <c r="H1713" s="20" t="s">
        <v>300</v>
      </c>
      <c r="I1713" s="51" t="s">
        <v>849</v>
      </c>
      <c r="J1713" s="27" t="str">
        <f ca="1">NETWORKDAYS(LeaveTracker[[#This Row],[Start Date]],LeaveTracker[[#This Row],[End Date]],lstHolidays)&amp; " "&amp;LeaveTracker[[#This Row],[Type of Leave]]</f>
        <v>5 OTHER</v>
      </c>
      <c r="K1713" s="23">
        <f ca="1">NETWORKDAYS(LeaveTracker[[#This Row],[Start Date]],LeaveTracker[[#This Row],[End Date]],lstHolidays)</f>
        <v>5</v>
      </c>
      <c r="L1713" s="30"/>
    </row>
    <row r="1714" spans="1:12" ht="30" customHeight="1" x14ac:dyDescent="0.3">
      <c r="A1714" s="30">
        <v>278</v>
      </c>
      <c r="B1714" s="36">
        <v>43893</v>
      </c>
      <c r="C1714" s="36">
        <v>43872</v>
      </c>
      <c r="D1714" s="19" t="s">
        <v>856</v>
      </c>
      <c r="E1714" s="20" t="str">
        <f>IF(ISBLANK(LeaveTracker[[#This Row],[Employee Name]]),"-----",VLOOKUP(LeaveTracker[[#This Row],[Employee Name]],Employees[[Employee Name]:[Office]],6))</f>
        <v>MO</v>
      </c>
      <c r="F1714" s="24">
        <v>43874</v>
      </c>
      <c r="G1714" s="24">
        <v>43875</v>
      </c>
      <c r="H1714" s="20" t="s">
        <v>300</v>
      </c>
      <c r="I1714" s="51" t="s">
        <v>849</v>
      </c>
      <c r="J1714" s="27" t="str">
        <f ca="1">NETWORKDAYS(LeaveTracker[[#This Row],[Start Date]],LeaveTracker[[#This Row],[End Date]],lstHolidays)&amp; " "&amp;LeaveTracker[[#This Row],[Type of Leave]]</f>
        <v>2 OTHER</v>
      </c>
      <c r="K1714" s="23">
        <f ca="1">NETWORKDAYS(LeaveTracker[[#This Row],[Start Date]],LeaveTracker[[#This Row],[End Date]],lstHolidays)</f>
        <v>2</v>
      </c>
      <c r="L1714" s="30"/>
    </row>
    <row r="1715" spans="1:12" ht="30" customHeight="1" x14ac:dyDescent="0.3">
      <c r="A1715" s="30">
        <v>279</v>
      </c>
      <c r="B1715" s="36">
        <v>43893</v>
      </c>
      <c r="C1715" s="36">
        <v>43864</v>
      </c>
      <c r="D1715" s="19" t="s">
        <v>856</v>
      </c>
      <c r="E1715" s="20" t="str">
        <f>IF(ISBLANK(LeaveTracker[[#This Row],[Employee Name]]),"-----",VLOOKUP(LeaveTracker[[#This Row],[Employee Name]],Employees[[Employee Name]:[Office]],6))</f>
        <v>MO</v>
      </c>
      <c r="F1715" s="24">
        <v>43859</v>
      </c>
      <c r="G1715" s="24">
        <v>43861</v>
      </c>
      <c r="H1715" s="20" t="s">
        <v>300</v>
      </c>
      <c r="I1715" s="51" t="s">
        <v>849</v>
      </c>
      <c r="J1715" s="27" t="str">
        <f ca="1">NETWORKDAYS(LeaveTracker[[#This Row],[Start Date]],LeaveTracker[[#This Row],[End Date]],lstHolidays)&amp; " "&amp;LeaveTracker[[#This Row],[Type of Leave]]</f>
        <v>3 OTHER</v>
      </c>
      <c r="K1715" s="23">
        <f ca="1">NETWORKDAYS(LeaveTracker[[#This Row],[Start Date]],LeaveTracker[[#This Row],[End Date]],lstHolidays)</f>
        <v>3</v>
      </c>
      <c r="L1715" s="30"/>
    </row>
    <row r="1716" spans="1:12" ht="30" customHeight="1" x14ac:dyDescent="0.3">
      <c r="A1716" s="30">
        <v>280</v>
      </c>
      <c r="B1716" s="36">
        <v>43893</v>
      </c>
      <c r="C1716" s="36">
        <v>43864</v>
      </c>
      <c r="D1716" s="19" t="s">
        <v>716</v>
      </c>
      <c r="E1716" s="20" t="str">
        <f>IF(ISBLANK(LeaveTracker[[#This Row],[Employee Name]]),"-----",VLOOKUP(LeaveTracker[[#This Row],[Employee Name]],Employees[[Employee Name]:[Office]],6))</f>
        <v>CBO</v>
      </c>
      <c r="F1716" s="24">
        <v>43867</v>
      </c>
      <c r="G1716" s="24">
        <v>43868</v>
      </c>
      <c r="H1716" s="20" t="s">
        <v>300</v>
      </c>
      <c r="I1716" s="51" t="s">
        <v>849</v>
      </c>
      <c r="J1716" s="27" t="str">
        <f ca="1">NETWORKDAYS(LeaveTracker[[#This Row],[Start Date]],LeaveTracker[[#This Row],[End Date]],lstHolidays)&amp; " "&amp;LeaveTracker[[#This Row],[Type of Leave]]</f>
        <v>2 OTHER</v>
      </c>
      <c r="K1716" s="23">
        <f ca="1">NETWORKDAYS(LeaveTracker[[#This Row],[Start Date]],LeaveTracker[[#This Row],[End Date]],lstHolidays)</f>
        <v>2</v>
      </c>
      <c r="L1716" s="30"/>
    </row>
    <row r="1717" spans="1:12" ht="30" customHeight="1" x14ac:dyDescent="0.3">
      <c r="A1717" s="30">
        <v>280</v>
      </c>
      <c r="B1717" s="36">
        <v>43893</v>
      </c>
      <c r="C1717" s="36">
        <v>43864</v>
      </c>
      <c r="D1717" s="20" t="s">
        <v>716</v>
      </c>
      <c r="E1717" s="20" t="str">
        <f>IF(ISBLANK(LeaveTracker[[#This Row],[Employee Name]]),"-----",VLOOKUP(LeaveTracker[[#This Row],[Employee Name]],Employees[[Employee Name]:[Office]],6))</f>
        <v>CBO</v>
      </c>
      <c r="F1717" s="24">
        <v>43872</v>
      </c>
      <c r="G1717" s="24">
        <v>43872</v>
      </c>
      <c r="H1717" s="20" t="s">
        <v>300</v>
      </c>
      <c r="I1717" s="51" t="s">
        <v>849</v>
      </c>
      <c r="J1717" s="27" t="str">
        <f ca="1">NETWORKDAYS(LeaveTracker[[#This Row],[Start Date]],LeaveTracker[[#This Row],[End Date]],lstHolidays)&amp; " "&amp;LeaveTracker[[#This Row],[Type of Leave]]</f>
        <v>1 OTHER</v>
      </c>
      <c r="K1717" s="23">
        <f ca="1">NETWORKDAYS(LeaveTracker[[#This Row],[Start Date]],LeaveTracker[[#This Row],[End Date]],lstHolidays)</f>
        <v>1</v>
      </c>
      <c r="L1717" s="30"/>
    </row>
    <row r="1718" spans="1:12" ht="30" customHeight="1" x14ac:dyDescent="0.3">
      <c r="A1718" s="30">
        <v>281</v>
      </c>
      <c r="B1718" s="36">
        <v>43893</v>
      </c>
      <c r="C1718" s="36">
        <v>43852</v>
      </c>
      <c r="D1718" s="19" t="s">
        <v>598</v>
      </c>
      <c r="E1718" s="20" t="str">
        <f>IF(ISBLANK(LeaveTracker[[#This Row],[Employee Name]]),"-----",VLOOKUP(LeaveTracker[[#This Row],[Employee Name]],Employees[[Employee Name]:[Office]],6))</f>
        <v>MAHOGANY MARKET</v>
      </c>
      <c r="F1718" s="24">
        <v>43845</v>
      </c>
      <c r="G1718" s="24">
        <v>43847</v>
      </c>
      <c r="H1718" s="20" t="s">
        <v>300</v>
      </c>
      <c r="I1718" s="51" t="s">
        <v>849</v>
      </c>
      <c r="J1718" s="27" t="str">
        <f ca="1">NETWORKDAYS(LeaveTracker[[#This Row],[Start Date]],LeaveTracker[[#This Row],[End Date]],lstHolidays)&amp; " "&amp;LeaveTracker[[#This Row],[Type of Leave]]</f>
        <v>3 OTHER</v>
      </c>
      <c r="K1718" s="23">
        <f ca="1">NETWORKDAYS(LeaveTracker[[#This Row],[Start Date]],LeaveTracker[[#This Row],[End Date]],lstHolidays)</f>
        <v>3</v>
      </c>
      <c r="L1718" s="30"/>
    </row>
    <row r="1719" spans="1:12" ht="30" customHeight="1" x14ac:dyDescent="0.3">
      <c r="A1719" s="30">
        <v>282</v>
      </c>
      <c r="B1719" s="36">
        <v>43893</v>
      </c>
      <c r="C1719" s="36">
        <v>43852</v>
      </c>
      <c r="D1719" s="20" t="s">
        <v>853</v>
      </c>
      <c r="E1719" s="20" t="str">
        <f>IF(ISBLANK(LeaveTracker[[#This Row],[Employee Name]]),"-----",VLOOKUP(LeaveTracker[[#This Row],[Employee Name]],Employees[[Employee Name]:[Office]],6))</f>
        <v>MAHOGANY MARKET</v>
      </c>
      <c r="F1719" s="24">
        <v>43845</v>
      </c>
      <c r="G1719" s="24">
        <v>43846</v>
      </c>
      <c r="H1719" s="20" t="s">
        <v>300</v>
      </c>
      <c r="I1719" s="51" t="s">
        <v>849</v>
      </c>
      <c r="J1719" s="27" t="str">
        <f ca="1">NETWORKDAYS(LeaveTracker[[#This Row],[Start Date]],LeaveTracker[[#This Row],[End Date]],lstHolidays)&amp; " "&amp;LeaveTracker[[#This Row],[Type of Leave]]</f>
        <v>2 OTHER</v>
      </c>
      <c r="K1719" s="23">
        <f ca="1">NETWORKDAYS(LeaveTracker[[#This Row],[Start Date]],LeaveTracker[[#This Row],[End Date]],lstHolidays)</f>
        <v>2</v>
      </c>
      <c r="L1719" s="30"/>
    </row>
    <row r="1720" spans="1:12" ht="30" customHeight="1" x14ac:dyDescent="0.3">
      <c r="A1720" s="30">
        <v>282</v>
      </c>
      <c r="B1720" s="36">
        <v>43893</v>
      </c>
      <c r="C1720" s="36">
        <v>43852</v>
      </c>
      <c r="D1720" s="20" t="s">
        <v>853</v>
      </c>
      <c r="E1720" s="20" t="str">
        <f>IF(ISBLANK(LeaveTracker[[#This Row],[Employee Name]]),"-----",VLOOKUP(LeaveTracker[[#This Row],[Employee Name]],Employees[[Employee Name]:[Office]],6))</f>
        <v>MAHOGANY MARKET</v>
      </c>
      <c r="F1720" s="24">
        <v>43847</v>
      </c>
      <c r="G1720" s="24">
        <v>43847</v>
      </c>
      <c r="H1720" s="20" t="s">
        <v>300</v>
      </c>
      <c r="I1720" s="51" t="s">
        <v>849</v>
      </c>
      <c r="J1720" s="27" t="str">
        <f ca="1">NETWORKDAYS(LeaveTracker[[#This Row],[Start Date]],LeaveTracker[[#This Row],[End Date]],lstHolidays)&amp; " "&amp;LeaveTracker[[#This Row],[Type of Leave]]</f>
        <v>1 OTHER</v>
      </c>
      <c r="K1720" s="23">
        <f ca="1">NETWORKDAYS(LeaveTracker[[#This Row],[Start Date]],LeaveTracker[[#This Row],[End Date]],lstHolidays)</f>
        <v>1</v>
      </c>
      <c r="L1720" s="30"/>
    </row>
    <row r="1721" spans="1:12" ht="30" customHeight="1" x14ac:dyDescent="0.3">
      <c r="A1721" s="30">
        <v>283</v>
      </c>
      <c r="B1721" s="36">
        <v>43893</v>
      </c>
      <c r="C1721" s="36">
        <v>43860</v>
      </c>
      <c r="D1721" s="19" t="s">
        <v>629</v>
      </c>
      <c r="E1721" s="20" t="str">
        <f>IF(ISBLANK(LeaveTracker[[#This Row],[Employee Name]]),"-----",VLOOKUP(LeaveTracker[[#This Row],[Employee Name]],Employees[[Employee Name]:[Office]],6))</f>
        <v>EEO/ CITY MARKET</v>
      </c>
      <c r="F1721" s="24">
        <v>43865</v>
      </c>
      <c r="G1721" s="24">
        <v>43867</v>
      </c>
      <c r="H1721" s="20" t="s">
        <v>300</v>
      </c>
      <c r="I1721" s="51" t="s">
        <v>849</v>
      </c>
      <c r="J1721" s="27" t="str">
        <f ca="1">NETWORKDAYS(LeaveTracker[[#This Row],[Start Date]],LeaveTracker[[#This Row],[End Date]],lstHolidays)&amp; " "&amp;LeaveTracker[[#This Row],[Type of Leave]]</f>
        <v>3 OTHER</v>
      </c>
      <c r="K1721" s="23">
        <f ca="1">NETWORKDAYS(LeaveTracker[[#This Row],[Start Date]],LeaveTracker[[#This Row],[End Date]],lstHolidays)</f>
        <v>3</v>
      </c>
      <c r="L1721" s="30"/>
    </row>
    <row r="1722" spans="1:12" ht="30" customHeight="1" x14ac:dyDescent="0.3">
      <c r="A1722" s="30">
        <v>283</v>
      </c>
      <c r="B1722" s="36">
        <v>43893</v>
      </c>
      <c r="C1722" s="36">
        <v>43860</v>
      </c>
      <c r="D1722" s="20" t="s">
        <v>629</v>
      </c>
      <c r="E1722" s="20" t="str">
        <f>IF(ISBLANK(LeaveTracker[[#This Row],[Employee Name]]),"-----",VLOOKUP(LeaveTracker[[#This Row],[Employee Name]],Employees[[Employee Name]:[Office]],6))</f>
        <v>EEO/ CITY MARKET</v>
      </c>
      <c r="F1722" s="24">
        <v>43872</v>
      </c>
      <c r="G1722" s="24">
        <v>43872</v>
      </c>
      <c r="H1722" s="20" t="s">
        <v>300</v>
      </c>
      <c r="I1722" s="51" t="s">
        <v>849</v>
      </c>
      <c r="J1722" s="27" t="str">
        <f ca="1">NETWORKDAYS(LeaveTracker[[#This Row],[Start Date]],LeaveTracker[[#This Row],[End Date]],lstHolidays)&amp; " "&amp;LeaveTracker[[#This Row],[Type of Leave]]</f>
        <v>1 OTHER</v>
      </c>
      <c r="K1722" s="23">
        <f ca="1">NETWORKDAYS(LeaveTracker[[#This Row],[Start Date]],LeaveTracker[[#This Row],[End Date]],lstHolidays)</f>
        <v>1</v>
      </c>
      <c r="L1722" s="30"/>
    </row>
    <row r="1723" spans="1:12" ht="30" customHeight="1" x14ac:dyDescent="0.3">
      <c r="A1723" s="30">
        <v>283</v>
      </c>
      <c r="B1723" s="36">
        <v>43893</v>
      </c>
      <c r="C1723" s="36">
        <v>43860</v>
      </c>
      <c r="D1723" s="20" t="s">
        <v>629</v>
      </c>
      <c r="E1723" s="20" t="str">
        <f>IF(ISBLANK(LeaveTracker[[#This Row],[Employee Name]]),"-----",VLOOKUP(LeaveTracker[[#This Row],[Employee Name]],Employees[[Employee Name]:[Office]],6))</f>
        <v>EEO/ CITY MARKET</v>
      </c>
      <c r="F1723" s="24">
        <v>43874</v>
      </c>
      <c r="G1723" s="24">
        <v>43874</v>
      </c>
      <c r="H1723" s="20" t="s">
        <v>300</v>
      </c>
      <c r="I1723" s="51" t="s">
        <v>849</v>
      </c>
      <c r="J1723" s="27" t="str">
        <f ca="1">NETWORKDAYS(LeaveTracker[[#This Row],[Start Date]],LeaveTracker[[#This Row],[End Date]],lstHolidays)&amp; " "&amp;LeaveTracker[[#This Row],[Type of Leave]]</f>
        <v>1 OTHER</v>
      </c>
      <c r="K1723" s="23">
        <f ca="1">NETWORKDAYS(LeaveTracker[[#This Row],[Start Date]],LeaveTracker[[#This Row],[End Date]],lstHolidays)</f>
        <v>1</v>
      </c>
      <c r="L1723" s="30"/>
    </row>
    <row r="1724" spans="1:12" ht="30" customHeight="1" x14ac:dyDescent="0.3">
      <c r="A1724" s="30">
        <v>284</v>
      </c>
      <c r="B1724" s="36">
        <v>43893</v>
      </c>
      <c r="C1724" s="36">
        <v>43873</v>
      </c>
      <c r="D1724" s="19" t="s">
        <v>594</v>
      </c>
      <c r="E1724" s="20" t="str">
        <f>IF(ISBLANK(LeaveTracker[[#This Row],[Employee Name]]),"-----",VLOOKUP(LeaveTracker[[#This Row],[Employee Name]],Employees[[Employee Name]:[Office]],6))</f>
        <v>MAHOGANY MARKET</v>
      </c>
      <c r="F1724" s="24">
        <v>43867</v>
      </c>
      <c r="G1724" s="24">
        <v>43867</v>
      </c>
      <c r="H1724" s="20" t="s">
        <v>81</v>
      </c>
      <c r="I1724" s="51"/>
      <c r="J1724" s="27" t="str">
        <f ca="1">NETWORKDAYS(LeaveTracker[[#This Row],[Start Date]],LeaveTracker[[#This Row],[End Date]],lstHolidays)&amp; " "&amp;LeaveTracker[[#This Row],[Type of Leave]]</f>
        <v>1 SL</v>
      </c>
      <c r="K1724" s="23">
        <f ca="1">NETWORKDAYS(LeaveTracker[[#This Row],[Start Date]],LeaveTracker[[#This Row],[End Date]],lstHolidays)</f>
        <v>1</v>
      </c>
      <c r="L1724" s="30"/>
    </row>
    <row r="1725" spans="1:12" ht="30" customHeight="1" x14ac:dyDescent="0.3">
      <c r="A1725" s="30">
        <v>285</v>
      </c>
      <c r="B1725" s="36">
        <v>43893</v>
      </c>
      <c r="C1725" s="36">
        <v>43860</v>
      </c>
      <c r="D1725" s="19" t="s">
        <v>858</v>
      </c>
      <c r="E1725" s="20" t="str">
        <f>IF(ISBLANK(LeaveTracker[[#This Row],[Employee Name]]),"-----",VLOOKUP(LeaveTracker[[#This Row],[Employee Name]],Employees[[Employee Name]:[Office]],6))</f>
        <v>EEO/ CITY MARKET</v>
      </c>
      <c r="F1725" s="24">
        <v>43864</v>
      </c>
      <c r="G1725" s="24">
        <v>43864</v>
      </c>
      <c r="H1725" s="20" t="s">
        <v>300</v>
      </c>
      <c r="I1725" s="51" t="s">
        <v>849</v>
      </c>
      <c r="J1725" s="27" t="str">
        <f ca="1">NETWORKDAYS(LeaveTracker[[#This Row],[Start Date]],LeaveTracker[[#This Row],[End Date]],lstHolidays)&amp; " "&amp;LeaveTracker[[#This Row],[Type of Leave]]</f>
        <v>1 OTHER</v>
      </c>
      <c r="K1725" s="23">
        <f ca="1">NETWORKDAYS(LeaveTracker[[#This Row],[Start Date]],LeaveTracker[[#This Row],[End Date]],lstHolidays)</f>
        <v>1</v>
      </c>
      <c r="L1725" s="30"/>
    </row>
    <row r="1726" spans="1:12" ht="30" customHeight="1" x14ac:dyDescent="0.3">
      <c r="A1726" s="30">
        <v>285</v>
      </c>
      <c r="B1726" s="36">
        <v>43893</v>
      </c>
      <c r="C1726" s="36">
        <v>43860</v>
      </c>
      <c r="D1726" s="19" t="s">
        <v>858</v>
      </c>
      <c r="E1726" s="20" t="str">
        <f>IF(ISBLANK(LeaveTracker[[#This Row],[Employee Name]]),"-----",VLOOKUP(LeaveTracker[[#This Row],[Employee Name]],Employees[[Employee Name]:[Office]],6))</f>
        <v>EEO/ CITY MARKET</v>
      </c>
      <c r="F1726" s="24">
        <v>43867</v>
      </c>
      <c r="G1726" s="24">
        <v>43868</v>
      </c>
      <c r="H1726" s="20" t="s">
        <v>300</v>
      </c>
      <c r="I1726" s="51" t="s">
        <v>849</v>
      </c>
      <c r="J1726" s="27" t="str">
        <f ca="1">NETWORKDAYS(LeaveTracker[[#This Row],[Start Date]],LeaveTracker[[#This Row],[End Date]],lstHolidays)&amp; " "&amp;LeaveTracker[[#This Row],[Type of Leave]]</f>
        <v>2 OTHER</v>
      </c>
      <c r="K1726" s="23">
        <f ca="1">NETWORKDAYS(LeaveTracker[[#This Row],[Start Date]],LeaveTracker[[#This Row],[End Date]],lstHolidays)</f>
        <v>2</v>
      </c>
      <c r="L1726" s="30"/>
    </row>
    <row r="1727" spans="1:12" ht="30" customHeight="1" x14ac:dyDescent="0.3">
      <c r="A1727" s="30">
        <v>285</v>
      </c>
      <c r="B1727" s="36">
        <v>43893</v>
      </c>
      <c r="C1727" s="36">
        <v>43860</v>
      </c>
      <c r="D1727" s="19" t="s">
        <v>858</v>
      </c>
      <c r="E1727" s="20" t="str">
        <f>IF(ISBLANK(LeaveTracker[[#This Row],[Employee Name]]),"-----",VLOOKUP(LeaveTracker[[#This Row],[Employee Name]],Employees[[Employee Name]:[Office]],6))</f>
        <v>EEO/ CITY MARKET</v>
      </c>
      <c r="F1727" s="24">
        <v>43871</v>
      </c>
      <c r="G1727" s="24">
        <v>43871</v>
      </c>
      <c r="H1727" s="20" t="s">
        <v>300</v>
      </c>
      <c r="I1727" s="51" t="s">
        <v>849</v>
      </c>
      <c r="J1727" s="27" t="str">
        <f ca="1">NETWORKDAYS(LeaveTracker[[#This Row],[Start Date]],LeaveTracker[[#This Row],[End Date]],lstHolidays)&amp; " "&amp;LeaveTracker[[#This Row],[Type of Leave]]</f>
        <v>1 OTHER</v>
      </c>
      <c r="K1727" s="23">
        <f ca="1">NETWORKDAYS(LeaveTracker[[#This Row],[Start Date]],LeaveTracker[[#This Row],[End Date]],lstHolidays)</f>
        <v>1</v>
      </c>
      <c r="L1727" s="30"/>
    </row>
    <row r="1728" spans="1:12" ht="30" customHeight="1" x14ac:dyDescent="0.3">
      <c r="A1728" s="30">
        <v>285</v>
      </c>
      <c r="B1728" s="36">
        <v>43893</v>
      </c>
      <c r="C1728" s="36">
        <v>43860</v>
      </c>
      <c r="D1728" s="19" t="s">
        <v>858</v>
      </c>
      <c r="E1728" s="20" t="str">
        <f>IF(ISBLANK(LeaveTracker[[#This Row],[Employee Name]]),"-----",VLOOKUP(LeaveTracker[[#This Row],[Employee Name]],Employees[[Employee Name]:[Office]],6))</f>
        <v>EEO/ CITY MARKET</v>
      </c>
      <c r="F1728" s="24">
        <v>43874</v>
      </c>
      <c r="G1728" s="24">
        <v>43874</v>
      </c>
      <c r="H1728" s="20" t="s">
        <v>300</v>
      </c>
      <c r="I1728" s="51" t="s">
        <v>849</v>
      </c>
      <c r="J1728" s="27" t="str">
        <f ca="1">NETWORKDAYS(LeaveTracker[[#This Row],[Start Date]],LeaveTracker[[#This Row],[End Date]],lstHolidays)&amp; " "&amp;LeaveTracker[[#This Row],[Type of Leave]]</f>
        <v>1 OTHER</v>
      </c>
      <c r="K1728" s="23">
        <f ca="1">NETWORKDAYS(LeaveTracker[[#This Row],[Start Date]],LeaveTracker[[#This Row],[End Date]],lstHolidays)</f>
        <v>1</v>
      </c>
      <c r="L1728" s="30"/>
    </row>
    <row r="1729" spans="1:12" ht="30" customHeight="1" x14ac:dyDescent="0.3">
      <c r="A1729" s="30">
        <v>286</v>
      </c>
      <c r="B1729" s="36">
        <v>43893</v>
      </c>
      <c r="C1729" s="36">
        <v>43860</v>
      </c>
      <c r="D1729" s="19" t="s">
        <v>621</v>
      </c>
      <c r="E1729" s="20" t="str">
        <f>IF(ISBLANK(LeaveTracker[[#This Row],[Employee Name]]),"-----",VLOOKUP(LeaveTracker[[#This Row],[Employee Name]],Employees[[Employee Name]:[Office]],6))</f>
        <v>EEO/ CITY MARKET</v>
      </c>
      <c r="F1729" s="24">
        <v>43852</v>
      </c>
      <c r="G1729" s="24">
        <v>43853</v>
      </c>
      <c r="H1729" s="20" t="s">
        <v>300</v>
      </c>
      <c r="I1729" s="51" t="s">
        <v>849</v>
      </c>
      <c r="J1729" s="27" t="str">
        <f ca="1">NETWORKDAYS(LeaveTracker[[#This Row],[Start Date]],LeaveTracker[[#This Row],[End Date]],lstHolidays)&amp; " "&amp;LeaveTracker[[#This Row],[Type of Leave]]</f>
        <v>2 OTHER</v>
      </c>
      <c r="K1729" s="23">
        <f ca="1">NETWORKDAYS(LeaveTracker[[#This Row],[Start Date]],LeaveTracker[[#This Row],[End Date]],lstHolidays)</f>
        <v>2</v>
      </c>
      <c r="L1729" s="30"/>
    </row>
    <row r="1730" spans="1:12" ht="30" customHeight="1" x14ac:dyDescent="0.3">
      <c r="A1730" s="30">
        <v>286</v>
      </c>
      <c r="B1730" s="36">
        <v>43893</v>
      </c>
      <c r="C1730" s="36">
        <v>43860</v>
      </c>
      <c r="D1730" s="20" t="s">
        <v>621</v>
      </c>
      <c r="E1730" s="20" t="str">
        <f>IF(ISBLANK(LeaveTracker[[#This Row],[Employee Name]]),"-----",VLOOKUP(LeaveTracker[[#This Row],[Employee Name]],Employees[[Employee Name]:[Office]],6))</f>
        <v>EEO/ CITY MARKET</v>
      </c>
      <c r="F1730" s="24">
        <v>43859</v>
      </c>
      <c r="G1730" s="24">
        <v>43859</v>
      </c>
      <c r="H1730" s="20" t="s">
        <v>300</v>
      </c>
      <c r="I1730" s="51" t="s">
        <v>849</v>
      </c>
      <c r="J1730" s="27" t="str">
        <f ca="1">NETWORKDAYS(LeaveTracker[[#This Row],[Start Date]],LeaveTracker[[#This Row],[End Date]],lstHolidays)&amp; " "&amp;LeaveTracker[[#This Row],[Type of Leave]]</f>
        <v>1 OTHER</v>
      </c>
      <c r="K1730" s="23">
        <f ca="1">NETWORKDAYS(LeaveTracker[[#This Row],[Start Date]],LeaveTracker[[#This Row],[End Date]],lstHolidays)</f>
        <v>1</v>
      </c>
      <c r="L1730" s="30"/>
    </row>
    <row r="1731" spans="1:12" ht="30" customHeight="1" x14ac:dyDescent="0.3">
      <c r="A1731" s="30">
        <v>287</v>
      </c>
      <c r="B1731" s="36">
        <v>43893</v>
      </c>
      <c r="C1731" s="36">
        <v>43836</v>
      </c>
      <c r="D1731" s="20" t="s">
        <v>598</v>
      </c>
      <c r="E1731" s="20" t="str">
        <f>IF(ISBLANK(LeaveTracker[[#This Row],[Employee Name]]),"-----",VLOOKUP(LeaveTracker[[#This Row],[Employee Name]],Employees[[Employee Name]:[Office]],6))</f>
        <v>MAHOGANY MARKET</v>
      </c>
      <c r="F1731" s="24">
        <v>43832</v>
      </c>
      <c r="G1731" s="24">
        <v>43833</v>
      </c>
      <c r="H1731" s="20" t="s">
        <v>81</v>
      </c>
      <c r="I1731" s="51"/>
      <c r="J1731" s="27" t="str">
        <f ca="1">NETWORKDAYS(LeaveTracker[[#This Row],[Start Date]],LeaveTracker[[#This Row],[End Date]],lstHolidays)&amp; " "&amp;LeaveTracker[[#This Row],[Type of Leave]]</f>
        <v>2 SL</v>
      </c>
      <c r="K1731" s="23">
        <f ca="1">NETWORKDAYS(LeaveTracker[[#This Row],[Start Date]],LeaveTracker[[#This Row],[End Date]],lstHolidays)</f>
        <v>2</v>
      </c>
      <c r="L1731" s="30"/>
    </row>
    <row r="1732" spans="1:12" ht="30" customHeight="1" x14ac:dyDescent="0.3">
      <c r="A1732" s="30">
        <v>288</v>
      </c>
      <c r="B1732" s="36">
        <v>43893</v>
      </c>
      <c r="C1732" s="36">
        <v>43865</v>
      </c>
      <c r="D1732" s="19" t="s">
        <v>604</v>
      </c>
      <c r="E1732" s="20" t="str">
        <f>IF(ISBLANK(LeaveTracker[[#This Row],[Employee Name]]),"-----",VLOOKUP(LeaveTracker[[#This Row],[Employee Name]],Employees[[Employee Name]:[Office]],6))</f>
        <v>MAHOGANY MARKET</v>
      </c>
      <c r="F1732" s="24">
        <v>43874</v>
      </c>
      <c r="G1732" s="24">
        <v>43875</v>
      </c>
      <c r="H1732" s="20" t="s">
        <v>300</v>
      </c>
      <c r="I1732" s="51" t="s">
        <v>849</v>
      </c>
      <c r="J1732" s="27" t="str">
        <f ca="1">NETWORKDAYS(LeaveTracker[[#This Row],[Start Date]],LeaveTracker[[#This Row],[End Date]],lstHolidays)&amp; " "&amp;LeaveTracker[[#This Row],[Type of Leave]]</f>
        <v>2 OTHER</v>
      </c>
      <c r="K1732" s="23">
        <f ca="1">NETWORKDAYS(LeaveTracker[[#This Row],[Start Date]],LeaveTracker[[#This Row],[End Date]],lstHolidays)</f>
        <v>2</v>
      </c>
      <c r="L1732" s="30"/>
    </row>
    <row r="1733" spans="1:12" ht="30" customHeight="1" x14ac:dyDescent="0.3">
      <c r="A1733" s="30">
        <v>289</v>
      </c>
      <c r="B1733" s="36">
        <v>43893</v>
      </c>
      <c r="C1733" s="36">
        <v>43852</v>
      </c>
      <c r="D1733" s="20" t="s">
        <v>604</v>
      </c>
      <c r="E1733" s="20" t="str">
        <f>IF(ISBLANK(LeaveTracker[[#This Row],[Employee Name]]),"-----",VLOOKUP(LeaveTracker[[#This Row],[Employee Name]],Employees[[Employee Name]:[Office]],6))</f>
        <v>MAHOGANY MARKET</v>
      </c>
      <c r="F1733" s="24">
        <v>43846</v>
      </c>
      <c r="G1733" s="24">
        <v>43847</v>
      </c>
      <c r="H1733" s="20" t="s">
        <v>300</v>
      </c>
      <c r="I1733" s="51" t="s">
        <v>849</v>
      </c>
      <c r="J1733" s="27" t="str">
        <f ca="1">NETWORKDAYS(LeaveTracker[[#This Row],[Start Date]],LeaveTracker[[#This Row],[End Date]],lstHolidays)&amp; " "&amp;LeaveTracker[[#This Row],[Type of Leave]]</f>
        <v>2 OTHER</v>
      </c>
      <c r="K1733" s="23">
        <f ca="1">NETWORKDAYS(LeaveTracker[[#This Row],[Start Date]],LeaveTracker[[#This Row],[End Date]],lstHolidays)</f>
        <v>2</v>
      </c>
      <c r="L1733" s="30"/>
    </row>
    <row r="1734" spans="1:12" ht="30" customHeight="1" x14ac:dyDescent="0.3">
      <c r="A1734" s="30">
        <v>290</v>
      </c>
      <c r="B1734" s="36">
        <v>43893</v>
      </c>
      <c r="C1734" s="36">
        <v>43865</v>
      </c>
      <c r="D1734" s="20" t="s">
        <v>594</v>
      </c>
      <c r="E1734" s="20" t="str">
        <f>IF(ISBLANK(LeaveTracker[[#This Row],[Employee Name]]),"-----",VLOOKUP(LeaveTracker[[#This Row],[Employee Name]],Employees[[Employee Name]:[Office]],6))</f>
        <v>MAHOGANY MARKET</v>
      </c>
      <c r="F1734" s="24">
        <v>43870</v>
      </c>
      <c r="G1734" s="24">
        <v>43871</v>
      </c>
      <c r="H1734" s="20" t="s">
        <v>300</v>
      </c>
      <c r="I1734" s="51" t="s">
        <v>849</v>
      </c>
      <c r="J1734" s="27" t="str">
        <f ca="1">NETWORKDAYS(LeaveTracker[[#This Row],[Start Date]],LeaveTracker[[#This Row],[End Date]],lstHolidays)&amp; " "&amp;LeaveTracker[[#This Row],[Type of Leave]]</f>
        <v>1 OTHER</v>
      </c>
      <c r="K1734" s="23">
        <f ca="1">NETWORKDAYS(LeaveTracker[[#This Row],[Start Date]],LeaveTracker[[#This Row],[End Date]],lstHolidays)</f>
        <v>1</v>
      </c>
      <c r="L1734" s="30"/>
    </row>
    <row r="1735" spans="1:12" ht="30" customHeight="1" x14ac:dyDescent="0.3">
      <c r="A1735" s="30">
        <v>291</v>
      </c>
      <c r="B1735" s="36">
        <v>43893</v>
      </c>
      <c r="C1735" s="36">
        <v>43852</v>
      </c>
      <c r="D1735" s="20" t="s">
        <v>594</v>
      </c>
      <c r="E1735" s="20" t="str">
        <f>IF(ISBLANK(LeaveTracker[[#This Row],[Employee Name]]),"-----",VLOOKUP(LeaveTracker[[#This Row],[Employee Name]],Employees[[Employee Name]:[Office]],6))</f>
        <v>MAHOGANY MARKET</v>
      </c>
      <c r="F1735" s="24">
        <v>43849</v>
      </c>
      <c r="G1735" s="24">
        <v>43849</v>
      </c>
      <c r="H1735" s="20" t="s">
        <v>300</v>
      </c>
      <c r="I1735" s="51" t="s">
        <v>849</v>
      </c>
      <c r="J1735" s="27" t="str">
        <f>1&amp; " "&amp;LeaveTracker[[#This Row],[Type of Leave]]</f>
        <v>1 OTHER</v>
      </c>
      <c r="K1735" s="23">
        <v>1</v>
      </c>
      <c r="L1735" s="30"/>
    </row>
    <row r="1736" spans="1:12" ht="30" customHeight="1" x14ac:dyDescent="0.3">
      <c r="A1736" s="30">
        <v>291</v>
      </c>
      <c r="B1736" s="36">
        <v>43893</v>
      </c>
      <c r="C1736" s="36">
        <v>43852</v>
      </c>
      <c r="D1736" s="20" t="s">
        <v>594</v>
      </c>
      <c r="E1736" s="20" t="str">
        <f>IF(ISBLANK(LeaveTracker[[#This Row],[Employee Name]]),"-----",VLOOKUP(LeaveTracker[[#This Row],[Employee Name]],Employees[[Employee Name]:[Office]],6))</f>
        <v>MAHOGANY MARKET</v>
      </c>
      <c r="F1736" s="24">
        <v>43856</v>
      </c>
      <c r="G1736" s="24">
        <v>43857</v>
      </c>
      <c r="H1736" s="20" t="s">
        <v>300</v>
      </c>
      <c r="I1736" s="51" t="s">
        <v>849</v>
      </c>
      <c r="J1736" s="27" t="str">
        <f>2&amp; " "&amp;LeaveTracker[[#This Row],[Type of Leave]]</f>
        <v>2 OTHER</v>
      </c>
      <c r="K1736" s="23">
        <v>2</v>
      </c>
      <c r="L1736" s="30"/>
    </row>
    <row r="1737" spans="1:12" ht="30" customHeight="1" x14ac:dyDescent="0.3">
      <c r="A1737" s="30">
        <v>292</v>
      </c>
      <c r="B1737" s="36">
        <v>43893</v>
      </c>
      <c r="C1737" s="36">
        <v>43879</v>
      </c>
      <c r="D1737" s="19" t="s">
        <v>602</v>
      </c>
      <c r="E1737" s="20" t="str">
        <f>IF(ISBLANK(LeaveTracker[[#This Row],[Employee Name]]),"-----",VLOOKUP(LeaveTracker[[#This Row],[Employee Name]],Employees[[Employee Name]:[Office]],6))</f>
        <v>EEO/ CITY MARKET</v>
      </c>
      <c r="F1737" s="24">
        <v>43875</v>
      </c>
      <c r="G1737" s="24">
        <v>43876</v>
      </c>
      <c r="H1737" s="20" t="s">
        <v>81</v>
      </c>
      <c r="I1737" s="51"/>
      <c r="J1737" s="27" t="str">
        <f>2&amp; " "&amp;LeaveTracker[[#This Row],[Type of Leave]]</f>
        <v>2 SL</v>
      </c>
      <c r="K1737" s="23">
        <v>2</v>
      </c>
      <c r="L1737" s="30"/>
    </row>
    <row r="1738" spans="1:12" ht="30" customHeight="1" x14ac:dyDescent="0.3">
      <c r="A1738" s="30">
        <v>293</v>
      </c>
      <c r="B1738" s="36">
        <v>43893</v>
      </c>
      <c r="C1738" s="36">
        <v>43852</v>
      </c>
      <c r="D1738" s="19" t="s">
        <v>602</v>
      </c>
      <c r="E1738" s="20" t="str">
        <f>IF(ISBLANK(LeaveTracker[[#This Row],[Employee Name]]),"-----",VLOOKUP(LeaveTracker[[#This Row],[Employee Name]],Employees[[Employee Name]:[Office]],6))</f>
        <v>EEO/ CITY MARKET</v>
      </c>
      <c r="F1738" s="24">
        <v>43846</v>
      </c>
      <c r="G1738" s="24">
        <v>43846</v>
      </c>
      <c r="H1738" s="20" t="s">
        <v>300</v>
      </c>
      <c r="I1738" s="51" t="s">
        <v>849</v>
      </c>
      <c r="J1738" s="27" t="str">
        <f ca="1">NETWORKDAYS(LeaveTracker[[#This Row],[Start Date]],LeaveTracker[[#This Row],[End Date]],lstHolidays)&amp; " "&amp;LeaveTracker[[#This Row],[Type of Leave]]</f>
        <v>1 OTHER</v>
      </c>
      <c r="K1738" s="23">
        <f ca="1">NETWORKDAYS(LeaveTracker[[#This Row],[Start Date]],LeaveTracker[[#This Row],[End Date]],lstHolidays)</f>
        <v>1</v>
      </c>
      <c r="L1738" s="30"/>
    </row>
    <row r="1739" spans="1:12" ht="30" customHeight="1" x14ac:dyDescent="0.3">
      <c r="A1739" s="30">
        <v>293</v>
      </c>
      <c r="B1739" s="36">
        <v>43893</v>
      </c>
      <c r="C1739" s="36">
        <v>43852</v>
      </c>
      <c r="D1739" s="19" t="s">
        <v>602</v>
      </c>
      <c r="E1739" s="20" t="str">
        <f>IF(ISBLANK(LeaveTracker[[#This Row],[Employee Name]]),"-----",VLOOKUP(LeaveTracker[[#This Row],[Employee Name]],Employees[[Employee Name]:[Office]],6))</f>
        <v>EEO/ CITY MARKET</v>
      </c>
      <c r="F1739" s="24">
        <v>43851</v>
      </c>
      <c r="G1739" s="24">
        <v>43851</v>
      </c>
      <c r="H1739" s="20" t="s">
        <v>300</v>
      </c>
      <c r="I1739" s="51" t="s">
        <v>849</v>
      </c>
      <c r="J1739" s="27" t="str">
        <f ca="1">NETWORKDAYS(LeaveTracker[[#This Row],[Start Date]],LeaveTracker[[#This Row],[End Date]],lstHolidays)&amp; " "&amp;LeaveTracker[[#This Row],[Type of Leave]]</f>
        <v>1 OTHER</v>
      </c>
      <c r="K1739" s="23">
        <f ca="1">NETWORKDAYS(LeaveTracker[[#This Row],[Start Date]],LeaveTracker[[#This Row],[End Date]],lstHolidays)</f>
        <v>1</v>
      </c>
      <c r="L1739" s="30"/>
    </row>
    <row r="1740" spans="1:12" ht="30" customHeight="1" x14ac:dyDescent="0.3">
      <c r="A1740" s="30">
        <v>293</v>
      </c>
      <c r="B1740" s="36">
        <v>43893</v>
      </c>
      <c r="C1740" s="36">
        <v>43852</v>
      </c>
      <c r="D1740" s="19" t="s">
        <v>602</v>
      </c>
      <c r="E1740" s="20" t="str">
        <f>IF(ISBLANK(LeaveTracker[[#This Row],[Employee Name]]),"-----",VLOOKUP(LeaveTracker[[#This Row],[Employee Name]],Employees[[Employee Name]:[Office]],6))</f>
        <v>EEO/ CITY MARKET</v>
      </c>
      <c r="F1740" s="24">
        <v>43855</v>
      </c>
      <c r="G1740" s="24">
        <v>43855</v>
      </c>
      <c r="H1740" s="20" t="s">
        <v>300</v>
      </c>
      <c r="I1740" s="51" t="s">
        <v>849</v>
      </c>
      <c r="J1740" s="27" t="str">
        <f>1&amp; " "&amp;LeaveTracker[[#This Row],[Type of Leave]]</f>
        <v>1 OTHER</v>
      </c>
      <c r="K1740" s="23">
        <v>1</v>
      </c>
      <c r="L1740" s="30"/>
    </row>
    <row r="1741" spans="1:12" ht="30" customHeight="1" x14ac:dyDescent="0.3">
      <c r="A1741" s="30">
        <v>294</v>
      </c>
      <c r="B1741" s="36">
        <v>43893</v>
      </c>
      <c r="C1741" s="36">
        <v>43880</v>
      </c>
      <c r="D1741" s="19" t="s">
        <v>289</v>
      </c>
      <c r="E1741" s="20" t="str">
        <f>IF(ISBLANK(LeaveTracker[[#This Row],[Employee Name]]),"-----",VLOOKUP(LeaveTracker[[#This Row],[Employee Name]],Employees[[Employee Name]:[Office]],6))</f>
        <v>EEO/ CITY MARKET</v>
      </c>
      <c r="F1741" s="24">
        <v>43873</v>
      </c>
      <c r="G1741" s="24">
        <v>43877</v>
      </c>
      <c r="H1741" s="20" t="s">
        <v>81</v>
      </c>
      <c r="I1741" s="51"/>
      <c r="J1741" s="27" t="str">
        <f>5&amp; " "&amp;LeaveTracker[[#This Row],[Type of Leave]]</f>
        <v>5 SL</v>
      </c>
      <c r="K1741" s="23">
        <v>5</v>
      </c>
      <c r="L1741" s="30"/>
    </row>
    <row r="1742" spans="1:12" ht="30" customHeight="1" x14ac:dyDescent="0.3">
      <c r="A1742" s="30">
        <v>294</v>
      </c>
      <c r="B1742" s="36">
        <v>43893</v>
      </c>
      <c r="C1742" s="36">
        <v>43880</v>
      </c>
      <c r="D1742" s="19" t="s">
        <v>289</v>
      </c>
      <c r="E1742" s="20" t="str">
        <f>IF(ISBLANK(LeaveTracker[[#This Row],[Employee Name]]),"-----",VLOOKUP(LeaveTracker[[#This Row],[Employee Name]],Employees[[Employee Name]:[Office]],6))</f>
        <v>EEO/ CITY MARKET</v>
      </c>
      <c r="F1742" s="24">
        <v>43880</v>
      </c>
      <c r="G1742" s="24">
        <v>43881</v>
      </c>
      <c r="H1742" s="20" t="s">
        <v>81</v>
      </c>
      <c r="I1742" s="51"/>
      <c r="J1742" s="27" t="str">
        <f ca="1">NETWORKDAYS(LeaveTracker[[#This Row],[Start Date]],LeaveTracker[[#This Row],[End Date]],lstHolidays)&amp; " "&amp;LeaveTracker[[#This Row],[Type of Leave]]</f>
        <v>2 SL</v>
      </c>
      <c r="K1742" s="23">
        <f ca="1">NETWORKDAYS(LeaveTracker[[#This Row],[Start Date]],LeaveTracker[[#This Row],[End Date]],lstHolidays)</f>
        <v>2</v>
      </c>
      <c r="L1742" s="30"/>
    </row>
    <row r="1743" spans="1:12" ht="30" customHeight="1" x14ac:dyDescent="0.3">
      <c r="A1743" s="30">
        <v>295</v>
      </c>
      <c r="B1743" s="36">
        <v>43893</v>
      </c>
      <c r="C1743" s="36">
        <v>43848</v>
      </c>
      <c r="D1743" s="19" t="s">
        <v>289</v>
      </c>
      <c r="E1743" s="20" t="str">
        <f>IF(ISBLANK(LeaveTracker[[#This Row],[Employee Name]]),"-----",VLOOKUP(LeaveTracker[[#This Row],[Employee Name]],Employees[[Employee Name]:[Office]],6))</f>
        <v>EEO/ CITY MARKET</v>
      </c>
      <c r="F1743" s="24">
        <v>43838</v>
      </c>
      <c r="G1743" s="24">
        <v>43842</v>
      </c>
      <c r="H1743" s="20" t="s">
        <v>81</v>
      </c>
      <c r="I1743" s="51"/>
      <c r="J1743" s="27" t="str">
        <f>5&amp; " "&amp;LeaveTracker[[#This Row],[Type of Leave]]</f>
        <v>5 SL</v>
      </c>
      <c r="K1743" s="23">
        <v>5</v>
      </c>
      <c r="L1743" s="30"/>
    </row>
    <row r="1744" spans="1:12" ht="30" customHeight="1" x14ac:dyDescent="0.3">
      <c r="A1744" s="30">
        <v>296</v>
      </c>
      <c r="B1744" s="36">
        <v>43893</v>
      </c>
      <c r="C1744" s="36">
        <v>43879</v>
      </c>
      <c r="D1744" s="19" t="s">
        <v>553</v>
      </c>
      <c r="E1744" s="20" t="str">
        <f>IF(ISBLANK(LeaveTracker[[#This Row],[Employee Name]]),"-----",VLOOKUP(LeaveTracker[[#This Row],[Employee Name]],Employees[[Employee Name]:[Office]],6))</f>
        <v>EEO/ CITY MARKET</v>
      </c>
      <c r="F1744" s="24">
        <v>43874</v>
      </c>
      <c r="G1744" s="24">
        <v>43876</v>
      </c>
      <c r="H1744" s="20" t="s">
        <v>81</v>
      </c>
      <c r="I1744" s="51"/>
      <c r="J1744" s="27" t="str">
        <f>3&amp; " "&amp;LeaveTracker[[#This Row],[Type of Leave]]</f>
        <v>3 SL</v>
      </c>
      <c r="K1744" s="23">
        <v>3</v>
      </c>
      <c r="L1744" s="30"/>
    </row>
    <row r="1745" spans="1:12" ht="30" customHeight="1" x14ac:dyDescent="0.3">
      <c r="A1745" s="30">
        <v>297</v>
      </c>
      <c r="B1745" s="36">
        <v>43893</v>
      </c>
      <c r="C1745" s="36">
        <v>43878</v>
      </c>
      <c r="D1745" s="19" t="s">
        <v>553</v>
      </c>
      <c r="E1745" s="20" t="str">
        <f>IF(ISBLANK(LeaveTracker[[#This Row],[Employee Name]]),"-----",VLOOKUP(LeaveTracker[[#This Row],[Employee Name]],Employees[[Employee Name]:[Office]],6))</f>
        <v>EEO/ CITY MARKET</v>
      </c>
      <c r="F1745" s="24">
        <v>43872</v>
      </c>
      <c r="G1745" s="24">
        <v>43873</v>
      </c>
      <c r="H1745" s="20" t="s">
        <v>300</v>
      </c>
      <c r="I1745" s="51" t="s">
        <v>849</v>
      </c>
      <c r="J1745" s="27" t="str">
        <f ca="1">NETWORKDAYS(LeaveTracker[[#This Row],[Start Date]],LeaveTracker[[#This Row],[End Date]],lstHolidays)&amp; " "&amp;LeaveTracker[[#This Row],[Type of Leave]]</f>
        <v>2 OTHER</v>
      </c>
      <c r="K1745" s="23">
        <f ca="1">NETWORKDAYS(LeaveTracker[[#This Row],[Start Date]],LeaveTracker[[#This Row],[End Date]],lstHolidays)</f>
        <v>2</v>
      </c>
      <c r="L1745" s="30"/>
    </row>
    <row r="1746" spans="1:12" ht="30" customHeight="1" x14ac:dyDescent="0.3">
      <c r="A1746" s="30">
        <v>298</v>
      </c>
      <c r="B1746" s="36">
        <v>43893</v>
      </c>
      <c r="C1746" s="36">
        <v>43860</v>
      </c>
      <c r="D1746" s="19" t="s">
        <v>553</v>
      </c>
      <c r="E1746" s="20" t="str">
        <f>IF(ISBLANK(LeaveTracker[[#This Row],[Employee Name]]),"-----",VLOOKUP(LeaveTracker[[#This Row],[Employee Name]],Employees[[Employee Name]:[Office]],6))</f>
        <v>EEO/ CITY MARKET</v>
      </c>
      <c r="F1746" s="24">
        <v>43867</v>
      </c>
      <c r="G1746" s="24">
        <v>43869</v>
      </c>
      <c r="H1746" s="20" t="s">
        <v>300</v>
      </c>
      <c r="I1746" s="51" t="s">
        <v>849</v>
      </c>
      <c r="J1746" s="27" t="str">
        <f>3&amp; " "&amp;LeaveTracker[[#This Row],[Type of Leave]]</f>
        <v>3 OTHER</v>
      </c>
      <c r="K1746" s="23">
        <v>3</v>
      </c>
      <c r="L1746" s="30"/>
    </row>
    <row r="1747" spans="1:12" ht="30" customHeight="1" x14ac:dyDescent="0.3">
      <c r="A1747" s="30">
        <v>299</v>
      </c>
      <c r="B1747" s="36">
        <v>43893</v>
      </c>
      <c r="C1747" s="36">
        <v>43833</v>
      </c>
      <c r="D1747" s="20" t="s">
        <v>553</v>
      </c>
      <c r="E1747" s="20" t="str">
        <f>IF(ISBLANK(LeaveTracker[[#This Row],[Employee Name]]),"-----",VLOOKUP(LeaveTracker[[#This Row],[Employee Name]],Employees[[Employee Name]:[Office]],6))</f>
        <v>EEO/ CITY MARKET</v>
      </c>
      <c r="F1747" s="24">
        <v>43832</v>
      </c>
      <c r="G1747" s="24">
        <v>43832</v>
      </c>
      <c r="H1747" s="20" t="s">
        <v>81</v>
      </c>
      <c r="I1747" s="51"/>
      <c r="J1747" s="27" t="str">
        <f ca="1">NETWORKDAYS(LeaveTracker[[#This Row],[Start Date]],LeaveTracker[[#This Row],[End Date]],lstHolidays)&amp; " "&amp;LeaveTracker[[#This Row],[Type of Leave]]</f>
        <v>1 SL</v>
      </c>
      <c r="K1747" s="23">
        <f ca="1">NETWORKDAYS(LeaveTracker[[#This Row],[Start Date]],LeaveTracker[[#This Row],[End Date]],lstHolidays)</f>
        <v>1</v>
      </c>
      <c r="L1747" s="30"/>
    </row>
    <row r="1748" spans="1:12" ht="30" customHeight="1" x14ac:dyDescent="0.3">
      <c r="A1748" s="30">
        <v>300</v>
      </c>
      <c r="B1748" s="36">
        <v>43893</v>
      </c>
      <c r="C1748" s="36">
        <v>43852</v>
      </c>
      <c r="D1748" s="19" t="s">
        <v>608</v>
      </c>
      <c r="E1748" s="20" t="str">
        <f>IF(ISBLANK(LeaveTracker[[#This Row],[Employee Name]]),"-----",VLOOKUP(LeaveTracker[[#This Row],[Employee Name]],Employees[[Employee Name]:[Office]],6))</f>
        <v>MAHOGANY MARKET</v>
      </c>
      <c r="F1748" s="24">
        <v>43841</v>
      </c>
      <c r="G1748" s="24">
        <v>43842</v>
      </c>
      <c r="H1748" s="20" t="s">
        <v>81</v>
      </c>
      <c r="I1748" s="51"/>
      <c r="J1748" s="27" t="str">
        <f>2&amp; " "&amp;LeaveTracker[[#This Row],[Type of Leave]]</f>
        <v>2 SL</v>
      </c>
      <c r="K1748" s="23">
        <v>2</v>
      </c>
      <c r="L1748" s="30"/>
    </row>
    <row r="1749" spans="1:12" ht="30" customHeight="1" x14ac:dyDescent="0.3">
      <c r="A1749" s="30">
        <v>300</v>
      </c>
      <c r="B1749" s="36">
        <v>43893</v>
      </c>
      <c r="C1749" s="36">
        <v>43852</v>
      </c>
      <c r="D1749" s="20" t="s">
        <v>608</v>
      </c>
      <c r="E1749" s="20" t="str">
        <f>IF(ISBLANK(LeaveTracker[[#This Row],[Employee Name]]),"-----",VLOOKUP(LeaveTracker[[#This Row],[Employee Name]],Employees[[Employee Name]:[Office]],6))</f>
        <v>MAHOGANY MARKET</v>
      </c>
      <c r="F1749" s="24">
        <v>43845</v>
      </c>
      <c r="G1749" s="24">
        <v>43845</v>
      </c>
      <c r="H1749" s="20" t="s">
        <v>81</v>
      </c>
      <c r="I1749" s="51"/>
      <c r="J1749" s="27" t="str">
        <f ca="1">NETWORKDAYS(LeaveTracker[[#This Row],[Start Date]],LeaveTracker[[#This Row],[End Date]],lstHolidays)&amp; " "&amp;LeaveTracker[[#This Row],[Type of Leave]]</f>
        <v>1 SL</v>
      </c>
      <c r="K1749" s="23">
        <f ca="1">NETWORKDAYS(LeaveTracker[[#This Row],[Start Date]],LeaveTracker[[#This Row],[End Date]],lstHolidays)</f>
        <v>1</v>
      </c>
      <c r="L1749" s="30"/>
    </row>
    <row r="1750" spans="1:12" ht="30" customHeight="1" x14ac:dyDescent="0.3">
      <c r="A1750" s="30">
        <v>301</v>
      </c>
      <c r="B1750" s="36">
        <v>43893</v>
      </c>
      <c r="C1750" s="36"/>
      <c r="D1750" s="20" t="s">
        <v>608</v>
      </c>
      <c r="E1750" s="20" t="str">
        <f>IF(ISBLANK(LeaveTracker[[#This Row],[Employee Name]]),"-----",VLOOKUP(LeaveTracker[[#This Row],[Employee Name]],Employees[[Employee Name]:[Office]],6))</f>
        <v>MAHOGANY MARKET</v>
      </c>
      <c r="F1750" s="24">
        <v>43857</v>
      </c>
      <c r="G1750" s="24">
        <v>43859</v>
      </c>
      <c r="H1750" s="20" t="s">
        <v>81</v>
      </c>
      <c r="I1750" s="51"/>
      <c r="J1750" s="27" t="str">
        <f ca="1">NETWORKDAYS(LeaveTracker[[#This Row],[Start Date]],LeaveTracker[[#This Row],[End Date]],lstHolidays)&amp; " "&amp;LeaveTracker[[#This Row],[Type of Leave]]</f>
        <v>3 SL</v>
      </c>
      <c r="K1750" s="23">
        <f ca="1">NETWORKDAYS(LeaveTracker[[#This Row],[Start Date]],LeaveTracker[[#This Row],[End Date]],lstHolidays)</f>
        <v>3</v>
      </c>
      <c r="L1750" s="30"/>
    </row>
    <row r="1751" spans="1:12" ht="30" customHeight="1" x14ac:dyDescent="0.3">
      <c r="A1751" s="30">
        <v>301</v>
      </c>
      <c r="B1751" s="36">
        <v>43893</v>
      </c>
      <c r="C1751" s="36"/>
      <c r="D1751" s="20" t="s">
        <v>608</v>
      </c>
      <c r="E1751" s="20" t="str">
        <f>IF(ISBLANK(LeaveTracker[[#This Row],[Employee Name]]),"-----",VLOOKUP(LeaveTracker[[#This Row],[Employee Name]],Employees[[Employee Name]:[Office]],6))</f>
        <v>MAHOGANY MARKET</v>
      </c>
      <c r="F1751" s="24">
        <v>43862</v>
      </c>
      <c r="G1751" s="24">
        <v>43866</v>
      </c>
      <c r="H1751" s="20" t="s">
        <v>81</v>
      </c>
      <c r="I1751" s="51"/>
      <c r="J1751" s="27" t="str">
        <f>5&amp; " "&amp;LeaveTracker[[#This Row],[Type of Leave]]</f>
        <v>5 SL</v>
      </c>
      <c r="K1751" s="23">
        <v>5</v>
      </c>
      <c r="L1751" s="30"/>
    </row>
    <row r="1752" spans="1:12" ht="30" customHeight="1" x14ac:dyDescent="0.3">
      <c r="A1752" s="30">
        <v>301</v>
      </c>
      <c r="B1752" s="36">
        <v>43893</v>
      </c>
      <c r="C1752" s="36"/>
      <c r="D1752" s="20" t="s">
        <v>608</v>
      </c>
      <c r="E1752" s="20" t="str">
        <f>IF(ISBLANK(LeaveTracker[[#This Row],[Employee Name]]),"-----",VLOOKUP(LeaveTracker[[#This Row],[Employee Name]],Employees[[Employee Name]:[Office]],6))</f>
        <v>MAHOGANY MARKET</v>
      </c>
      <c r="F1752" s="24">
        <v>43869</v>
      </c>
      <c r="G1752" s="24">
        <v>43870</v>
      </c>
      <c r="H1752" s="20" t="s">
        <v>81</v>
      </c>
      <c r="I1752" s="51"/>
      <c r="J1752" s="27" t="s">
        <v>859</v>
      </c>
      <c r="K1752" s="23">
        <v>2</v>
      </c>
      <c r="L1752" s="30"/>
    </row>
    <row r="1753" spans="1:12" ht="30" customHeight="1" x14ac:dyDescent="0.3">
      <c r="A1753" s="30">
        <v>302</v>
      </c>
      <c r="B1753" s="36">
        <v>43893</v>
      </c>
      <c r="C1753" s="36">
        <v>43811</v>
      </c>
      <c r="D1753" s="20" t="s">
        <v>629</v>
      </c>
      <c r="E1753" s="20" t="str">
        <f>IF(ISBLANK(LeaveTracker[[#This Row],[Employee Name]]),"-----",VLOOKUP(LeaveTracker[[#This Row],[Employee Name]],Employees[[Employee Name]:[Office]],6))</f>
        <v>EEO/ CITY MARKET</v>
      </c>
      <c r="F1753" s="24">
        <v>43832</v>
      </c>
      <c r="G1753" s="24">
        <v>43832</v>
      </c>
      <c r="H1753" s="20" t="s">
        <v>300</v>
      </c>
      <c r="I1753" s="51" t="s">
        <v>158</v>
      </c>
      <c r="J1753" s="27" t="str">
        <f ca="1">NETWORKDAYS(LeaveTracker[[#This Row],[Start Date]],LeaveTracker[[#This Row],[End Date]],lstHolidays)&amp; " "&amp;LeaveTracker[[#This Row],[Type of Leave]]</f>
        <v>1 OTHER</v>
      </c>
      <c r="K1753" s="23">
        <f ca="1">NETWORKDAYS(LeaveTracker[[#This Row],[Start Date]],LeaveTracker[[#This Row],[End Date]],lstHolidays)</f>
        <v>1</v>
      </c>
      <c r="L1753" s="30"/>
    </row>
    <row r="1754" spans="1:12" ht="30" customHeight="1" x14ac:dyDescent="0.3">
      <c r="A1754" s="30">
        <v>303</v>
      </c>
      <c r="B1754" s="36">
        <v>43893</v>
      </c>
      <c r="C1754" s="36">
        <v>43836</v>
      </c>
      <c r="D1754" s="19" t="s">
        <v>358</v>
      </c>
      <c r="E1754" s="20" t="str">
        <f>IF(ISBLANK(LeaveTracker[[#This Row],[Employee Name]]),"-----",VLOOKUP(LeaveTracker[[#This Row],[Employee Name]],Employees[[Employee Name]:[Office]],6))</f>
        <v>LCR</v>
      </c>
      <c r="F1754" s="24">
        <v>43832</v>
      </c>
      <c r="G1754" s="24">
        <v>43833</v>
      </c>
      <c r="H1754" s="20" t="s">
        <v>81</v>
      </c>
      <c r="I1754" s="51"/>
      <c r="J1754" s="27" t="str">
        <f ca="1">NETWORKDAYS(LeaveTracker[[#This Row],[Start Date]],LeaveTracker[[#This Row],[End Date]],lstHolidays)&amp; " "&amp;LeaveTracker[[#This Row],[Type of Leave]]</f>
        <v>2 SL</v>
      </c>
      <c r="K1754" s="23">
        <f ca="1">NETWORKDAYS(LeaveTracker[[#This Row],[Start Date]],LeaveTracker[[#This Row],[End Date]],lstHolidays)</f>
        <v>2</v>
      </c>
      <c r="L1754" s="30"/>
    </row>
    <row r="1755" spans="1:12" ht="30" customHeight="1" x14ac:dyDescent="0.3">
      <c r="A1755" s="30">
        <v>304</v>
      </c>
      <c r="B1755" s="36">
        <v>43893</v>
      </c>
      <c r="C1755" s="36">
        <v>43811</v>
      </c>
      <c r="D1755" s="20" t="s">
        <v>629</v>
      </c>
      <c r="E1755" s="20" t="str">
        <f>IF(ISBLANK(LeaveTracker[[#This Row],[Employee Name]]),"-----",VLOOKUP(LeaveTracker[[#This Row],[Employee Name]],Employees[[Employee Name]:[Office]],6))</f>
        <v>EEO/ CITY MARKET</v>
      </c>
      <c r="F1755" s="24">
        <v>43822</v>
      </c>
      <c r="G1755" s="24">
        <v>43822</v>
      </c>
      <c r="H1755" s="20" t="s">
        <v>82</v>
      </c>
      <c r="I1755" s="51"/>
      <c r="J1755" s="27" t="str">
        <f ca="1">NETWORKDAYS(LeaveTracker[[#This Row],[Start Date]],LeaveTracker[[#This Row],[End Date]],lstHolidays)&amp; " "&amp;LeaveTracker[[#This Row],[Type of Leave]]</f>
        <v>1 VL</v>
      </c>
      <c r="K1755" s="23">
        <f ca="1">NETWORKDAYS(LeaveTracker[[#This Row],[Start Date]],LeaveTracker[[#This Row],[End Date]],lstHolidays)</f>
        <v>1</v>
      </c>
      <c r="L1755" s="30"/>
    </row>
    <row r="1756" spans="1:12" ht="30" customHeight="1" x14ac:dyDescent="0.3">
      <c r="A1756" s="30">
        <v>304</v>
      </c>
      <c r="B1756" s="36">
        <v>43893</v>
      </c>
      <c r="C1756" s="36">
        <v>43811</v>
      </c>
      <c r="D1756" s="20" t="s">
        <v>629</v>
      </c>
      <c r="E1756" s="20" t="str">
        <f>IF(ISBLANK(LeaveTracker[[#This Row],[Employee Name]]),"-----",VLOOKUP(LeaveTracker[[#This Row],[Employee Name]],Employees[[Employee Name]:[Office]],6))</f>
        <v>EEO/ CITY MARKET</v>
      </c>
      <c r="F1756" s="24">
        <v>43825</v>
      </c>
      <c r="G1756" s="24">
        <v>43825</v>
      </c>
      <c r="H1756" s="20" t="s">
        <v>82</v>
      </c>
      <c r="I1756" s="51"/>
      <c r="J1756" s="27" t="str">
        <f ca="1">NETWORKDAYS(LeaveTracker[[#This Row],[Start Date]],LeaveTracker[[#This Row],[End Date]],lstHolidays)&amp; " "&amp;LeaveTracker[[#This Row],[Type of Leave]]</f>
        <v>1 VL</v>
      </c>
      <c r="K1756" s="23">
        <f ca="1">NETWORKDAYS(LeaveTracker[[#This Row],[Start Date]],LeaveTracker[[#This Row],[End Date]],lstHolidays)</f>
        <v>1</v>
      </c>
      <c r="L1756" s="30"/>
    </row>
    <row r="1757" spans="1:12" ht="30" customHeight="1" x14ac:dyDescent="0.3">
      <c r="A1757" s="30">
        <v>304</v>
      </c>
      <c r="B1757" s="36">
        <v>43893</v>
      </c>
      <c r="C1757" s="36">
        <v>43811</v>
      </c>
      <c r="D1757" s="20" t="s">
        <v>629</v>
      </c>
      <c r="E1757" s="20" t="str">
        <f>IF(ISBLANK(LeaveTracker[[#This Row],[Employee Name]]),"-----",VLOOKUP(LeaveTracker[[#This Row],[Employee Name]],Employees[[Employee Name]:[Office]],6))</f>
        <v>EEO/ CITY MARKET</v>
      </c>
      <c r="F1757" s="24">
        <v>43827</v>
      </c>
      <c r="G1757" s="24">
        <v>43827</v>
      </c>
      <c r="H1757" s="20" t="s">
        <v>82</v>
      </c>
      <c r="I1757" s="51"/>
      <c r="J1757" s="27" t="s">
        <v>861</v>
      </c>
      <c r="K1757" s="23">
        <v>1</v>
      </c>
      <c r="L1757" s="30"/>
    </row>
    <row r="1758" spans="1:12" ht="30" customHeight="1" x14ac:dyDescent="0.3">
      <c r="A1758" s="30">
        <v>305</v>
      </c>
      <c r="B1758" s="36">
        <v>43893</v>
      </c>
      <c r="C1758" s="36">
        <v>43806</v>
      </c>
      <c r="D1758" s="20" t="s">
        <v>289</v>
      </c>
      <c r="E1758" s="20" t="str">
        <f>IF(ISBLANK(LeaveTracker[[#This Row],[Employee Name]]),"-----",VLOOKUP(LeaveTracker[[#This Row],[Employee Name]],Employees[[Employee Name]:[Office]],6))</f>
        <v>EEO/ CITY MARKET</v>
      </c>
      <c r="F1758" s="24">
        <v>43805</v>
      </c>
      <c r="G1758" s="24">
        <v>43805</v>
      </c>
      <c r="H1758" s="20" t="s">
        <v>81</v>
      </c>
      <c r="I1758" s="51"/>
      <c r="J1758" s="27" t="str">
        <f ca="1">NETWORKDAYS(LeaveTracker[[#This Row],[Start Date]],LeaveTracker[[#This Row],[End Date]],lstHolidays)&amp; " "&amp;LeaveTracker[[#This Row],[Type of Leave]]</f>
        <v>1 SL</v>
      </c>
      <c r="K1758" s="23">
        <f ca="1">NETWORKDAYS(LeaveTracker[[#This Row],[Start Date]],LeaveTracker[[#This Row],[End Date]],lstHolidays)</f>
        <v>1</v>
      </c>
      <c r="L1758" s="30"/>
    </row>
    <row r="1759" spans="1:12" ht="30" customHeight="1" x14ac:dyDescent="0.3">
      <c r="A1759" s="30">
        <v>306</v>
      </c>
      <c r="B1759" s="36">
        <v>43893</v>
      </c>
      <c r="C1759" s="36">
        <v>43790</v>
      </c>
      <c r="D1759" s="20" t="s">
        <v>289</v>
      </c>
      <c r="E1759" s="20" t="str">
        <f>IF(ISBLANK(LeaveTracker[[#This Row],[Employee Name]]),"-----",VLOOKUP(LeaveTracker[[#This Row],[Employee Name]],Employees[[Employee Name]:[Office]],6))</f>
        <v>EEO/ CITY MARKET</v>
      </c>
      <c r="F1759" s="24">
        <v>43786</v>
      </c>
      <c r="G1759" s="24">
        <v>43786</v>
      </c>
      <c r="H1759" s="20" t="s">
        <v>81</v>
      </c>
      <c r="I1759" s="51"/>
      <c r="J1759" s="27" t="s">
        <v>862</v>
      </c>
      <c r="K1759" s="23">
        <v>1</v>
      </c>
      <c r="L1759" s="30"/>
    </row>
    <row r="1760" spans="1:12" ht="30" customHeight="1" x14ac:dyDescent="0.3">
      <c r="A1760" s="30">
        <v>307</v>
      </c>
      <c r="B1760" s="36">
        <v>43893</v>
      </c>
      <c r="C1760" s="36">
        <v>43777</v>
      </c>
      <c r="D1760" s="20" t="s">
        <v>289</v>
      </c>
      <c r="E1760" s="20" t="str">
        <f>IF(ISBLANK(LeaveTracker[[#This Row],[Employee Name]]),"-----",VLOOKUP(LeaveTracker[[#This Row],[Employee Name]],Employees[[Employee Name]:[Office]],6))</f>
        <v>EEO/ CITY MARKET</v>
      </c>
      <c r="F1760" s="24">
        <v>43775</v>
      </c>
      <c r="G1760" s="24">
        <v>43776</v>
      </c>
      <c r="H1760" s="20" t="s">
        <v>81</v>
      </c>
      <c r="I1760" s="51"/>
      <c r="J1760" s="27" t="str">
        <f ca="1">NETWORKDAYS(LeaveTracker[[#This Row],[Start Date]],LeaveTracker[[#This Row],[End Date]],lstHolidays)&amp; " "&amp;LeaveTracker[[#This Row],[Type of Leave]]</f>
        <v>2 SL</v>
      </c>
      <c r="K1760" s="23">
        <f ca="1">NETWORKDAYS(LeaveTracker[[#This Row],[Start Date]],LeaveTracker[[#This Row],[End Date]],lstHolidays)</f>
        <v>2</v>
      </c>
      <c r="L1760" s="30"/>
    </row>
    <row r="1761" spans="1:12" ht="30" customHeight="1" x14ac:dyDescent="0.3">
      <c r="A1761" s="30">
        <v>308</v>
      </c>
      <c r="B1761" s="36">
        <v>43893</v>
      </c>
      <c r="C1761" s="36">
        <v>43790</v>
      </c>
      <c r="D1761" s="20" t="s">
        <v>553</v>
      </c>
      <c r="E1761" s="20" t="str">
        <f>IF(ISBLANK(LeaveTracker[[#This Row],[Employee Name]]),"-----",VLOOKUP(LeaveTracker[[#This Row],[Employee Name]],Employees[[Employee Name]:[Office]],6))</f>
        <v>EEO/ CITY MARKET</v>
      </c>
      <c r="F1761" s="24">
        <v>43788</v>
      </c>
      <c r="G1761" s="24">
        <v>43788</v>
      </c>
      <c r="H1761" s="20" t="s">
        <v>81</v>
      </c>
      <c r="I1761" s="51"/>
      <c r="J1761" s="27" t="str">
        <f ca="1">NETWORKDAYS(LeaveTracker[[#This Row],[Start Date]],LeaveTracker[[#This Row],[End Date]],lstHolidays)&amp; " "&amp;LeaveTracker[[#This Row],[Type of Leave]]</f>
        <v>1 SL</v>
      </c>
      <c r="K1761" s="23">
        <f ca="1">NETWORKDAYS(LeaveTracker[[#This Row],[Start Date]],LeaveTracker[[#This Row],[End Date]],lstHolidays)</f>
        <v>1</v>
      </c>
      <c r="L1761" s="30"/>
    </row>
    <row r="1762" spans="1:12" ht="30" customHeight="1" x14ac:dyDescent="0.3">
      <c r="A1762" s="30">
        <v>309</v>
      </c>
      <c r="B1762" s="36">
        <v>43893</v>
      </c>
      <c r="C1762" s="36">
        <v>43798</v>
      </c>
      <c r="D1762" s="19" t="s">
        <v>858</v>
      </c>
      <c r="E1762" s="20" t="str">
        <f>IF(ISBLANK(LeaveTracker[[#This Row],[Employee Name]]),"-----",VLOOKUP(LeaveTracker[[#This Row],[Employee Name]],Employees[[Employee Name]:[Office]],6))</f>
        <v>EEO/ CITY MARKET</v>
      </c>
      <c r="F1762" s="24">
        <v>43815</v>
      </c>
      <c r="G1762" s="24">
        <v>43815</v>
      </c>
      <c r="H1762" s="20" t="s">
        <v>300</v>
      </c>
      <c r="I1762" s="51" t="s">
        <v>307</v>
      </c>
      <c r="J1762" s="27" t="str">
        <f ca="1">NETWORKDAYS(LeaveTracker[[#This Row],[Start Date]],LeaveTracker[[#This Row],[End Date]],lstHolidays)&amp; " "&amp;LeaveTracker[[#This Row],[Type of Leave]]</f>
        <v>1 OTHER</v>
      </c>
      <c r="K1762" s="23">
        <f ca="1">NETWORKDAYS(LeaveTracker[[#This Row],[Start Date]],LeaveTracker[[#This Row],[End Date]],lstHolidays)</f>
        <v>1</v>
      </c>
      <c r="L1762" s="30"/>
    </row>
    <row r="1763" spans="1:12" ht="30" customHeight="1" x14ac:dyDescent="0.3">
      <c r="A1763" s="30">
        <v>309</v>
      </c>
      <c r="B1763" s="36">
        <v>43893</v>
      </c>
      <c r="C1763" s="36">
        <v>43798</v>
      </c>
      <c r="D1763" s="19" t="s">
        <v>858</v>
      </c>
      <c r="E1763" s="20" t="str">
        <f>IF(ISBLANK(LeaveTracker[[#This Row],[Employee Name]]),"-----",VLOOKUP(LeaveTracker[[#This Row],[Employee Name]],Employees[[Employee Name]:[Office]],6))</f>
        <v>EEO/ CITY MARKET</v>
      </c>
      <c r="F1763" s="24">
        <v>43818</v>
      </c>
      <c r="G1763" s="24">
        <v>43819</v>
      </c>
      <c r="H1763" s="20" t="s">
        <v>300</v>
      </c>
      <c r="I1763" s="51" t="s">
        <v>307</v>
      </c>
      <c r="J1763" s="27" t="str">
        <f ca="1">NETWORKDAYS(LeaveTracker[[#This Row],[Start Date]],LeaveTracker[[#This Row],[End Date]],lstHolidays)&amp; " "&amp;LeaveTracker[[#This Row],[Type of Leave]]</f>
        <v>2 OTHER</v>
      </c>
      <c r="K1763" s="23">
        <f ca="1">NETWORKDAYS(LeaveTracker[[#This Row],[Start Date]],LeaveTracker[[#This Row],[End Date]],lstHolidays)</f>
        <v>2</v>
      </c>
      <c r="L1763" s="30"/>
    </row>
    <row r="1764" spans="1:12" ht="30" customHeight="1" x14ac:dyDescent="0.3">
      <c r="A1764" s="30">
        <v>309</v>
      </c>
      <c r="B1764" s="36">
        <v>43893</v>
      </c>
      <c r="C1764" s="36">
        <v>43798</v>
      </c>
      <c r="D1764" s="19" t="s">
        <v>858</v>
      </c>
      <c r="E1764" s="20" t="str">
        <f>IF(ISBLANK(LeaveTracker[[#This Row],[Employee Name]]),"-----",VLOOKUP(LeaveTracker[[#This Row],[Employee Name]],Employees[[Employee Name]:[Office]],6))</f>
        <v>EEO/ CITY MARKET</v>
      </c>
      <c r="F1764" s="24">
        <v>43822</v>
      </c>
      <c r="G1764" s="24">
        <v>43822</v>
      </c>
      <c r="H1764" s="20" t="s">
        <v>300</v>
      </c>
      <c r="I1764" s="51" t="s">
        <v>307</v>
      </c>
      <c r="J1764" s="27" t="str">
        <f ca="1">NETWORKDAYS(LeaveTracker[[#This Row],[Start Date]],LeaveTracker[[#This Row],[End Date]],lstHolidays)&amp; " "&amp;LeaveTracker[[#This Row],[Type of Leave]]</f>
        <v>1 OTHER</v>
      </c>
      <c r="K1764" s="23">
        <f ca="1">NETWORKDAYS(LeaveTracker[[#This Row],[Start Date]],LeaveTracker[[#This Row],[End Date]],lstHolidays)</f>
        <v>1</v>
      </c>
      <c r="L1764" s="30"/>
    </row>
    <row r="1765" spans="1:12" ht="30" customHeight="1" x14ac:dyDescent="0.3">
      <c r="A1765" s="30">
        <v>309</v>
      </c>
      <c r="B1765" s="36">
        <v>43893</v>
      </c>
      <c r="C1765" s="36">
        <v>43798</v>
      </c>
      <c r="D1765" s="19" t="s">
        <v>858</v>
      </c>
      <c r="E1765" s="20" t="str">
        <f>IF(ISBLANK(LeaveTracker[[#This Row],[Employee Name]]),"-----",VLOOKUP(LeaveTracker[[#This Row],[Employee Name]],Employees[[Employee Name]:[Office]],6))</f>
        <v>EEO/ CITY MARKET</v>
      </c>
      <c r="F1765" s="24">
        <v>43825</v>
      </c>
      <c r="G1765" s="24">
        <v>43825</v>
      </c>
      <c r="H1765" s="20" t="s">
        <v>300</v>
      </c>
      <c r="I1765" s="51" t="s">
        <v>307</v>
      </c>
      <c r="J1765" s="27" t="str">
        <f ca="1">NETWORKDAYS(LeaveTracker[[#This Row],[Start Date]],LeaveTracker[[#This Row],[End Date]],lstHolidays)&amp; " "&amp;LeaveTracker[[#This Row],[Type of Leave]]</f>
        <v>1 OTHER</v>
      </c>
      <c r="K1765" s="23">
        <f ca="1">NETWORKDAYS(LeaveTracker[[#This Row],[Start Date]],LeaveTracker[[#This Row],[End Date]],lstHolidays)</f>
        <v>1</v>
      </c>
      <c r="L1765" s="30"/>
    </row>
    <row r="1766" spans="1:12" ht="30" customHeight="1" x14ac:dyDescent="0.3">
      <c r="A1766" s="30">
        <v>310</v>
      </c>
      <c r="B1766" s="36">
        <v>43893</v>
      </c>
      <c r="C1766" s="36">
        <v>43804</v>
      </c>
      <c r="D1766" s="19" t="s">
        <v>600</v>
      </c>
      <c r="E1766" s="20" t="str">
        <f>IF(ISBLANK(LeaveTracker[[#This Row],[Employee Name]]),"-----",VLOOKUP(LeaveTracker[[#This Row],[Employee Name]],Employees[[Employee Name]:[Office]],6))</f>
        <v>MAHOGANY MARKET</v>
      </c>
      <c r="F1766" s="24">
        <v>43813</v>
      </c>
      <c r="G1766" s="24">
        <v>43815</v>
      </c>
      <c r="H1766" s="20" t="s">
        <v>300</v>
      </c>
      <c r="I1766" s="51" t="s">
        <v>1017</v>
      </c>
      <c r="J1766" s="27" t="str">
        <f>3&amp; " "&amp;LeaveTracker[[#This Row],[Type of Leave]]</f>
        <v>3 OTHER</v>
      </c>
      <c r="K1766" s="23">
        <v>3</v>
      </c>
      <c r="L1766" s="30"/>
    </row>
    <row r="1767" spans="1:12" ht="30" customHeight="1" x14ac:dyDescent="0.3">
      <c r="A1767" s="30">
        <v>311</v>
      </c>
      <c r="B1767" s="36">
        <v>43893</v>
      </c>
      <c r="C1767" s="36">
        <v>43810</v>
      </c>
      <c r="D1767" s="19" t="s">
        <v>852</v>
      </c>
      <c r="E1767" s="20" t="str">
        <f>IF(ISBLANK(LeaveTracker[[#This Row],[Employee Name]]),"-----",VLOOKUP(LeaveTracker[[#This Row],[Employee Name]],Employees[[Employee Name]:[Office]],6))</f>
        <v>CCT</v>
      </c>
      <c r="F1767" s="24">
        <v>43809</v>
      </c>
      <c r="G1767" s="24">
        <v>43809</v>
      </c>
      <c r="H1767" s="20" t="s">
        <v>81</v>
      </c>
      <c r="I1767" s="51"/>
      <c r="J1767" s="27" t="str">
        <f ca="1">NETWORKDAYS(LeaveTracker[[#This Row],[Start Date]],LeaveTracker[[#This Row],[End Date]],lstHolidays)&amp; " "&amp;LeaveTracker[[#This Row],[Type of Leave]]</f>
        <v>1 SL</v>
      </c>
      <c r="K1767" s="23">
        <f ca="1">NETWORKDAYS(LeaveTracker[[#This Row],[Start Date]],LeaveTracker[[#This Row],[End Date]],lstHolidays)</f>
        <v>1</v>
      </c>
      <c r="L1767" s="30"/>
    </row>
    <row r="1768" spans="1:12" ht="30" customHeight="1" x14ac:dyDescent="0.3">
      <c r="A1768" s="30">
        <v>312</v>
      </c>
      <c r="B1768" s="36">
        <v>43893</v>
      </c>
      <c r="C1768" s="36">
        <v>43836</v>
      </c>
      <c r="D1768" s="20" t="s">
        <v>358</v>
      </c>
      <c r="E1768" s="20" t="str">
        <f>IF(ISBLANK(LeaveTracker[[#This Row],[Employee Name]]),"-----",VLOOKUP(LeaveTracker[[#This Row],[Employee Name]],Employees[[Employee Name]:[Office]],6))</f>
        <v>LCR</v>
      </c>
      <c r="F1768" s="24">
        <v>43825</v>
      </c>
      <c r="G1768" s="24">
        <v>43826</v>
      </c>
      <c r="H1768" s="20" t="s">
        <v>81</v>
      </c>
      <c r="I1768" s="51"/>
      <c r="J1768" s="27" t="str">
        <f ca="1">NETWORKDAYS(LeaveTracker[[#This Row],[Start Date]],LeaveTracker[[#This Row],[End Date]],lstHolidays)&amp; " "&amp;LeaveTracker[[#This Row],[Type of Leave]]</f>
        <v>2 SL</v>
      </c>
      <c r="K1768" s="23">
        <f ca="1">NETWORKDAYS(LeaveTracker[[#This Row],[Start Date]],LeaveTracker[[#This Row],[End Date]],lstHolidays)</f>
        <v>2</v>
      </c>
      <c r="L1768" s="30"/>
    </row>
    <row r="1769" spans="1:12" ht="30" customHeight="1" x14ac:dyDescent="0.3">
      <c r="A1769" s="30">
        <v>313</v>
      </c>
      <c r="B1769" s="36">
        <v>43893</v>
      </c>
      <c r="C1769" s="36">
        <v>43815</v>
      </c>
      <c r="D1769" s="20" t="s">
        <v>358</v>
      </c>
      <c r="E1769" s="20" t="str">
        <f>IF(ISBLANK(LeaveTracker[[#This Row],[Employee Name]]),"-----",VLOOKUP(LeaveTracker[[#This Row],[Employee Name]],Employees[[Employee Name]:[Office]],6))</f>
        <v>LCR</v>
      </c>
      <c r="F1769" s="24">
        <v>43810</v>
      </c>
      <c r="G1769" s="24">
        <v>43812</v>
      </c>
      <c r="H1769" s="20" t="s">
        <v>81</v>
      </c>
      <c r="I1769" s="51"/>
      <c r="J1769" s="27" t="str">
        <f ca="1">NETWORKDAYS(LeaveTracker[[#This Row],[Start Date]],LeaveTracker[[#This Row],[End Date]],lstHolidays)&amp; " "&amp;LeaveTracker[[#This Row],[Type of Leave]]</f>
        <v>3 SL</v>
      </c>
      <c r="K1769" s="23">
        <f ca="1">NETWORKDAYS(LeaveTracker[[#This Row],[Start Date]],LeaveTracker[[#This Row],[End Date]],lstHolidays)</f>
        <v>3</v>
      </c>
      <c r="L1769" s="30"/>
    </row>
    <row r="1770" spans="1:12" ht="30" customHeight="1" x14ac:dyDescent="0.3">
      <c r="A1770" s="30">
        <v>314</v>
      </c>
      <c r="B1770" s="36">
        <v>43893</v>
      </c>
      <c r="C1770" s="36">
        <v>43798</v>
      </c>
      <c r="D1770" s="20" t="s">
        <v>497</v>
      </c>
      <c r="E1770" s="20" t="str">
        <f>IF(ISBLANK(LeaveTracker[[#This Row],[Employee Name]]),"-----",VLOOKUP(LeaveTracker[[#This Row],[Employee Name]],Employees[[Employee Name]:[Office]],6))</f>
        <v>COOPERATIVE OFFICE</v>
      </c>
      <c r="F1770" s="24">
        <v>43785</v>
      </c>
      <c r="G1770" s="24">
        <v>43785</v>
      </c>
      <c r="H1770" s="20" t="s">
        <v>81</v>
      </c>
      <c r="I1770" s="51"/>
      <c r="J1770" s="27" t="str">
        <f ca="1">NETWORKDAYS(LeaveTracker[[#This Row],[Start Date]],LeaveTracker[[#This Row],[End Date]],lstHolidays)&amp; " "&amp;LeaveTracker[[#This Row],[Type of Leave]]</f>
        <v>0 SL</v>
      </c>
      <c r="K1770" s="23">
        <f ca="1">NETWORKDAYS(LeaveTracker[[#This Row],[Start Date]],LeaveTracker[[#This Row],[End Date]],lstHolidays)</f>
        <v>0</v>
      </c>
      <c r="L1770" s="30"/>
    </row>
    <row r="1771" spans="1:12" ht="30" customHeight="1" x14ac:dyDescent="0.3">
      <c r="A1771" s="30">
        <v>314</v>
      </c>
      <c r="B1771" s="36">
        <v>43893</v>
      </c>
      <c r="C1771" s="36">
        <v>43798</v>
      </c>
      <c r="D1771" s="20" t="s">
        <v>497</v>
      </c>
      <c r="E1771" s="20" t="str">
        <f>IF(ISBLANK(LeaveTracker[[#This Row],[Employee Name]]),"-----",VLOOKUP(LeaveTracker[[#This Row],[Employee Name]],Employees[[Employee Name]:[Office]],6))</f>
        <v>COOPERATIVE OFFICE</v>
      </c>
      <c r="F1771" s="24">
        <v>43787</v>
      </c>
      <c r="G1771" s="24">
        <v>43789</v>
      </c>
      <c r="H1771" s="20" t="s">
        <v>81</v>
      </c>
      <c r="I1771" s="51"/>
      <c r="J1771" s="27" t="str">
        <f ca="1">NETWORKDAYS(LeaveTracker[[#This Row],[Start Date]],LeaveTracker[[#This Row],[End Date]],lstHolidays)&amp; " "&amp;LeaveTracker[[#This Row],[Type of Leave]]</f>
        <v>3 SL</v>
      </c>
      <c r="K1771" s="23">
        <f ca="1">NETWORKDAYS(LeaveTracker[[#This Row],[Start Date]],LeaveTracker[[#This Row],[End Date]],lstHolidays)</f>
        <v>3</v>
      </c>
      <c r="L1771" s="30"/>
    </row>
    <row r="1772" spans="1:12" ht="30" customHeight="1" x14ac:dyDescent="0.3">
      <c r="A1772" s="30">
        <v>314</v>
      </c>
      <c r="B1772" s="36">
        <v>43893</v>
      </c>
      <c r="C1772" s="36">
        <v>43798</v>
      </c>
      <c r="D1772" s="20" t="s">
        <v>497</v>
      </c>
      <c r="E1772" s="20" t="str">
        <f>IF(ISBLANK(LeaveTracker[[#This Row],[Employee Name]]),"-----",VLOOKUP(LeaveTracker[[#This Row],[Employee Name]],Employees[[Employee Name]:[Office]],6))</f>
        <v>COOPERATIVE OFFICE</v>
      </c>
      <c r="F1772" s="24">
        <v>43791</v>
      </c>
      <c r="G1772" s="24">
        <v>43791</v>
      </c>
      <c r="H1772" s="20" t="s">
        <v>81</v>
      </c>
      <c r="I1772" s="51"/>
      <c r="J1772" s="27" t="str">
        <f ca="1">NETWORKDAYS(LeaveTracker[[#This Row],[Start Date]],LeaveTracker[[#This Row],[End Date]],lstHolidays)&amp; " "&amp;LeaveTracker[[#This Row],[Type of Leave]]</f>
        <v>1 SL</v>
      </c>
      <c r="K1772" s="23">
        <f ca="1">NETWORKDAYS(LeaveTracker[[#This Row],[Start Date]],LeaveTracker[[#This Row],[End Date]],lstHolidays)</f>
        <v>1</v>
      </c>
      <c r="L1772" s="30"/>
    </row>
    <row r="1773" spans="1:12" ht="30" customHeight="1" x14ac:dyDescent="0.3">
      <c r="A1773" s="30">
        <v>314</v>
      </c>
      <c r="B1773" s="36">
        <v>43893</v>
      </c>
      <c r="C1773" s="36">
        <v>43798</v>
      </c>
      <c r="D1773" s="20" t="s">
        <v>497</v>
      </c>
      <c r="E1773" s="20" t="str">
        <f>IF(ISBLANK(LeaveTracker[[#This Row],[Employee Name]]),"-----",VLOOKUP(LeaveTracker[[#This Row],[Employee Name]],Employees[[Employee Name]:[Office]],6))</f>
        <v>COOPERATIVE OFFICE</v>
      </c>
      <c r="F1773" s="24">
        <v>43794</v>
      </c>
      <c r="G1773" s="24">
        <v>43797</v>
      </c>
      <c r="H1773" s="20" t="s">
        <v>81</v>
      </c>
      <c r="I1773" s="51"/>
      <c r="J1773" s="27" t="str">
        <f ca="1">NETWORKDAYS(LeaveTracker[[#This Row],[Start Date]],LeaveTracker[[#This Row],[End Date]],lstHolidays)&amp; " "&amp;LeaveTracker[[#This Row],[Type of Leave]]</f>
        <v>4 SL</v>
      </c>
      <c r="K1773" s="23">
        <f ca="1">NETWORKDAYS(LeaveTracker[[#This Row],[Start Date]],LeaveTracker[[#This Row],[End Date]],lstHolidays)</f>
        <v>4</v>
      </c>
      <c r="L1773" s="30"/>
    </row>
    <row r="1774" spans="1:12" ht="30" customHeight="1" x14ac:dyDescent="0.3">
      <c r="A1774" s="30">
        <v>315</v>
      </c>
      <c r="B1774" s="36">
        <v>43893</v>
      </c>
      <c r="C1774" s="36">
        <v>43808</v>
      </c>
      <c r="D1774" s="20" t="s">
        <v>852</v>
      </c>
      <c r="E1774" s="20" t="str">
        <f>IF(ISBLANK(LeaveTracker[[#This Row],[Employee Name]]),"-----",VLOOKUP(LeaveTracker[[#This Row],[Employee Name]],Employees[[Employee Name]:[Office]],6))</f>
        <v>CCT</v>
      </c>
      <c r="F1774" s="24">
        <v>43812</v>
      </c>
      <c r="G1774" s="24">
        <v>43812</v>
      </c>
      <c r="H1774" s="20" t="s">
        <v>300</v>
      </c>
      <c r="I1774" s="51" t="s">
        <v>1017</v>
      </c>
      <c r="J1774" s="27" t="str">
        <f ca="1">NETWORKDAYS(LeaveTracker[[#This Row],[Start Date]],LeaveTracker[[#This Row],[End Date]],lstHolidays)&amp; " "&amp;LeaveTracker[[#This Row],[Type of Leave]]</f>
        <v>1 OTHER</v>
      </c>
      <c r="K1774" s="23">
        <f ca="1">NETWORKDAYS(LeaveTracker[[#This Row],[Start Date]],LeaveTracker[[#This Row],[End Date]],lstHolidays)</f>
        <v>1</v>
      </c>
      <c r="L1774" s="30"/>
    </row>
    <row r="1775" spans="1:12" ht="30" customHeight="1" x14ac:dyDescent="0.3">
      <c r="A1775" s="30">
        <v>315</v>
      </c>
      <c r="B1775" s="36">
        <v>43893</v>
      </c>
      <c r="C1775" s="36">
        <v>43808</v>
      </c>
      <c r="D1775" s="20" t="s">
        <v>852</v>
      </c>
      <c r="E1775" s="20" t="str">
        <f>IF(ISBLANK(LeaveTracker[[#This Row],[Employee Name]]),"-----",VLOOKUP(LeaveTracker[[#This Row],[Employee Name]],Employees[[Employee Name]:[Office]],6))</f>
        <v>CCT</v>
      </c>
      <c r="F1775" s="24">
        <v>43816</v>
      </c>
      <c r="G1775" s="24">
        <v>43816</v>
      </c>
      <c r="H1775" s="20" t="s">
        <v>300</v>
      </c>
      <c r="I1775" s="51" t="s">
        <v>1017</v>
      </c>
      <c r="J1775" s="27" t="str">
        <f ca="1">NETWORKDAYS(LeaveTracker[[#This Row],[Start Date]],LeaveTracker[[#This Row],[End Date]],lstHolidays)&amp; " "&amp;LeaveTracker[[#This Row],[Type of Leave]]</f>
        <v>1 OTHER</v>
      </c>
      <c r="K1775" s="23">
        <f ca="1">NETWORKDAYS(LeaveTracker[[#This Row],[Start Date]],LeaveTracker[[#This Row],[End Date]],lstHolidays)</f>
        <v>1</v>
      </c>
      <c r="L1775" s="30"/>
    </row>
    <row r="1776" spans="1:12" ht="30" customHeight="1" x14ac:dyDescent="0.3">
      <c r="A1776" s="30">
        <v>315</v>
      </c>
      <c r="B1776" s="36">
        <v>43893</v>
      </c>
      <c r="C1776" s="36">
        <v>43808</v>
      </c>
      <c r="D1776" s="20" t="s">
        <v>852</v>
      </c>
      <c r="E1776" s="20" t="str">
        <f>IF(ISBLANK(LeaveTracker[[#This Row],[Employee Name]]),"-----",VLOOKUP(LeaveTracker[[#This Row],[Employee Name]],Employees[[Employee Name]:[Office]],6))</f>
        <v>CCT</v>
      </c>
      <c r="F1776" s="24">
        <v>43818</v>
      </c>
      <c r="G1776" s="24">
        <v>43818</v>
      </c>
      <c r="H1776" s="20" t="s">
        <v>300</v>
      </c>
      <c r="I1776" s="51" t="s">
        <v>1017</v>
      </c>
      <c r="J1776" s="27" t="str">
        <f ca="1">NETWORKDAYS(LeaveTracker[[#This Row],[Start Date]],LeaveTracker[[#This Row],[End Date]],lstHolidays)&amp; " "&amp;LeaveTracker[[#This Row],[Type of Leave]]</f>
        <v>1 OTHER</v>
      </c>
      <c r="K1776" s="23">
        <f ca="1">NETWORKDAYS(LeaveTracker[[#This Row],[Start Date]],LeaveTracker[[#This Row],[End Date]],lstHolidays)</f>
        <v>1</v>
      </c>
      <c r="L1776" s="30"/>
    </row>
    <row r="1777" spans="1:12" ht="30" customHeight="1" x14ac:dyDescent="0.3">
      <c r="A1777" s="30">
        <v>315</v>
      </c>
      <c r="B1777" s="36">
        <v>43893</v>
      </c>
      <c r="C1777" s="36">
        <v>43808</v>
      </c>
      <c r="D1777" s="20" t="s">
        <v>852</v>
      </c>
      <c r="E1777" s="20" t="str">
        <f>IF(ISBLANK(LeaveTracker[[#This Row],[Employee Name]]),"-----",VLOOKUP(LeaveTracker[[#This Row],[Employee Name]],Employees[[Employee Name]:[Office]],6))</f>
        <v>CCT</v>
      </c>
      <c r="F1777" s="24">
        <v>43825</v>
      </c>
      <c r="G1777" s="24">
        <v>43826</v>
      </c>
      <c r="H1777" s="20" t="s">
        <v>300</v>
      </c>
      <c r="I1777" s="51" t="s">
        <v>1017</v>
      </c>
      <c r="J1777" s="27" t="str">
        <f ca="1">NETWORKDAYS(LeaveTracker[[#This Row],[Start Date]],LeaveTracker[[#This Row],[End Date]],lstHolidays)&amp; " "&amp;LeaveTracker[[#This Row],[Type of Leave]]</f>
        <v>2 OTHER</v>
      </c>
      <c r="K1777" s="23">
        <f ca="1">NETWORKDAYS(LeaveTracker[[#This Row],[Start Date]],LeaveTracker[[#This Row],[End Date]],lstHolidays)</f>
        <v>2</v>
      </c>
      <c r="L1777" s="30"/>
    </row>
    <row r="1778" spans="1:12" ht="30" customHeight="1" x14ac:dyDescent="0.3">
      <c r="A1778" s="30">
        <v>316</v>
      </c>
      <c r="B1778" s="36">
        <v>43893</v>
      </c>
      <c r="C1778" s="36">
        <v>43809</v>
      </c>
      <c r="D1778" s="20" t="s">
        <v>865</v>
      </c>
      <c r="E1778" s="20" t="str">
        <f>IF(ISBLANK(LeaveTracker[[#This Row],[Employee Name]]),"-----",VLOOKUP(LeaveTracker[[#This Row],[Employee Name]],Employees[[Employee Name]:[Office]],6))</f>
        <v>LCR</v>
      </c>
      <c r="F1778" s="21">
        <v>43812</v>
      </c>
      <c r="G1778" s="24">
        <v>43812</v>
      </c>
      <c r="H1778" s="20" t="s">
        <v>82</v>
      </c>
      <c r="I1778" s="51"/>
      <c r="J1778" s="27" t="str">
        <f ca="1">NETWORKDAYS(LeaveTracker[[#This Row],[Start Date]],LeaveTracker[[#This Row],[End Date]],lstHolidays)&amp; " "&amp;LeaveTracker[[#This Row],[Type of Leave]]</f>
        <v>1 VL</v>
      </c>
      <c r="K1778" s="23">
        <f ca="1">NETWORKDAYS(LeaveTracker[[#This Row],[Start Date]],LeaveTracker[[#This Row],[End Date]],lstHolidays)</f>
        <v>1</v>
      </c>
      <c r="L1778" s="30"/>
    </row>
    <row r="1779" spans="1:12" ht="30" customHeight="1" x14ac:dyDescent="0.3">
      <c r="A1779" s="30">
        <v>316</v>
      </c>
      <c r="B1779" s="36">
        <v>43893</v>
      </c>
      <c r="C1779" s="36">
        <v>43809</v>
      </c>
      <c r="D1779" s="20" t="s">
        <v>865</v>
      </c>
      <c r="E1779" s="20" t="str">
        <f>IF(ISBLANK(LeaveTracker[[#This Row],[Employee Name]]),"-----",VLOOKUP(LeaveTracker[[#This Row],[Employee Name]],Employees[[Employee Name]:[Office]],6))</f>
        <v>LCR</v>
      </c>
      <c r="F1779" s="24">
        <v>43819</v>
      </c>
      <c r="G1779" s="24">
        <v>43819</v>
      </c>
      <c r="H1779" s="20" t="s">
        <v>82</v>
      </c>
      <c r="I1779" s="51"/>
      <c r="J1779" s="27" t="str">
        <f ca="1">NETWORKDAYS(LeaveTracker[[#This Row],[Start Date]],LeaveTracker[[#This Row],[End Date]],lstHolidays)&amp; " "&amp;LeaveTracker[[#This Row],[Type of Leave]]</f>
        <v>1 VL</v>
      </c>
      <c r="K1779" s="23">
        <f ca="1">NETWORKDAYS(LeaveTracker[[#This Row],[Start Date]],LeaveTracker[[#This Row],[End Date]],lstHolidays)</f>
        <v>1</v>
      </c>
      <c r="L1779" s="30"/>
    </row>
    <row r="1780" spans="1:12" ht="30" customHeight="1" x14ac:dyDescent="0.3">
      <c r="A1780" s="30">
        <v>317</v>
      </c>
      <c r="B1780" s="36">
        <v>43893</v>
      </c>
      <c r="C1780" s="36">
        <v>43809</v>
      </c>
      <c r="D1780" s="19" t="s">
        <v>725</v>
      </c>
      <c r="E1780" s="20" t="str">
        <f>IF(ISBLANK(LeaveTracker[[#This Row],[Employee Name]]),"-----",VLOOKUP(LeaveTracker[[#This Row],[Employee Name]],Employees[[Employee Name]:[Office]],6))</f>
        <v>LCR</v>
      </c>
      <c r="F1780" s="24">
        <v>43822</v>
      </c>
      <c r="G1780" s="24">
        <v>43822</v>
      </c>
      <c r="H1780" s="20" t="s">
        <v>82</v>
      </c>
      <c r="I1780" s="51"/>
      <c r="J1780" s="27" t="str">
        <f ca="1">NETWORKDAYS(LeaveTracker[[#This Row],[Start Date]],LeaveTracker[[#This Row],[End Date]],lstHolidays)&amp; " "&amp;LeaveTracker[[#This Row],[Type of Leave]]</f>
        <v>1 VL</v>
      </c>
      <c r="K1780" s="23">
        <f ca="1">NETWORKDAYS(LeaveTracker[[#This Row],[Start Date]],LeaveTracker[[#This Row],[End Date]],lstHolidays)</f>
        <v>1</v>
      </c>
      <c r="L1780" s="30"/>
    </row>
    <row r="1781" spans="1:12" ht="30" customHeight="1" x14ac:dyDescent="0.3">
      <c r="A1781" s="30">
        <v>317</v>
      </c>
      <c r="B1781" s="36">
        <v>43893</v>
      </c>
      <c r="C1781" s="36">
        <v>43809</v>
      </c>
      <c r="D1781" s="19" t="s">
        <v>725</v>
      </c>
      <c r="E1781" s="20" t="str">
        <f>IF(ISBLANK(LeaveTracker[[#This Row],[Employee Name]]),"-----",VLOOKUP(LeaveTracker[[#This Row],[Employee Name]],Employees[[Employee Name]:[Office]],6))</f>
        <v>LCR</v>
      </c>
      <c r="F1781" s="24">
        <v>43825</v>
      </c>
      <c r="G1781" s="24">
        <v>43826</v>
      </c>
      <c r="H1781" s="20" t="s">
        <v>82</v>
      </c>
      <c r="I1781" s="51"/>
      <c r="J1781" s="27" t="str">
        <f ca="1">NETWORKDAYS(LeaveTracker[[#This Row],[Start Date]],LeaveTracker[[#This Row],[End Date]],lstHolidays)&amp; " "&amp;LeaveTracker[[#This Row],[Type of Leave]]</f>
        <v>2 VL</v>
      </c>
      <c r="K1781" s="23">
        <f ca="1">NETWORKDAYS(LeaveTracker[[#This Row],[Start Date]],LeaveTracker[[#This Row],[End Date]],lstHolidays)</f>
        <v>2</v>
      </c>
      <c r="L1781" s="30"/>
    </row>
    <row r="1782" spans="1:12" ht="30" customHeight="1" x14ac:dyDescent="0.3">
      <c r="A1782" s="30">
        <v>318</v>
      </c>
      <c r="B1782" s="36">
        <v>43893</v>
      </c>
      <c r="C1782" s="36">
        <v>43809</v>
      </c>
      <c r="D1782" s="19" t="s">
        <v>725</v>
      </c>
      <c r="E1782" s="20" t="str">
        <f>IF(ISBLANK(LeaveTracker[[#This Row],[Employee Name]]),"-----",VLOOKUP(LeaveTracker[[#This Row],[Employee Name]],Employees[[Employee Name]:[Office]],6))</f>
        <v>LCR</v>
      </c>
      <c r="F1782" s="24">
        <v>43802</v>
      </c>
      <c r="G1782" s="24">
        <v>43802</v>
      </c>
      <c r="H1782" s="20" t="s">
        <v>81</v>
      </c>
      <c r="I1782" s="51"/>
      <c r="J1782" s="27" t="str">
        <f ca="1">NETWORKDAYS(LeaveTracker[[#This Row],[Start Date]],LeaveTracker[[#This Row],[End Date]],lstHolidays)&amp; " "&amp;LeaveTracker[[#This Row],[Type of Leave]]</f>
        <v>1 SL</v>
      </c>
      <c r="K1782" s="23">
        <f ca="1">NETWORKDAYS(LeaveTracker[[#This Row],[Start Date]],LeaveTracker[[#This Row],[End Date]],lstHolidays)</f>
        <v>1</v>
      </c>
      <c r="L1782" s="30"/>
    </row>
    <row r="1783" spans="1:12" ht="30" customHeight="1" x14ac:dyDescent="0.3">
      <c r="A1783" s="30">
        <v>319</v>
      </c>
      <c r="B1783" s="36">
        <v>43893</v>
      </c>
      <c r="C1783" s="36">
        <v>43812</v>
      </c>
      <c r="D1783" s="19" t="s">
        <v>354</v>
      </c>
      <c r="E1783" s="20" t="str">
        <f>IF(ISBLANK(LeaveTracker[[#This Row],[Employee Name]]),"-----",VLOOKUP(LeaveTracker[[#This Row],[Employee Name]],Employees[[Employee Name]:[Office]],6))</f>
        <v>LCR</v>
      </c>
      <c r="F1783" s="24">
        <v>43825</v>
      </c>
      <c r="G1783" s="24">
        <v>43826</v>
      </c>
      <c r="H1783" s="20" t="s">
        <v>82</v>
      </c>
      <c r="I1783" s="51"/>
      <c r="J1783" s="27" t="str">
        <f ca="1">NETWORKDAYS(LeaveTracker[[#This Row],[Start Date]],LeaveTracker[[#This Row],[End Date]],lstHolidays)&amp; " "&amp;LeaveTracker[[#This Row],[Type of Leave]]</f>
        <v>2 VL</v>
      </c>
      <c r="K1783" s="23">
        <f ca="1">NETWORKDAYS(LeaveTracker[[#This Row],[Start Date]],LeaveTracker[[#This Row],[End Date]],lstHolidays)</f>
        <v>2</v>
      </c>
      <c r="L1783" s="30"/>
    </row>
    <row r="1784" spans="1:12" ht="30" customHeight="1" x14ac:dyDescent="0.3">
      <c r="A1784" s="30">
        <v>320</v>
      </c>
      <c r="B1784" s="36">
        <v>43893</v>
      </c>
      <c r="C1784" s="36">
        <v>43815</v>
      </c>
      <c r="D1784" s="19" t="s">
        <v>867</v>
      </c>
      <c r="E1784" s="20" t="str">
        <f>IF(ISBLANK(LeaveTracker[[#This Row],[Employee Name]]),"-----",VLOOKUP(LeaveTracker[[#This Row],[Employee Name]],Employees[[Employee Name]:[Office]],6))</f>
        <v>ACCOUNTING</v>
      </c>
      <c r="F1784" s="24">
        <v>43822</v>
      </c>
      <c r="G1784" s="24">
        <v>43822</v>
      </c>
      <c r="H1784" s="20" t="s">
        <v>300</v>
      </c>
      <c r="I1784" s="51" t="s">
        <v>105</v>
      </c>
      <c r="J1784" s="27" t="str">
        <f ca="1">NETWORKDAYS(LeaveTracker[[#This Row],[Start Date]],LeaveTracker[[#This Row],[End Date]],lstHolidays)&amp; " "&amp;LeaveTracker[[#This Row],[Type of Leave]]</f>
        <v>1 OTHER</v>
      </c>
      <c r="K1784" s="23">
        <f ca="1">NETWORKDAYS(LeaveTracker[[#This Row],[Start Date]],LeaveTracker[[#This Row],[End Date]],lstHolidays)</f>
        <v>1</v>
      </c>
      <c r="L1784" s="30"/>
    </row>
    <row r="1785" spans="1:12" ht="30" customHeight="1" x14ac:dyDescent="0.3">
      <c r="A1785" s="30">
        <v>320</v>
      </c>
      <c r="B1785" s="36">
        <v>43893</v>
      </c>
      <c r="C1785" s="36">
        <v>43815</v>
      </c>
      <c r="D1785" s="19" t="s">
        <v>867</v>
      </c>
      <c r="E1785" s="20" t="str">
        <f>IF(ISBLANK(LeaveTracker[[#This Row],[Employee Name]]),"-----",VLOOKUP(LeaveTracker[[#This Row],[Employee Name]],Employees[[Employee Name]:[Office]],6))</f>
        <v>ACCOUNTING</v>
      </c>
      <c r="F1785" s="24">
        <v>43825</v>
      </c>
      <c r="G1785" s="24">
        <v>43826</v>
      </c>
      <c r="H1785" s="20" t="s">
        <v>300</v>
      </c>
      <c r="I1785" s="51" t="s">
        <v>105</v>
      </c>
      <c r="J1785" s="27" t="str">
        <f ca="1">NETWORKDAYS(LeaveTracker[[#This Row],[Start Date]],LeaveTracker[[#This Row],[End Date]],lstHolidays)&amp; " "&amp;LeaveTracker[[#This Row],[Type of Leave]]</f>
        <v>2 OTHER</v>
      </c>
      <c r="K1785" s="23">
        <f ca="1">NETWORKDAYS(LeaveTracker[[#This Row],[Start Date]],LeaveTracker[[#This Row],[End Date]],lstHolidays)</f>
        <v>2</v>
      </c>
      <c r="L1785" s="30"/>
    </row>
    <row r="1786" spans="1:12" ht="30" customHeight="1" x14ac:dyDescent="0.3">
      <c r="A1786" s="30">
        <v>321</v>
      </c>
      <c r="B1786" s="36">
        <v>43893</v>
      </c>
      <c r="C1786" s="36">
        <v>43803</v>
      </c>
      <c r="D1786" s="19" t="s">
        <v>870</v>
      </c>
      <c r="E1786" s="20" t="str">
        <f>IF(ISBLANK(LeaveTracker[[#This Row],[Employee Name]]),"-----",VLOOKUP(LeaveTracker[[#This Row],[Employee Name]],Employees[[Employee Name]:[Office]],6))</f>
        <v>ACCOUNTING</v>
      </c>
      <c r="F1786" s="24">
        <v>43816</v>
      </c>
      <c r="G1786" s="24">
        <v>44183</v>
      </c>
      <c r="H1786" s="20" t="s">
        <v>82</v>
      </c>
      <c r="I1786" s="51"/>
      <c r="J1786" s="27" t="str">
        <f ca="1">NETWORKDAYS(LeaveTracker[[#This Row],[Start Date]],LeaveTracker[[#This Row],[End Date]],lstHolidays)&amp; " "&amp;LeaveTracker[[#This Row],[Type of Leave]]</f>
        <v>264 VL</v>
      </c>
      <c r="K1786" s="23">
        <f ca="1">NETWORKDAYS(LeaveTracker[[#This Row],[Start Date]],LeaveTracker[[#This Row],[End Date]],lstHolidays)</f>
        <v>264</v>
      </c>
      <c r="L1786" s="30"/>
    </row>
    <row r="1787" spans="1:12" ht="30" customHeight="1" x14ac:dyDescent="0.3">
      <c r="A1787" s="30">
        <v>322</v>
      </c>
      <c r="B1787" s="36">
        <v>43893</v>
      </c>
      <c r="C1787" s="36">
        <v>43803</v>
      </c>
      <c r="D1787" s="20" t="s">
        <v>870</v>
      </c>
      <c r="E1787" s="20" t="str">
        <f>IF(ISBLANK(LeaveTracker[[#This Row],[Employee Name]]),"-----",VLOOKUP(LeaveTracker[[#This Row],[Employee Name]],Employees[[Employee Name]:[Office]],6))</f>
        <v>ACCOUNTING</v>
      </c>
      <c r="F1787" s="21">
        <v>43788</v>
      </c>
      <c r="G1787" s="24">
        <v>43789</v>
      </c>
      <c r="H1787" s="20" t="s">
        <v>81</v>
      </c>
      <c r="I1787" s="51"/>
      <c r="J1787" s="27" t="str">
        <f ca="1">NETWORKDAYS(LeaveTracker[[#This Row],[Start Date]],LeaveTracker[[#This Row],[End Date]],lstHolidays)&amp; " "&amp;LeaveTracker[[#This Row],[Type of Leave]]</f>
        <v>2 SL</v>
      </c>
      <c r="K1787" s="23">
        <f ca="1">NETWORKDAYS(LeaveTracker[[#This Row],[Start Date]],LeaveTracker[[#This Row],[End Date]],lstHolidays)</f>
        <v>2</v>
      </c>
      <c r="L1787" s="30"/>
    </row>
    <row r="1788" spans="1:12" ht="30" customHeight="1" x14ac:dyDescent="0.3">
      <c r="A1788" s="30">
        <v>323</v>
      </c>
      <c r="B1788" s="36">
        <v>43893</v>
      </c>
      <c r="C1788" s="36">
        <v>43775</v>
      </c>
      <c r="D1788" s="20" t="s">
        <v>870</v>
      </c>
      <c r="E1788" s="20" t="str">
        <f>IF(ISBLANK(LeaveTracker[[#This Row],[Employee Name]]),"-----",VLOOKUP(LeaveTracker[[#This Row],[Employee Name]],Employees[[Employee Name]:[Office]],6))</f>
        <v>ACCOUNTING</v>
      </c>
      <c r="F1788" s="24">
        <v>43769</v>
      </c>
      <c r="G1788" s="24">
        <v>43769</v>
      </c>
      <c r="H1788" s="20" t="s">
        <v>81</v>
      </c>
      <c r="I1788" s="51"/>
      <c r="J1788" s="27" t="str">
        <f ca="1">NETWORKDAYS(LeaveTracker[[#This Row],[Start Date]],LeaveTracker[[#This Row],[End Date]],lstHolidays)&amp; " "&amp;LeaveTracker[[#This Row],[Type of Leave]]</f>
        <v>1 SL</v>
      </c>
      <c r="K1788" s="23">
        <f ca="1">NETWORKDAYS(LeaveTracker[[#This Row],[Start Date]],LeaveTracker[[#This Row],[End Date]],lstHolidays)</f>
        <v>1</v>
      </c>
      <c r="L1788" s="30"/>
    </row>
    <row r="1789" spans="1:12" ht="30" customHeight="1" x14ac:dyDescent="0.3">
      <c r="A1789" s="30">
        <v>324</v>
      </c>
      <c r="B1789" s="36">
        <v>43893</v>
      </c>
      <c r="C1789" s="36">
        <v>43798</v>
      </c>
      <c r="D1789" s="19" t="s">
        <v>516</v>
      </c>
      <c r="E1789" s="20" t="str">
        <f>IF(ISBLANK(LeaveTracker[[#This Row],[Employee Name]]),"-----",VLOOKUP(LeaveTracker[[#This Row],[Employee Name]],Employees[[Employee Name]:[Office]],6))</f>
        <v>ACCOUNTING</v>
      </c>
      <c r="F1789" s="24">
        <v>43794</v>
      </c>
      <c r="G1789" s="24">
        <v>43795</v>
      </c>
      <c r="H1789" s="20" t="s">
        <v>81</v>
      </c>
      <c r="I1789" s="51"/>
      <c r="J1789" s="27" t="str">
        <f ca="1">NETWORKDAYS(LeaveTracker[[#This Row],[Start Date]],LeaveTracker[[#This Row],[End Date]],lstHolidays)&amp; " "&amp;LeaveTracker[[#This Row],[Type of Leave]]</f>
        <v>2 SL</v>
      </c>
      <c r="K1789" s="23">
        <f ca="1">NETWORKDAYS(LeaveTracker[[#This Row],[Start Date]],LeaveTracker[[#This Row],[End Date]],lstHolidays)</f>
        <v>2</v>
      </c>
      <c r="L1789" s="30"/>
    </row>
    <row r="1790" spans="1:12" ht="30" customHeight="1" x14ac:dyDescent="0.3">
      <c r="A1790" s="30">
        <v>325</v>
      </c>
      <c r="B1790" s="36">
        <v>43893</v>
      </c>
      <c r="C1790" s="36">
        <v>43797</v>
      </c>
      <c r="D1790" s="19" t="s">
        <v>522</v>
      </c>
      <c r="E1790" s="20" t="str">
        <f>IF(ISBLANK(LeaveTracker[[#This Row],[Employee Name]]),"-----",VLOOKUP(LeaveTracker[[#This Row],[Employee Name]],Employees[[Employee Name]:[Office]],6))</f>
        <v>ACCOUNTING</v>
      </c>
      <c r="F1790" s="24">
        <v>43809</v>
      </c>
      <c r="G1790" s="24">
        <v>43809</v>
      </c>
      <c r="H1790" s="20" t="s">
        <v>82</v>
      </c>
      <c r="I1790" s="51"/>
      <c r="J1790" s="27" t="str">
        <f ca="1">NETWORKDAYS(LeaveTracker[[#This Row],[Start Date]],LeaveTracker[[#This Row],[End Date]],lstHolidays)&amp; " "&amp;LeaveTracker[[#This Row],[Type of Leave]]</f>
        <v>1 VL</v>
      </c>
      <c r="K1790" s="23">
        <f ca="1">NETWORKDAYS(LeaveTracker[[#This Row],[Start Date]],LeaveTracker[[#This Row],[End Date]],lstHolidays)</f>
        <v>1</v>
      </c>
      <c r="L1790" s="30"/>
    </row>
    <row r="1791" spans="1:12" ht="30" customHeight="1" x14ac:dyDescent="0.3">
      <c r="A1791" s="30">
        <v>325</v>
      </c>
      <c r="B1791" s="36">
        <v>43893</v>
      </c>
      <c r="C1791" s="36">
        <v>43797</v>
      </c>
      <c r="D1791" s="19" t="s">
        <v>522</v>
      </c>
      <c r="E1791" s="20" t="str">
        <f>IF(ISBLANK(LeaveTracker[[#This Row],[Employee Name]]),"-----",VLOOKUP(LeaveTracker[[#This Row],[Employee Name]],Employees[[Employee Name]:[Office]],6))</f>
        <v>ACCOUNTING</v>
      </c>
      <c r="F1791" s="24">
        <v>43826</v>
      </c>
      <c r="G1791" s="24">
        <v>43826</v>
      </c>
      <c r="H1791" s="20" t="s">
        <v>82</v>
      </c>
      <c r="I1791" s="51"/>
      <c r="J1791" s="27" t="str">
        <f ca="1">NETWORKDAYS(LeaveTracker[[#This Row],[Start Date]],LeaveTracker[[#This Row],[End Date]],lstHolidays)&amp; " "&amp;LeaveTracker[[#This Row],[Type of Leave]]</f>
        <v>1 VL</v>
      </c>
      <c r="K1791" s="23">
        <f ca="1">NETWORKDAYS(LeaveTracker[[#This Row],[Start Date]],LeaveTracker[[#This Row],[End Date]],lstHolidays)</f>
        <v>1</v>
      </c>
      <c r="L1791" s="30"/>
    </row>
    <row r="1792" spans="1:12" ht="30" customHeight="1" x14ac:dyDescent="0.3">
      <c r="A1792" s="30">
        <v>326</v>
      </c>
      <c r="B1792" s="36">
        <v>43893</v>
      </c>
      <c r="C1792" s="36">
        <v>43796</v>
      </c>
      <c r="D1792" s="19" t="s">
        <v>522</v>
      </c>
      <c r="E1792" s="20" t="str">
        <f>IF(ISBLANK(LeaveTracker[[#This Row],[Employee Name]]),"-----",VLOOKUP(LeaveTracker[[#This Row],[Employee Name]],Employees[[Employee Name]:[Office]],6))</f>
        <v>ACCOUNTING</v>
      </c>
      <c r="F1792" s="24">
        <v>43794</v>
      </c>
      <c r="G1792" s="24">
        <v>43794</v>
      </c>
      <c r="H1792" s="20" t="s">
        <v>81</v>
      </c>
      <c r="I1792" s="51"/>
      <c r="J1792" s="27" t="str">
        <f ca="1">NETWORKDAYS(LeaveTracker[[#This Row],[Start Date]],LeaveTracker[[#This Row],[End Date]],lstHolidays)&amp; " "&amp;LeaveTracker[[#This Row],[Type of Leave]]</f>
        <v>1 SL</v>
      </c>
      <c r="K1792" s="23">
        <f ca="1">NETWORKDAYS(LeaveTracker[[#This Row],[Start Date]],LeaveTracker[[#This Row],[End Date]],lstHolidays)</f>
        <v>1</v>
      </c>
      <c r="L1792" s="30"/>
    </row>
    <row r="1793" spans="1:12" ht="30" customHeight="1" x14ac:dyDescent="0.3">
      <c r="A1793" s="30">
        <v>327</v>
      </c>
      <c r="B1793" s="36">
        <v>43893</v>
      </c>
      <c r="C1793" s="36">
        <v>43797</v>
      </c>
      <c r="D1793" s="19" t="s">
        <v>509</v>
      </c>
      <c r="E1793" s="20" t="str">
        <f>IF(ISBLANK(LeaveTracker[[#This Row],[Employee Name]]),"-----",VLOOKUP(LeaveTracker[[#This Row],[Employee Name]],Employees[[Employee Name]:[Office]],6))</f>
        <v>ACCOUNTING</v>
      </c>
      <c r="F1793" s="24">
        <v>43777</v>
      </c>
      <c r="G1793" s="24">
        <v>43777</v>
      </c>
      <c r="H1793" s="20" t="s">
        <v>81</v>
      </c>
      <c r="I1793" s="51"/>
      <c r="J1793" s="27" t="str">
        <f ca="1">NETWORKDAYS(LeaveTracker[[#This Row],[Start Date]],LeaveTracker[[#This Row],[End Date]],lstHolidays)&amp; " "&amp;LeaveTracker[[#This Row],[Type of Leave]]</f>
        <v>1 SL</v>
      </c>
      <c r="K1793" s="23">
        <f ca="1">NETWORKDAYS(LeaveTracker[[#This Row],[Start Date]],LeaveTracker[[#This Row],[End Date]],lstHolidays)</f>
        <v>1</v>
      </c>
      <c r="L1793" s="30"/>
    </row>
    <row r="1794" spans="1:12" ht="30" customHeight="1" x14ac:dyDescent="0.3">
      <c r="A1794" s="30">
        <v>327</v>
      </c>
      <c r="B1794" s="36">
        <v>43893</v>
      </c>
      <c r="C1794" s="36">
        <v>43797</v>
      </c>
      <c r="D1794" s="20" t="s">
        <v>509</v>
      </c>
      <c r="E1794" s="20" t="str">
        <f>IF(ISBLANK(LeaveTracker[[#This Row],[Employee Name]]),"-----",VLOOKUP(LeaveTracker[[#This Row],[Employee Name]],Employees[[Employee Name]:[Office]],6))</f>
        <v>ACCOUNTING</v>
      </c>
      <c r="F1794" s="24">
        <v>43787</v>
      </c>
      <c r="G1794" s="24">
        <v>43787</v>
      </c>
      <c r="H1794" s="20" t="s">
        <v>81</v>
      </c>
      <c r="I1794" s="51"/>
      <c r="J1794" s="27" t="str">
        <f ca="1">NETWORKDAYS(LeaveTracker[[#This Row],[Start Date]],LeaveTracker[[#This Row],[End Date]],lstHolidays)&amp; " "&amp;LeaveTracker[[#This Row],[Type of Leave]]</f>
        <v>1 SL</v>
      </c>
      <c r="K1794" s="23">
        <f ca="1">NETWORKDAYS(LeaveTracker[[#This Row],[Start Date]],LeaveTracker[[#This Row],[End Date]],lstHolidays)</f>
        <v>1</v>
      </c>
      <c r="L1794" s="30"/>
    </row>
    <row r="1795" spans="1:12" ht="30" customHeight="1" x14ac:dyDescent="0.3">
      <c r="A1795" s="30">
        <v>328</v>
      </c>
      <c r="B1795" s="36">
        <v>43893</v>
      </c>
      <c r="C1795" s="36">
        <v>43783</v>
      </c>
      <c r="D1795" s="19" t="s">
        <v>512</v>
      </c>
      <c r="E1795" s="20" t="str">
        <f>IF(ISBLANK(LeaveTracker[[#This Row],[Employee Name]]),"-----",VLOOKUP(LeaveTracker[[#This Row],[Employee Name]],Employees[[Employee Name]:[Office]],6))</f>
        <v>ACCOUNTING</v>
      </c>
      <c r="F1795" s="24">
        <v>43791</v>
      </c>
      <c r="G1795" s="24">
        <v>43791</v>
      </c>
      <c r="H1795" s="20" t="s">
        <v>82</v>
      </c>
      <c r="I1795" s="51"/>
      <c r="J1795" s="27" t="str">
        <f ca="1">NETWORKDAYS(LeaveTracker[[#This Row],[Start Date]],LeaveTracker[[#This Row],[End Date]],lstHolidays)&amp; " "&amp;LeaveTracker[[#This Row],[Type of Leave]]</f>
        <v>1 VL</v>
      </c>
      <c r="K1795" s="23">
        <f ca="1">NETWORKDAYS(LeaveTracker[[#This Row],[Start Date]],LeaveTracker[[#This Row],[End Date]],lstHolidays)</f>
        <v>1</v>
      </c>
      <c r="L1795" s="30"/>
    </row>
    <row r="1796" spans="1:12" ht="30" customHeight="1" x14ac:dyDescent="0.3">
      <c r="A1796" s="30">
        <v>329</v>
      </c>
      <c r="B1796" s="36">
        <v>43893</v>
      </c>
      <c r="C1796" s="36">
        <v>43801</v>
      </c>
      <c r="D1796" s="19" t="s">
        <v>873</v>
      </c>
      <c r="E1796" s="20" t="str">
        <f>IF(ISBLANK(LeaveTracker[[#This Row],[Employee Name]]),"-----",VLOOKUP(LeaveTracker[[#This Row],[Employee Name]],Employees[[Employee Name]:[Office]],6))</f>
        <v>ACCOUNTING</v>
      </c>
      <c r="F1796" s="24">
        <v>43798</v>
      </c>
      <c r="G1796" s="24">
        <v>43798</v>
      </c>
      <c r="H1796" s="20" t="s">
        <v>81</v>
      </c>
      <c r="I1796" s="51"/>
      <c r="J1796" s="27" t="str">
        <f ca="1">NETWORKDAYS(LeaveTracker[[#This Row],[Start Date]],LeaveTracker[[#This Row],[End Date]],lstHolidays)&amp; " "&amp;LeaveTracker[[#This Row],[Type of Leave]]</f>
        <v>1 SL</v>
      </c>
      <c r="K1796" s="23">
        <f ca="1">NETWORKDAYS(LeaveTracker[[#This Row],[Start Date]],LeaveTracker[[#This Row],[End Date]],lstHolidays)</f>
        <v>1</v>
      </c>
      <c r="L1796" s="30"/>
    </row>
    <row r="1797" spans="1:12" ht="30" customHeight="1" x14ac:dyDescent="0.3">
      <c r="A1797" s="30">
        <v>330</v>
      </c>
      <c r="B1797" s="36">
        <v>43893</v>
      </c>
      <c r="C1797" s="36">
        <v>43794</v>
      </c>
      <c r="D1797" s="19" t="s">
        <v>873</v>
      </c>
      <c r="E1797" s="20" t="str">
        <f>IF(ISBLANK(LeaveTracker[[#This Row],[Employee Name]]),"-----",VLOOKUP(LeaveTracker[[#This Row],[Employee Name]],Employees[[Employee Name]:[Office]],6))</f>
        <v>ACCOUNTING</v>
      </c>
      <c r="F1797" s="24">
        <v>43791</v>
      </c>
      <c r="G1797" s="24">
        <v>43791</v>
      </c>
      <c r="H1797" s="20" t="s">
        <v>81</v>
      </c>
      <c r="I1797" s="51"/>
      <c r="J1797" s="27" t="str">
        <f ca="1">NETWORKDAYS(LeaveTracker[[#This Row],[Start Date]],LeaveTracker[[#This Row],[End Date]],lstHolidays)&amp; " "&amp;LeaveTracker[[#This Row],[Type of Leave]]</f>
        <v>1 SL</v>
      </c>
      <c r="K1797" s="23">
        <f ca="1">NETWORKDAYS(LeaveTracker[[#This Row],[Start Date]],LeaveTracker[[#This Row],[End Date]],lstHolidays)</f>
        <v>1</v>
      </c>
      <c r="L1797" s="30"/>
    </row>
    <row r="1798" spans="1:12" ht="30" customHeight="1" x14ac:dyDescent="0.3">
      <c r="A1798" s="30">
        <v>331</v>
      </c>
      <c r="B1798" s="36">
        <v>43893</v>
      </c>
      <c r="C1798" s="36">
        <v>43804</v>
      </c>
      <c r="D1798" s="19" t="s">
        <v>878</v>
      </c>
      <c r="E1798" s="20" t="str">
        <f>IF(ISBLANK(LeaveTracker[[#This Row],[Employee Name]]),"-----",VLOOKUP(LeaveTracker[[#This Row],[Employee Name]],Employees[[Employee Name]:[Office]],6))</f>
        <v>ACCOUNTING</v>
      </c>
      <c r="F1798" s="24">
        <v>43817</v>
      </c>
      <c r="G1798" s="24">
        <v>43818</v>
      </c>
      <c r="H1798" s="20" t="s">
        <v>82</v>
      </c>
      <c r="I1798" s="51"/>
      <c r="J1798" s="27" t="str">
        <f ca="1">NETWORKDAYS(LeaveTracker[[#This Row],[Start Date]],LeaveTracker[[#This Row],[End Date]],lstHolidays)&amp; " "&amp;LeaveTracker[[#This Row],[Type of Leave]]</f>
        <v>2 VL</v>
      </c>
      <c r="K1798" s="23">
        <f ca="1">NETWORKDAYS(LeaveTracker[[#This Row],[Start Date]],LeaveTracker[[#This Row],[End Date]],lstHolidays)</f>
        <v>2</v>
      </c>
      <c r="L1798" s="30"/>
    </row>
    <row r="1799" spans="1:12" ht="30" customHeight="1" x14ac:dyDescent="0.3">
      <c r="A1799" s="30">
        <v>332</v>
      </c>
      <c r="B1799" s="36">
        <v>43893</v>
      </c>
      <c r="C1799" s="36">
        <v>43805</v>
      </c>
      <c r="D1799" s="19" t="s">
        <v>878</v>
      </c>
      <c r="E1799" s="20" t="str">
        <f>IF(ISBLANK(LeaveTracker[[#This Row],[Employee Name]]),"-----",VLOOKUP(LeaveTracker[[#This Row],[Employee Name]],Employees[[Employee Name]:[Office]],6))</f>
        <v>ACCOUNTING</v>
      </c>
      <c r="F1799" s="24">
        <v>43811</v>
      </c>
      <c r="G1799" s="24">
        <v>43811</v>
      </c>
      <c r="H1799" s="20" t="s">
        <v>82</v>
      </c>
      <c r="I1799" s="51"/>
      <c r="J1799" s="27" t="str">
        <f ca="1">NETWORKDAYS(LeaveTracker[[#This Row],[Start Date]],LeaveTracker[[#This Row],[End Date]],lstHolidays)&amp; " "&amp;LeaveTracker[[#This Row],[Type of Leave]]</f>
        <v>1 VL</v>
      </c>
      <c r="K1799" s="23">
        <f ca="1">NETWORKDAYS(LeaveTracker[[#This Row],[Start Date]],LeaveTracker[[#This Row],[End Date]],lstHolidays)</f>
        <v>1</v>
      </c>
      <c r="L1799" s="30"/>
    </row>
    <row r="1800" spans="1:12" ht="30" customHeight="1" x14ac:dyDescent="0.3">
      <c r="A1800" s="30">
        <v>333</v>
      </c>
      <c r="B1800" s="36">
        <v>43893</v>
      </c>
      <c r="C1800" s="36">
        <v>43789</v>
      </c>
      <c r="D1800" s="19" t="s">
        <v>878</v>
      </c>
      <c r="E1800" s="20" t="str">
        <f>IF(ISBLANK(LeaveTracker[[#This Row],[Employee Name]]),"-----",VLOOKUP(LeaveTracker[[#This Row],[Employee Name]],Employees[[Employee Name]:[Office]],6))</f>
        <v>ACCOUNTING</v>
      </c>
      <c r="F1800" s="24">
        <v>43783</v>
      </c>
      <c r="G1800" s="24">
        <v>43784</v>
      </c>
      <c r="H1800" s="20" t="s">
        <v>81</v>
      </c>
      <c r="I1800" s="51"/>
      <c r="J1800" s="27" t="str">
        <f ca="1">NETWORKDAYS(LeaveTracker[[#This Row],[Start Date]],LeaveTracker[[#This Row],[End Date]],lstHolidays)&amp; " "&amp;LeaveTracker[[#This Row],[Type of Leave]]</f>
        <v>2 SL</v>
      </c>
      <c r="K1800" s="23">
        <f ca="1">NETWORKDAYS(LeaveTracker[[#This Row],[Start Date]],LeaveTracker[[#This Row],[End Date]],lstHolidays)</f>
        <v>2</v>
      </c>
      <c r="L1800" s="30"/>
    </row>
    <row r="1801" spans="1:12" ht="30" customHeight="1" x14ac:dyDescent="0.3">
      <c r="A1801" s="30">
        <v>334</v>
      </c>
      <c r="B1801" s="36">
        <v>43893</v>
      </c>
      <c r="C1801" s="36">
        <v>43816</v>
      </c>
      <c r="D1801" s="19" t="s">
        <v>881</v>
      </c>
      <c r="E1801" s="20" t="str">
        <f>IF(ISBLANK(LeaveTracker[[#This Row],[Employee Name]]),"-----",VLOOKUP(LeaveTracker[[#This Row],[Employee Name]],Employees[[Employee Name]:[Office]],6))</f>
        <v>ACCOUNTING</v>
      </c>
      <c r="F1801" s="24">
        <v>43819</v>
      </c>
      <c r="G1801" s="24">
        <v>43819</v>
      </c>
      <c r="H1801" s="20" t="s">
        <v>300</v>
      </c>
      <c r="I1801" s="51" t="s">
        <v>105</v>
      </c>
      <c r="J1801" s="27" t="str">
        <f ca="1">NETWORKDAYS(LeaveTracker[[#This Row],[Start Date]],LeaveTracker[[#This Row],[End Date]],lstHolidays)&amp; " "&amp;LeaveTracker[[#This Row],[Type of Leave]]</f>
        <v>1 OTHER</v>
      </c>
      <c r="K1801" s="23">
        <f ca="1">NETWORKDAYS(LeaveTracker[[#This Row],[Start Date]],LeaveTracker[[#This Row],[End Date]],lstHolidays)</f>
        <v>1</v>
      </c>
      <c r="L1801" s="30"/>
    </row>
    <row r="1802" spans="1:12" ht="30" customHeight="1" x14ac:dyDescent="0.3">
      <c r="A1802" s="30">
        <v>334</v>
      </c>
      <c r="B1802" s="36">
        <v>43893</v>
      </c>
      <c r="C1802" s="36">
        <v>43816</v>
      </c>
      <c r="D1802" s="19" t="s">
        <v>881</v>
      </c>
      <c r="E1802" s="20" t="str">
        <f>IF(ISBLANK(LeaveTracker[[#This Row],[Employee Name]]),"-----",VLOOKUP(LeaveTracker[[#This Row],[Employee Name]],Employees[[Employee Name]:[Office]],6))</f>
        <v>ACCOUNTING</v>
      </c>
      <c r="F1802" s="24">
        <v>43825</v>
      </c>
      <c r="G1802" s="24">
        <v>43825</v>
      </c>
      <c r="H1802" s="20" t="s">
        <v>300</v>
      </c>
      <c r="I1802" s="51" t="s">
        <v>105</v>
      </c>
      <c r="J1802" s="27" t="str">
        <f ca="1">NETWORKDAYS(LeaveTracker[[#This Row],[Start Date]],LeaveTracker[[#This Row],[End Date]],lstHolidays)&amp; " "&amp;LeaveTracker[[#This Row],[Type of Leave]]</f>
        <v>1 OTHER</v>
      </c>
      <c r="K1802" s="23">
        <f ca="1">NETWORKDAYS(LeaveTracker[[#This Row],[Start Date]],LeaveTracker[[#This Row],[End Date]],lstHolidays)</f>
        <v>1</v>
      </c>
      <c r="L1802" s="30"/>
    </row>
    <row r="1803" spans="1:12" ht="30" customHeight="1" x14ac:dyDescent="0.3">
      <c r="A1803" s="30">
        <v>335</v>
      </c>
      <c r="B1803" s="36">
        <v>43893</v>
      </c>
      <c r="C1803" s="36">
        <v>43797</v>
      </c>
      <c r="D1803" s="19" t="s">
        <v>881</v>
      </c>
      <c r="E1803" s="20" t="str">
        <f>IF(ISBLANK(LeaveTracker[[#This Row],[Employee Name]]),"-----",VLOOKUP(LeaveTracker[[#This Row],[Employee Name]],Employees[[Employee Name]:[Office]],6))</f>
        <v>ACCOUNTING</v>
      </c>
      <c r="F1803" s="24">
        <v>43796</v>
      </c>
      <c r="G1803" s="24">
        <v>43796</v>
      </c>
      <c r="H1803" s="20" t="s">
        <v>81</v>
      </c>
      <c r="I1803" s="51"/>
      <c r="J1803" s="27" t="str">
        <f ca="1">NETWORKDAYS(LeaveTracker[[#This Row],[Start Date]],LeaveTracker[[#This Row],[End Date]],lstHolidays)&amp; " "&amp;LeaveTracker[[#This Row],[Type of Leave]]</f>
        <v>1 SL</v>
      </c>
      <c r="K1803" s="23">
        <f ca="1">NETWORKDAYS(LeaveTracker[[#This Row],[Start Date]],LeaveTracker[[#This Row],[End Date]],lstHolidays)</f>
        <v>1</v>
      </c>
      <c r="L1803" s="30"/>
    </row>
    <row r="1804" spans="1:12" ht="30" customHeight="1" x14ac:dyDescent="0.3">
      <c r="A1804" s="30">
        <v>336</v>
      </c>
      <c r="B1804" s="36">
        <v>43893</v>
      </c>
      <c r="C1804" s="36">
        <v>43789</v>
      </c>
      <c r="D1804" s="19" t="s">
        <v>881</v>
      </c>
      <c r="E1804" s="20" t="str">
        <f>IF(ISBLANK(LeaveTracker[[#This Row],[Employee Name]]),"-----",VLOOKUP(LeaveTracker[[#This Row],[Employee Name]],Employees[[Employee Name]:[Office]],6))</f>
        <v>ACCOUNTING</v>
      </c>
      <c r="F1804" s="24">
        <v>43776</v>
      </c>
      <c r="G1804" s="24">
        <v>43776</v>
      </c>
      <c r="H1804" s="20" t="s">
        <v>81</v>
      </c>
      <c r="I1804" s="51"/>
      <c r="J1804" s="27" t="str">
        <f ca="1">NETWORKDAYS(LeaveTracker[[#This Row],[Start Date]],LeaveTracker[[#This Row],[End Date]],lstHolidays)&amp; " "&amp;LeaveTracker[[#This Row],[Type of Leave]]</f>
        <v>1 SL</v>
      </c>
      <c r="K1804" s="23">
        <f ca="1">NETWORKDAYS(LeaveTracker[[#This Row],[Start Date]],LeaveTracker[[#This Row],[End Date]],lstHolidays)</f>
        <v>1</v>
      </c>
      <c r="L1804" s="30"/>
    </row>
    <row r="1805" spans="1:12" ht="30" customHeight="1" x14ac:dyDescent="0.3">
      <c r="A1805" s="30">
        <v>336</v>
      </c>
      <c r="B1805" s="36">
        <v>43893</v>
      </c>
      <c r="C1805" s="36">
        <v>43789</v>
      </c>
      <c r="D1805" s="19" t="s">
        <v>881</v>
      </c>
      <c r="E1805" s="20" t="str">
        <f>IF(ISBLANK(LeaveTracker[[#This Row],[Employee Name]]),"-----",VLOOKUP(LeaveTracker[[#This Row],[Employee Name]],Employees[[Employee Name]:[Office]],6))</f>
        <v>ACCOUNTING</v>
      </c>
      <c r="F1805" s="24">
        <v>43781</v>
      </c>
      <c r="G1805" s="24">
        <v>43781</v>
      </c>
      <c r="H1805" s="20" t="s">
        <v>81</v>
      </c>
      <c r="I1805" s="51"/>
      <c r="J1805" s="27" t="str">
        <f ca="1">NETWORKDAYS(LeaveTracker[[#This Row],[Start Date]],LeaveTracker[[#This Row],[End Date]],lstHolidays)&amp; " "&amp;LeaveTracker[[#This Row],[Type of Leave]]</f>
        <v>1 SL</v>
      </c>
      <c r="K1805" s="23">
        <f ca="1">NETWORKDAYS(LeaveTracker[[#This Row],[Start Date]],LeaveTracker[[#This Row],[End Date]],lstHolidays)</f>
        <v>1</v>
      </c>
      <c r="L1805" s="30"/>
    </row>
    <row r="1806" spans="1:12" ht="30" customHeight="1" x14ac:dyDescent="0.3">
      <c r="A1806" s="30">
        <v>336</v>
      </c>
      <c r="B1806" s="36">
        <v>43893</v>
      </c>
      <c r="C1806" s="36">
        <v>43789</v>
      </c>
      <c r="D1806" s="19" t="s">
        <v>881</v>
      </c>
      <c r="E1806" s="20" t="str">
        <f>IF(ISBLANK(LeaveTracker[[#This Row],[Employee Name]]),"-----",VLOOKUP(LeaveTracker[[#This Row],[Employee Name]],Employees[[Employee Name]:[Office]],6))</f>
        <v>ACCOUNTING</v>
      </c>
      <c r="F1806" s="24">
        <v>43787</v>
      </c>
      <c r="G1806" s="24">
        <v>43788</v>
      </c>
      <c r="H1806" s="20" t="s">
        <v>81</v>
      </c>
      <c r="I1806" s="51"/>
      <c r="J1806" s="27" t="str">
        <f ca="1">NETWORKDAYS(LeaveTracker[[#This Row],[Start Date]],LeaveTracker[[#This Row],[End Date]],lstHolidays)&amp; " "&amp;LeaveTracker[[#This Row],[Type of Leave]]</f>
        <v>2 SL</v>
      </c>
      <c r="K1806" s="23">
        <f ca="1">NETWORKDAYS(LeaveTracker[[#This Row],[Start Date]],LeaveTracker[[#This Row],[End Date]],lstHolidays)</f>
        <v>2</v>
      </c>
      <c r="L1806" s="30"/>
    </row>
    <row r="1807" spans="1:12" ht="30" customHeight="1" x14ac:dyDescent="0.3">
      <c r="A1807" s="30">
        <v>337</v>
      </c>
      <c r="B1807" s="36">
        <v>43893</v>
      </c>
      <c r="C1807" s="36">
        <v>43467</v>
      </c>
      <c r="D1807" s="19" t="s">
        <v>782</v>
      </c>
      <c r="E1807" s="20" t="str">
        <f>IF(ISBLANK(LeaveTracker[[#This Row],[Employee Name]]),"-----",VLOOKUP(LeaveTracker[[#This Row],[Employee Name]],Employees[[Employee Name]:[Office]],6))</f>
        <v>GSO</v>
      </c>
      <c r="F1807" s="24">
        <v>43819</v>
      </c>
      <c r="G1807" s="24">
        <v>43819</v>
      </c>
      <c r="H1807" s="20" t="s">
        <v>81</v>
      </c>
      <c r="I1807" s="51"/>
      <c r="J1807" s="27" t="str">
        <f ca="1">NETWORKDAYS(LeaveTracker[[#This Row],[Start Date]],LeaveTracker[[#This Row],[End Date]],lstHolidays)&amp; " "&amp;LeaveTracker[[#This Row],[Type of Leave]]</f>
        <v>1 SL</v>
      </c>
      <c r="K1807" s="23">
        <f ca="1">NETWORKDAYS(LeaveTracker[[#This Row],[Start Date]],LeaveTracker[[#This Row],[End Date]],lstHolidays)</f>
        <v>1</v>
      </c>
      <c r="L1807" s="30"/>
    </row>
    <row r="1808" spans="1:12" ht="30" customHeight="1" x14ac:dyDescent="0.3">
      <c r="A1808" s="30">
        <v>337</v>
      </c>
      <c r="B1808" s="36">
        <v>43893</v>
      </c>
      <c r="C1808" s="36">
        <v>43467</v>
      </c>
      <c r="D1808" s="19" t="s">
        <v>782</v>
      </c>
      <c r="E1808" s="20" t="str">
        <f>IF(ISBLANK(LeaveTracker[[#This Row],[Employee Name]]),"-----",VLOOKUP(LeaveTracker[[#This Row],[Employee Name]],Employees[[Employee Name]:[Office]],6))</f>
        <v>GSO</v>
      </c>
      <c r="F1808" s="24">
        <v>43822</v>
      </c>
      <c r="G1808" s="24">
        <v>43822</v>
      </c>
      <c r="H1808" s="20" t="s">
        <v>81</v>
      </c>
      <c r="I1808" s="51"/>
      <c r="J1808" s="27" t="str">
        <f ca="1">NETWORKDAYS(LeaveTracker[[#This Row],[Start Date]],LeaveTracker[[#This Row],[End Date]],lstHolidays)&amp; " "&amp;LeaveTracker[[#This Row],[Type of Leave]]</f>
        <v>1 SL</v>
      </c>
      <c r="K1808" s="23">
        <f ca="1">NETWORKDAYS(LeaveTracker[[#This Row],[Start Date]],LeaveTracker[[#This Row],[End Date]],lstHolidays)</f>
        <v>1</v>
      </c>
      <c r="L1808" s="30"/>
    </row>
    <row r="1809" spans="1:12" ht="30" customHeight="1" x14ac:dyDescent="0.3">
      <c r="A1809" s="30">
        <v>337</v>
      </c>
      <c r="B1809" s="36">
        <v>43893</v>
      </c>
      <c r="C1809" s="36">
        <v>43467</v>
      </c>
      <c r="D1809" s="19" t="s">
        <v>782</v>
      </c>
      <c r="E1809" s="20" t="str">
        <f>IF(ISBLANK(LeaveTracker[[#This Row],[Employee Name]]),"-----",VLOOKUP(LeaveTracker[[#This Row],[Employee Name]],Employees[[Employee Name]:[Office]],6))</f>
        <v>GSO</v>
      </c>
      <c r="F1809" s="24">
        <v>43826</v>
      </c>
      <c r="G1809" s="24">
        <v>43826</v>
      </c>
      <c r="H1809" s="20" t="s">
        <v>81</v>
      </c>
      <c r="I1809" s="51"/>
      <c r="J1809" s="27" t="str">
        <f ca="1">NETWORKDAYS(LeaveTracker[[#This Row],[Start Date]],LeaveTracker[[#This Row],[End Date]],lstHolidays)&amp; " "&amp;LeaveTracker[[#This Row],[Type of Leave]]</f>
        <v>1 SL</v>
      </c>
      <c r="K1809" s="23">
        <f ca="1">NETWORKDAYS(LeaveTracker[[#This Row],[Start Date]],LeaveTracker[[#This Row],[End Date]],lstHolidays)</f>
        <v>1</v>
      </c>
      <c r="L1809" s="30"/>
    </row>
    <row r="1810" spans="1:12" ht="30" customHeight="1" x14ac:dyDescent="0.3">
      <c r="A1810" s="30">
        <v>338</v>
      </c>
      <c r="B1810" s="36">
        <v>43893</v>
      </c>
      <c r="C1810" s="36">
        <v>43789</v>
      </c>
      <c r="D1810" s="19" t="s">
        <v>782</v>
      </c>
      <c r="E1810" s="20" t="str">
        <f>IF(ISBLANK(LeaveTracker[[#This Row],[Employee Name]]),"-----",VLOOKUP(LeaveTracker[[#This Row],[Employee Name]],Employees[[Employee Name]:[Office]],6))</f>
        <v>GSO</v>
      </c>
      <c r="F1810" s="24">
        <v>43794</v>
      </c>
      <c r="G1810" s="24">
        <v>43794</v>
      </c>
      <c r="H1810" s="20" t="s">
        <v>81</v>
      </c>
      <c r="I1810" s="51"/>
      <c r="J1810" s="27" t="str">
        <f ca="1">NETWORKDAYS(LeaveTracker[[#This Row],[Start Date]],LeaveTracker[[#This Row],[End Date]],lstHolidays)&amp; " "&amp;LeaveTracker[[#This Row],[Type of Leave]]</f>
        <v>1 SL</v>
      </c>
      <c r="K1810" s="23">
        <f ca="1">NETWORKDAYS(LeaveTracker[[#This Row],[Start Date]],LeaveTracker[[#This Row],[End Date]],lstHolidays)</f>
        <v>1</v>
      </c>
      <c r="L1810" s="30"/>
    </row>
    <row r="1811" spans="1:12" ht="30" customHeight="1" x14ac:dyDescent="0.3">
      <c r="A1811" s="30">
        <v>339</v>
      </c>
      <c r="B1811" s="36">
        <v>43893</v>
      </c>
      <c r="C1811" s="36">
        <v>43783</v>
      </c>
      <c r="D1811" s="19" t="s">
        <v>782</v>
      </c>
      <c r="E1811" s="20" t="str">
        <f>IF(ISBLANK(LeaveTracker[[#This Row],[Employee Name]]),"-----",VLOOKUP(LeaveTracker[[#This Row],[Employee Name]],Employees[[Employee Name]:[Office]],6))</f>
        <v>GSO</v>
      </c>
      <c r="F1811" s="24">
        <v>43782</v>
      </c>
      <c r="G1811" s="24">
        <v>43782</v>
      </c>
      <c r="H1811" s="20" t="s">
        <v>81</v>
      </c>
      <c r="I1811" s="51"/>
      <c r="J1811" s="27" t="str">
        <f ca="1">NETWORKDAYS(LeaveTracker[[#This Row],[Start Date]],LeaveTracker[[#This Row],[End Date]],lstHolidays)&amp; " "&amp;LeaveTracker[[#This Row],[Type of Leave]]</f>
        <v>1 SL</v>
      </c>
      <c r="K1811" s="23">
        <f ca="1">NETWORKDAYS(LeaveTracker[[#This Row],[Start Date]],LeaveTracker[[#This Row],[End Date]],lstHolidays)</f>
        <v>1</v>
      </c>
      <c r="L1811" s="30"/>
    </row>
    <row r="1812" spans="1:12" ht="30" customHeight="1" x14ac:dyDescent="0.3">
      <c r="A1812" s="30">
        <v>340</v>
      </c>
      <c r="B1812" s="36">
        <v>43893</v>
      </c>
      <c r="C1812" s="36">
        <v>43780</v>
      </c>
      <c r="D1812" s="19" t="s">
        <v>782</v>
      </c>
      <c r="E1812" s="20" t="str">
        <f>IF(ISBLANK(LeaveTracker[[#This Row],[Employee Name]]),"-----",VLOOKUP(LeaveTracker[[#This Row],[Employee Name]],Employees[[Employee Name]:[Office]],6))</f>
        <v>GSO</v>
      </c>
      <c r="F1812" s="24">
        <v>43774</v>
      </c>
      <c r="G1812" s="24">
        <v>43774</v>
      </c>
      <c r="H1812" s="20" t="s">
        <v>81</v>
      </c>
      <c r="I1812" s="51"/>
      <c r="J1812" s="27" t="str">
        <f ca="1">NETWORKDAYS(LeaveTracker[[#This Row],[Start Date]],LeaveTracker[[#This Row],[End Date]],lstHolidays)&amp; " "&amp;LeaveTracker[[#This Row],[Type of Leave]]</f>
        <v>1 SL</v>
      </c>
      <c r="K1812" s="23">
        <f ca="1">NETWORKDAYS(LeaveTracker[[#This Row],[Start Date]],LeaveTracker[[#This Row],[End Date]],lstHolidays)</f>
        <v>1</v>
      </c>
      <c r="L1812" s="30"/>
    </row>
    <row r="1813" spans="1:12" ht="30" customHeight="1" x14ac:dyDescent="0.3">
      <c r="A1813" s="30">
        <v>340</v>
      </c>
      <c r="B1813" s="36">
        <v>43893</v>
      </c>
      <c r="C1813" s="36">
        <v>43780</v>
      </c>
      <c r="D1813" s="19" t="s">
        <v>782</v>
      </c>
      <c r="E1813" s="20" t="str">
        <f>IF(ISBLANK(LeaveTracker[[#This Row],[Employee Name]]),"-----",VLOOKUP(LeaveTracker[[#This Row],[Employee Name]],Employees[[Employee Name]:[Office]],6))</f>
        <v>GSO</v>
      </c>
      <c r="F1813" s="24">
        <v>43776</v>
      </c>
      <c r="G1813" s="24">
        <v>43777</v>
      </c>
      <c r="H1813" s="20" t="s">
        <v>81</v>
      </c>
      <c r="I1813" s="51"/>
      <c r="J1813" s="27" t="str">
        <f ca="1">NETWORKDAYS(LeaveTracker[[#This Row],[Start Date]],LeaveTracker[[#This Row],[End Date]],lstHolidays)&amp; " "&amp;LeaveTracker[[#This Row],[Type of Leave]]</f>
        <v>2 SL</v>
      </c>
      <c r="K1813" s="23">
        <f ca="1">NETWORKDAYS(LeaveTracker[[#This Row],[Start Date]],LeaveTracker[[#This Row],[End Date]],lstHolidays)</f>
        <v>2</v>
      </c>
      <c r="L1813" s="30"/>
    </row>
    <row r="1814" spans="1:12" ht="30" customHeight="1" x14ac:dyDescent="0.3">
      <c r="A1814" s="30">
        <v>341</v>
      </c>
      <c r="B1814" s="36">
        <v>43893</v>
      </c>
      <c r="C1814" s="36">
        <v>43801</v>
      </c>
      <c r="D1814" s="19" t="s">
        <v>782</v>
      </c>
      <c r="E1814" s="20" t="str">
        <f>IF(ISBLANK(LeaveTracker[[#This Row],[Employee Name]]),"-----",VLOOKUP(LeaveTracker[[#This Row],[Employee Name]],Employees[[Employee Name]:[Office]],6))</f>
        <v>GSO</v>
      </c>
      <c r="F1814" s="24">
        <v>43808</v>
      </c>
      <c r="G1814" s="24">
        <v>43809</v>
      </c>
      <c r="H1814" s="20" t="s">
        <v>82</v>
      </c>
      <c r="I1814" s="51"/>
      <c r="J1814" s="27" t="str">
        <f ca="1">NETWORKDAYS(LeaveTracker[[#This Row],[Start Date]],LeaveTracker[[#This Row],[End Date]],lstHolidays)&amp; " "&amp;LeaveTracker[[#This Row],[Type of Leave]]</f>
        <v>2 VL</v>
      </c>
      <c r="K1814" s="23">
        <f ca="1">NETWORKDAYS(LeaveTracker[[#This Row],[Start Date]],LeaveTracker[[#This Row],[End Date]],lstHolidays)</f>
        <v>2</v>
      </c>
      <c r="L1814" s="30"/>
    </row>
    <row r="1815" spans="1:12" ht="30" customHeight="1" x14ac:dyDescent="0.3">
      <c r="A1815" s="30">
        <v>342</v>
      </c>
      <c r="B1815" s="36">
        <v>43893</v>
      </c>
      <c r="C1815" s="36">
        <v>43794</v>
      </c>
      <c r="D1815" s="19" t="s">
        <v>884</v>
      </c>
      <c r="E1815" s="20" t="str">
        <f>IF(ISBLANK(LeaveTracker[[#This Row],[Employee Name]]),"-----",VLOOKUP(LeaveTracker[[#This Row],[Employee Name]],Employees[[Employee Name]:[Office]],6))</f>
        <v>GSO</v>
      </c>
      <c r="F1815" s="24">
        <v>43818</v>
      </c>
      <c r="G1815" s="24">
        <v>43819</v>
      </c>
      <c r="H1815" s="20" t="s">
        <v>82</v>
      </c>
      <c r="I1815" s="51"/>
      <c r="J1815" s="27" t="str">
        <f ca="1">NETWORKDAYS(LeaveTracker[[#This Row],[Start Date]],LeaveTracker[[#This Row],[End Date]],lstHolidays)&amp; " "&amp;LeaveTracker[[#This Row],[Type of Leave]]</f>
        <v>2 VL</v>
      </c>
      <c r="K1815" s="23">
        <f ca="1">NETWORKDAYS(LeaveTracker[[#This Row],[Start Date]],LeaveTracker[[#This Row],[End Date]],lstHolidays)</f>
        <v>2</v>
      </c>
      <c r="L1815" s="30"/>
    </row>
    <row r="1816" spans="1:12" ht="30" customHeight="1" x14ac:dyDescent="0.3">
      <c r="A1816" s="30">
        <v>342</v>
      </c>
      <c r="B1816" s="36">
        <v>43893</v>
      </c>
      <c r="C1816" s="36">
        <v>43794</v>
      </c>
      <c r="D1816" s="19" t="s">
        <v>884</v>
      </c>
      <c r="E1816" s="20" t="str">
        <f>IF(ISBLANK(LeaveTracker[[#This Row],[Employee Name]]),"-----",VLOOKUP(LeaveTracker[[#This Row],[Employee Name]],Employees[[Employee Name]:[Office]],6))</f>
        <v>GSO</v>
      </c>
      <c r="F1816" s="24">
        <v>43822</v>
      </c>
      <c r="G1816" s="24">
        <v>43822</v>
      </c>
      <c r="H1816" s="20" t="s">
        <v>82</v>
      </c>
      <c r="I1816" s="51"/>
      <c r="J1816" s="27" t="str">
        <f ca="1">NETWORKDAYS(LeaveTracker[[#This Row],[Start Date]],LeaveTracker[[#This Row],[End Date]],lstHolidays)&amp; " "&amp;LeaveTracker[[#This Row],[Type of Leave]]</f>
        <v>1 VL</v>
      </c>
      <c r="K1816" s="23">
        <f ca="1">NETWORKDAYS(LeaveTracker[[#This Row],[Start Date]],LeaveTracker[[#This Row],[End Date]],lstHolidays)</f>
        <v>1</v>
      </c>
      <c r="L1816" s="30"/>
    </row>
    <row r="1817" spans="1:12" ht="30" customHeight="1" x14ac:dyDescent="0.3">
      <c r="A1817" s="30">
        <v>342</v>
      </c>
      <c r="B1817" s="36">
        <v>43893</v>
      </c>
      <c r="C1817" s="36">
        <v>43794</v>
      </c>
      <c r="D1817" s="19" t="s">
        <v>884</v>
      </c>
      <c r="E1817" s="20" t="str">
        <f>IF(ISBLANK(LeaveTracker[[#This Row],[Employee Name]]),"-----",VLOOKUP(LeaveTracker[[#This Row],[Employee Name]],Employees[[Employee Name]:[Office]],6))</f>
        <v>GSO</v>
      </c>
      <c r="F1817" s="24">
        <v>43825</v>
      </c>
      <c r="G1817" s="24">
        <v>43826</v>
      </c>
      <c r="H1817" s="20" t="s">
        <v>82</v>
      </c>
      <c r="I1817" s="51"/>
      <c r="J1817" s="27" t="str">
        <f ca="1">NETWORKDAYS(LeaveTracker[[#This Row],[Start Date]],LeaveTracker[[#This Row],[End Date]],lstHolidays)&amp; " "&amp;LeaveTracker[[#This Row],[Type of Leave]]</f>
        <v>2 VL</v>
      </c>
      <c r="K1817" s="23">
        <f ca="1">NETWORKDAYS(LeaveTracker[[#This Row],[Start Date]],LeaveTracker[[#This Row],[End Date]],lstHolidays)</f>
        <v>2</v>
      </c>
      <c r="L1817" s="30"/>
    </row>
    <row r="1818" spans="1:12" ht="30" customHeight="1" x14ac:dyDescent="0.3">
      <c r="A1818" s="30">
        <v>343</v>
      </c>
      <c r="B1818" s="36">
        <v>43893</v>
      </c>
      <c r="C1818" s="36">
        <v>43789</v>
      </c>
      <c r="D1818" s="19" t="s">
        <v>885</v>
      </c>
      <c r="E1818" s="20" t="str">
        <f>IF(ISBLANK(LeaveTracker[[#This Row],[Employee Name]]),"-----",VLOOKUP(LeaveTracker[[#This Row],[Employee Name]],Employees[[Employee Name]:[Office]],6))</f>
        <v>GSO</v>
      </c>
      <c r="F1818" s="24">
        <v>43788</v>
      </c>
      <c r="G1818" s="24">
        <v>43788</v>
      </c>
      <c r="H1818" s="20" t="s">
        <v>81</v>
      </c>
      <c r="I1818" s="51"/>
      <c r="J1818" s="27" t="str">
        <f ca="1">NETWORKDAYS(LeaveTracker[[#This Row],[Start Date]],LeaveTracker[[#This Row],[End Date]],lstHolidays)&amp; " "&amp;LeaveTracker[[#This Row],[Type of Leave]]</f>
        <v>1 SL</v>
      </c>
      <c r="K1818" s="23">
        <f ca="1">NETWORKDAYS(LeaveTracker[[#This Row],[Start Date]],LeaveTracker[[#This Row],[End Date]],lstHolidays)</f>
        <v>1</v>
      </c>
      <c r="L1818" s="30"/>
    </row>
    <row r="1819" spans="1:12" ht="30" customHeight="1" x14ac:dyDescent="0.3">
      <c r="A1819" s="30">
        <v>344</v>
      </c>
      <c r="B1819" s="36">
        <v>43893</v>
      </c>
      <c r="C1819" s="36">
        <v>43832</v>
      </c>
      <c r="D1819" s="19" t="s">
        <v>888</v>
      </c>
      <c r="E1819" s="20" t="str">
        <f>IF(ISBLANK(LeaveTracker[[#This Row],[Employee Name]]),"-----",VLOOKUP(LeaveTracker[[#This Row],[Employee Name]],Employees[[Employee Name]:[Office]],6))</f>
        <v>GSO</v>
      </c>
      <c r="F1819" s="24">
        <v>43826</v>
      </c>
      <c r="G1819" s="24">
        <v>43826</v>
      </c>
      <c r="H1819" s="20" t="s">
        <v>81</v>
      </c>
      <c r="I1819" s="51"/>
      <c r="J1819" s="27" t="str">
        <f ca="1">NETWORKDAYS(LeaveTracker[[#This Row],[Start Date]],LeaveTracker[[#This Row],[End Date]],lstHolidays)&amp; " "&amp;LeaveTracker[[#This Row],[Type of Leave]]</f>
        <v>1 SL</v>
      </c>
      <c r="K1819" s="23">
        <f ca="1">NETWORKDAYS(LeaveTracker[[#This Row],[Start Date]],LeaveTracker[[#This Row],[End Date]],lstHolidays)</f>
        <v>1</v>
      </c>
      <c r="L1819" s="30"/>
    </row>
    <row r="1820" spans="1:12" ht="30" customHeight="1" x14ac:dyDescent="0.3">
      <c r="A1820" s="30">
        <v>345</v>
      </c>
      <c r="B1820" s="36">
        <v>43893</v>
      </c>
      <c r="C1820" s="36">
        <v>43832</v>
      </c>
      <c r="D1820" s="19" t="s">
        <v>528</v>
      </c>
      <c r="E1820" s="20" t="str">
        <f>IF(ISBLANK(LeaveTracker[[#This Row],[Employee Name]]),"-----",VLOOKUP(LeaveTracker[[#This Row],[Employee Name]],Employees[[Employee Name]:[Office]],6))</f>
        <v>GSO</v>
      </c>
      <c r="F1820" s="24">
        <v>43826</v>
      </c>
      <c r="G1820" s="24">
        <v>43826</v>
      </c>
      <c r="H1820" s="20" t="s">
        <v>81</v>
      </c>
      <c r="I1820" s="51"/>
      <c r="J1820" s="27" t="str">
        <f ca="1">NETWORKDAYS(LeaveTracker[[#This Row],[Start Date]],LeaveTracker[[#This Row],[End Date]],lstHolidays)&amp; " "&amp;LeaveTracker[[#This Row],[Type of Leave]]</f>
        <v>1 SL</v>
      </c>
      <c r="K1820" s="23">
        <f ca="1">NETWORKDAYS(LeaveTracker[[#This Row],[Start Date]],LeaveTracker[[#This Row],[End Date]],lstHolidays)</f>
        <v>1</v>
      </c>
      <c r="L1820" s="30"/>
    </row>
    <row r="1821" spans="1:12" ht="30" customHeight="1" x14ac:dyDescent="0.3">
      <c r="A1821" s="30">
        <v>346</v>
      </c>
      <c r="B1821" s="36">
        <v>43893</v>
      </c>
      <c r="C1821" s="36">
        <v>43782</v>
      </c>
      <c r="D1821" s="20" t="s">
        <v>528</v>
      </c>
      <c r="E1821" s="20" t="str">
        <f>IF(ISBLANK(LeaveTracker[[#This Row],[Employee Name]]),"-----",VLOOKUP(LeaveTracker[[#This Row],[Employee Name]],Employees[[Employee Name]:[Office]],6))</f>
        <v>GSO</v>
      </c>
      <c r="F1821" s="24">
        <v>43811</v>
      </c>
      <c r="G1821" s="24">
        <v>43811</v>
      </c>
      <c r="H1821" s="20" t="s">
        <v>81</v>
      </c>
      <c r="I1821" s="51"/>
      <c r="J1821" s="27" t="str">
        <f ca="1">NETWORKDAYS(LeaveTracker[[#This Row],[Start Date]],LeaveTracker[[#This Row],[End Date]],lstHolidays)&amp; " "&amp;LeaveTracker[[#This Row],[Type of Leave]]</f>
        <v>1 SL</v>
      </c>
      <c r="K1821" s="23">
        <f ca="1">NETWORKDAYS(LeaveTracker[[#This Row],[Start Date]],LeaveTracker[[#This Row],[End Date]],lstHolidays)</f>
        <v>1</v>
      </c>
      <c r="L1821" s="30"/>
    </row>
    <row r="1822" spans="1:12" ht="30" customHeight="1" x14ac:dyDescent="0.3">
      <c r="A1822" s="30">
        <v>347</v>
      </c>
      <c r="B1822" s="36">
        <v>43893</v>
      </c>
      <c r="C1822" s="36">
        <v>43879</v>
      </c>
      <c r="D1822" s="19" t="s">
        <v>892</v>
      </c>
      <c r="E1822" s="20" t="str">
        <f>IF(ISBLANK(LeaveTracker[[#This Row],[Employee Name]]),"-----",VLOOKUP(LeaveTracker[[#This Row],[Employee Name]],Employees[[Employee Name]:[Office]],6))</f>
        <v>OTM</v>
      </c>
      <c r="F1822" s="24">
        <v>43882</v>
      </c>
      <c r="G1822" s="24">
        <v>43882</v>
      </c>
      <c r="H1822" s="20" t="s">
        <v>82</v>
      </c>
      <c r="I1822" s="51"/>
      <c r="J1822" s="27" t="str">
        <f ca="1">NETWORKDAYS(LeaveTracker[[#This Row],[Start Date]],LeaveTracker[[#This Row],[End Date]],lstHolidays)&amp; " "&amp;LeaveTracker[[#This Row],[Type of Leave]]</f>
        <v>1 VL</v>
      </c>
      <c r="K1822" s="23">
        <f ca="1">NETWORKDAYS(LeaveTracker[[#This Row],[Start Date]],LeaveTracker[[#This Row],[End Date]],lstHolidays)</f>
        <v>1</v>
      </c>
      <c r="L1822" s="30"/>
    </row>
    <row r="1823" spans="1:12" ht="30" customHeight="1" x14ac:dyDescent="0.3">
      <c r="A1823" s="30">
        <v>347</v>
      </c>
      <c r="B1823" s="36">
        <v>43893</v>
      </c>
      <c r="C1823" s="36">
        <v>43879</v>
      </c>
      <c r="D1823" s="19" t="s">
        <v>892</v>
      </c>
      <c r="E1823" s="20" t="str">
        <f>IF(ISBLANK(LeaveTracker[[#This Row],[Employee Name]]),"-----",VLOOKUP(LeaveTracker[[#This Row],[Employee Name]],Employees[[Employee Name]:[Office]],6))</f>
        <v>OTM</v>
      </c>
      <c r="F1823" s="24">
        <v>43885</v>
      </c>
      <c r="G1823" s="24">
        <v>43889</v>
      </c>
      <c r="H1823" s="20" t="s">
        <v>82</v>
      </c>
      <c r="I1823" s="51"/>
      <c r="J1823" s="27" t="str">
        <f ca="1">NETWORKDAYS(LeaveTracker[[#This Row],[Start Date]],LeaveTracker[[#This Row],[End Date]],lstHolidays)&amp; " "&amp;LeaveTracker[[#This Row],[Type of Leave]]</f>
        <v>5 VL</v>
      </c>
      <c r="K1823" s="23">
        <f ca="1">NETWORKDAYS(LeaveTracker[[#This Row],[Start Date]],LeaveTracker[[#This Row],[End Date]],lstHolidays)</f>
        <v>5</v>
      </c>
      <c r="L1823" s="30"/>
    </row>
    <row r="1824" spans="1:12" ht="30" customHeight="1" x14ac:dyDescent="0.3">
      <c r="A1824" s="30">
        <v>347</v>
      </c>
      <c r="B1824" s="36">
        <v>43893</v>
      </c>
      <c r="C1824" s="36">
        <v>43879</v>
      </c>
      <c r="D1824" s="19" t="s">
        <v>892</v>
      </c>
      <c r="E1824" s="20" t="str">
        <f>IF(ISBLANK(LeaveTracker[[#This Row],[Employee Name]]),"-----",VLOOKUP(LeaveTracker[[#This Row],[Employee Name]],Employees[[Employee Name]:[Office]],6))</f>
        <v>OTM</v>
      </c>
      <c r="F1824" s="24">
        <v>43892</v>
      </c>
      <c r="G1824" s="24">
        <v>43895</v>
      </c>
      <c r="H1824" s="20" t="s">
        <v>82</v>
      </c>
      <c r="I1824" s="51"/>
      <c r="J1824" s="27" t="str">
        <f ca="1">NETWORKDAYS(LeaveTracker[[#This Row],[Start Date]],LeaveTracker[[#This Row],[End Date]],lstHolidays)&amp; " "&amp;LeaveTracker[[#This Row],[Type of Leave]]</f>
        <v>4 VL</v>
      </c>
      <c r="K1824" s="23">
        <f ca="1">NETWORKDAYS(LeaveTracker[[#This Row],[Start Date]],LeaveTracker[[#This Row],[End Date]],lstHolidays)</f>
        <v>4</v>
      </c>
      <c r="L1824" s="30"/>
    </row>
    <row r="1825" spans="1:12" ht="30" customHeight="1" x14ac:dyDescent="0.3">
      <c r="A1825" s="30">
        <v>348</v>
      </c>
      <c r="B1825" s="36">
        <v>43893</v>
      </c>
      <c r="C1825" s="36">
        <v>43794</v>
      </c>
      <c r="D1825" s="19" t="s">
        <v>528</v>
      </c>
      <c r="E1825" s="20" t="str">
        <f>IF(ISBLANK(LeaveTracker[[#This Row],[Employee Name]]),"-----",VLOOKUP(LeaveTracker[[#This Row],[Employee Name]],Employees[[Employee Name]:[Office]],6))</f>
        <v>GSO</v>
      </c>
      <c r="F1825" s="24">
        <v>43797</v>
      </c>
      <c r="G1825" s="24">
        <v>43797</v>
      </c>
      <c r="H1825" s="20" t="s">
        <v>82</v>
      </c>
      <c r="I1825" s="51"/>
      <c r="J1825" s="27" t="str">
        <f ca="1">NETWORKDAYS(LeaveTracker[[#This Row],[Start Date]],LeaveTracker[[#This Row],[End Date]],lstHolidays)&amp; " "&amp;LeaveTracker[[#This Row],[Type of Leave]]</f>
        <v>1 VL</v>
      </c>
      <c r="K1825" s="23">
        <f ca="1">NETWORKDAYS(LeaveTracker[[#This Row],[Start Date]],LeaveTracker[[#This Row],[End Date]],lstHolidays)</f>
        <v>1</v>
      </c>
      <c r="L1825" s="30"/>
    </row>
    <row r="1826" spans="1:12" ht="30" customHeight="1" x14ac:dyDescent="0.3">
      <c r="A1826" s="30">
        <v>349</v>
      </c>
      <c r="B1826" s="36">
        <v>43893</v>
      </c>
      <c r="C1826" s="36">
        <v>43812</v>
      </c>
      <c r="D1826" s="19" t="s">
        <v>897</v>
      </c>
      <c r="E1826" s="20" t="str">
        <f>IF(ISBLANK(LeaveTracker[[#This Row],[Employee Name]]),"-----",VLOOKUP(LeaveTracker[[#This Row],[Employee Name]],Employees[[Employee Name]:[Office]],6))</f>
        <v>GSO</v>
      </c>
      <c r="F1826" s="24">
        <v>43822</v>
      </c>
      <c r="G1826" s="24">
        <v>43822</v>
      </c>
      <c r="H1826" s="20" t="s">
        <v>82</v>
      </c>
      <c r="I1826" s="51"/>
      <c r="J1826" s="27" t="str">
        <f ca="1">NETWORKDAYS(LeaveTracker[[#This Row],[Start Date]],LeaveTracker[[#This Row],[End Date]],lstHolidays)&amp; " "&amp;LeaveTracker[[#This Row],[Type of Leave]]</f>
        <v>1 VL</v>
      </c>
      <c r="K1826" s="23">
        <f ca="1">NETWORKDAYS(LeaveTracker[[#This Row],[Start Date]],LeaveTracker[[#This Row],[End Date]],lstHolidays)</f>
        <v>1</v>
      </c>
      <c r="L1826" s="30"/>
    </row>
    <row r="1827" spans="1:12" ht="30" customHeight="1" x14ac:dyDescent="0.3">
      <c r="A1827" s="30">
        <v>349</v>
      </c>
      <c r="B1827" s="36">
        <v>43893</v>
      </c>
      <c r="C1827" s="36">
        <v>43812</v>
      </c>
      <c r="D1827" s="19" t="s">
        <v>897</v>
      </c>
      <c r="E1827" s="20" t="str">
        <f>IF(ISBLANK(LeaveTracker[[#This Row],[Employee Name]]),"-----",VLOOKUP(LeaveTracker[[#This Row],[Employee Name]],Employees[[Employee Name]:[Office]],6))</f>
        <v>GSO</v>
      </c>
      <c r="F1827" s="24">
        <v>43825</v>
      </c>
      <c r="G1827" s="24">
        <v>43826</v>
      </c>
      <c r="H1827" s="20" t="s">
        <v>82</v>
      </c>
      <c r="I1827" s="51"/>
      <c r="J1827" s="27" t="str">
        <f ca="1">NETWORKDAYS(LeaveTracker[[#This Row],[Start Date]],LeaveTracker[[#This Row],[End Date]],lstHolidays)&amp; " "&amp;LeaveTracker[[#This Row],[Type of Leave]]</f>
        <v>2 VL</v>
      </c>
      <c r="K1827" s="23">
        <f ca="1">NETWORKDAYS(LeaveTracker[[#This Row],[Start Date]],LeaveTracker[[#This Row],[End Date]],lstHolidays)</f>
        <v>2</v>
      </c>
      <c r="L1827" s="30"/>
    </row>
    <row r="1828" spans="1:12" ht="30" customHeight="1" x14ac:dyDescent="0.3">
      <c r="A1828" s="30">
        <v>350</v>
      </c>
      <c r="B1828" s="36">
        <v>43893</v>
      </c>
      <c r="C1828" s="36">
        <v>43822</v>
      </c>
      <c r="D1828" s="19" t="s">
        <v>531</v>
      </c>
      <c r="E1828" s="20" t="str">
        <f>IF(ISBLANK(LeaveTracker[[#This Row],[Employee Name]]),"-----",VLOOKUP(LeaveTracker[[#This Row],[Employee Name]],Employees[[Employee Name]:[Office]],6))</f>
        <v>TIPID IMPOK</v>
      </c>
      <c r="F1828" s="24">
        <v>43818</v>
      </c>
      <c r="G1828" s="24">
        <v>43818</v>
      </c>
      <c r="H1828" s="20" t="s">
        <v>81</v>
      </c>
      <c r="I1828" s="51"/>
      <c r="J1828" s="27" t="str">
        <f ca="1">NETWORKDAYS(LeaveTracker[[#This Row],[Start Date]],LeaveTracker[[#This Row],[End Date]],lstHolidays)&amp; " "&amp;LeaveTracker[[#This Row],[Type of Leave]]</f>
        <v>1 SL</v>
      </c>
      <c r="K1828" s="23">
        <f ca="1">NETWORKDAYS(LeaveTracker[[#This Row],[Start Date]],LeaveTracker[[#This Row],[End Date]],lstHolidays)</f>
        <v>1</v>
      </c>
      <c r="L1828" s="30"/>
    </row>
    <row r="1829" spans="1:12" ht="30" customHeight="1" x14ac:dyDescent="0.3">
      <c r="A1829" s="30">
        <v>351</v>
      </c>
      <c r="B1829" s="36">
        <v>43893</v>
      </c>
      <c r="C1829" s="36">
        <v>43791</v>
      </c>
      <c r="D1829" s="19" t="s">
        <v>531</v>
      </c>
      <c r="E1829" s="20" t="str">
        <f>IF(ISBLANK(LeaveTracker[[#This Row],[Employee Name]]),"-----",VLOOKUP(LeaveTracker[[#This Row],[Employee Name]],Employees[[Employee Name]:[Office]],6))</f>
        <v>TIPID IMPOK</v>
      </c>
      <c r="F1829" s="24">
        <v>43797</v>
      </c>
      <c r="G1829" s="24">
        <v>43798</v>
      </c>
      <c r="H1829" s="20" t="s">
        <v>82</v>
      </c>
      <c r="I1829" s="51"/>
      <c r="J1829" s="27" t="str">
        <f ca="1">NETWORKDAYS(LeaveTracker[[#This Row],[Start Date]],LeaveTracker[[#This Row],[End Date]],lstHolidays)&amp; " "&amp;LeaveTracker[[#This Row],[Type of Leave]]</f>
        <v>2 VL</v>
      </c>
      <c r="K1829" s="23">
        <f ca="1">NETWORKDAYS(LeaveTracker[[#This Row],[Start Date]],LeaveTracker[[#This Row],[End Date]],lstHolidays)</f>
        <v>2</v>
      </c>
      <c r="L1829" s="30"/>
    </row>
    <row r="1830" spans="1:12" ht="30" customHeight="1" x14ac:dyDescent="0.3">
      <c r="A1830" s="30">
        <v>352</v>
      </c>
      <c r="B1830" s="36">
        <v>43893</v>
      </c>
      <c r="C1830" s="36">
        <v>43787</v>
      </c>
      <c r="D1830" s="19" t="s">
        <v>531</v>
      </c>
      <c r="E1830" s="20" t="str">
        <f>IF(ISBLANK(LeaveTracker[[#This Row],[Employee Name]]),"-----",VLOOKUP(LeaveTracker[[#This Row],[Employee Name]],Employees[[Employee Name]:[Office]],6))</f>
        <v>TIPID IMPOK</v>
      </c>
      <c r="F1830" s="24">
        <v>43790</v>
      </c>
      <c r="G1830" s="24">
        <v>43790</v>
      </c>
      <c r="H1830" s="20" t="s">
        <v>82</v>
      </c>
      <c r="I1830" s="51"/>
      <c r="J1830" s="27" t="str">
        <f ca="1">NETWORKDAYS(LeaveTracker[[#This Row],[Start Date]],LeaveTracker[[#This Row],[End Date]],lstHolidays)&amp; " "&amp;LeaveTracker[[#This Row],[Type of Leave]]</f>
        <v>1 VL</v>
      </c>
      <c r="K1830" s="23">
        <f ca="1">NETWORKDAYS(LeaveTracker[[#This Row],[Start Date]],LeaveTracker[[#This Row],[End Date]],lstHolidays)</f>
        <v>1</v>
      </c>
      <c r="L1830" s="30"/>
    </row>
    <row r="1831" spans="1:12" ht="30" customHeight="1" x14ac:dyDescent="0.3">
      <c r="A1831" s="30">
        <v>353</v>
      </c>
      <c r="B1831" s="36">
        <v>43893</v>
      </c>
      <c r="C1831" s="36">
        <v>43787</v>
      </c>
      <c r="D1831" s="19" t="s">
        <v>531</v>
      </c>
      <c r="E1831" s="20" t="str">
        <f>IF(ISBLANK(LeaveTracker[[#This Row],[Employee Name]]),"-----",VLOOKUP(LeaveTracker[[#This Row],[Employee Name]],Employees[[Employee Name]:[Office]],6))</f>
        <v>TIPID IMPOK</v>
      </c>
      <c r="F1831" s="24">
        <v>43784</v>
      </c>
      <c r="G1831" s="24">
        <v>43784</v>
      </c>
      <c r="H1831" s="20" t="s">
        <v>81</v>
      </c>
      <c r="I1831" s="51"/>
      <c r="J1831" s="27" t="str">
        <f ca="1">NETWORKDAYS(LeaveTracker[[#This Row],[Start Date]],LeaveTracker[[#This Row],[End Date]],lstHolidays)&amp; " "&amp;LeaveTracker[[#This Row],[Type of Leave]]</f>
        <v>1 SL</v>
      </c>
      <c r="K1831" s="23">
        <f ca="1">NETWORKDAYS(LeaveTracker[[#This Row],[Start Date]],LeaveTracker[[#This Row],[End Date]],lstHolidays)</f>
        <v>1</v>
      </c>
      <c r="L1831" s="30"/>
    </row>
    <row r="1832" spans="1:12" ht="30" customHeight="1" x14ac:dyDescent="0.3">
      <c r="A1832" s="30">
        <v>354</v>
      </c>
      <c r="B1832" s="36">
        <v>43893</v>
      </c>
      <c r="C1832" s="36">
        <v>43782</v>
      </c>
      <c r="D1832" s="19" t="s">
        <v>531</v>
      </c>
      <c r="E1832" s="20" t="str">
        <f>IF(ISBLANK(LeaveTracker[[#This Row],[Employee Name]]),"-----",VLOOKUP(LeaveTracker[[#This Row],[Employee Name]],Employees[[Employee Name]:[Office]],6))</f>
        <v>TIPID IMPOK</v>
      </c>
      <c r="F1832" s="24">
        <v>43781</v>
      </c>
      <c r="G1832" s="24">
        <v>43781</v>
      </c>
      <c r="H1832" s="20" t="s">
        <v>81</v>
      </c>
      <c r="I1832" s="51"/>
      <c r="J1832" s="27" t="str">
        <f ca="1">NETWORKDAYS(LeaveTracker[[#This Row],[Start Date]],LeaveTracker[[#This Row],[End Date]],lstHolidays)&amp; " "&amp;LeaveTracker[[#This Row],[Type of Leave]]</f>
        <v>1 SL</v>
      </c>
      <c r="K1832" s="23">
        <f ca="1">NETWORKDAYS(LeaveTracker[[#This Row],[Start Date]],LeaveTracker[[#This Row],[End Date]],lstHolidays)</f>
        <v>1</v>
      </c>
      <c r="L1832" s="30"/>
    </row>
    <row r="1833" spans="1:12" ht="30" customHeight="1" x14ac:dyDescent="0.3">
      <c r="A1833" s="30">
        <v>355</v>
      </c>
      <c r="B1833" s="36">
        <v>43893</v>
      </c>
      <c r="C1833" s="36">
        <v>43810</v>
      </c>
      <c r="D1833" s="19" t="s">
        <v>888</v>
      </c>
      <c r="E1833" s="20" t="str">
        <f>IF(ISBLANK(LeaveTracker[[#This Row],[Employee Name]]),"-----",VLOOKUP(LeaveTracker[[#This Row],[Employee Name]],Employees[[Employee Name]:[Office]],6))</f>
        <v>GSO</v>
      </c>
      <c r="F1833" s="24">
        <v>43808</v>
      </c>
      <c r="G1833" s="24">
        <v>43812</v>
      </c>
      <c r="H1833" s="20" t="s">
        <v>82</v>
      </c>
      <c r="I1833" s="51"/>
      <c r="J1833" s="27" t="str">
        <f ca="1">NETWORKDAYS(LeaveTracker[[#This Row],[Start Date]],LeaveTracker[[#This Row],[End Date]],lstHolidays)&amp; " "&amp;LeaveTracker[[#This Row],[Type of Leave]]</f>
        <v>5 VL</v>
      </c>
      <c r="K1833" s="23">
        <f ca="1">NETWORKDAYS(LeaveTracker[[#This Row],[Start Date]],LeaveTracker[[#This Row],[End Date]],lstHolidays)</f>
        <v>5</v>
      </c>
      <c r="L1833" s="30"/>
    </row>
    <row r="1834" spans="1:12" ht="30" customHeight="1" x14ac:dyDescent="0.3">
      <c r="A1834" s="30">
        <v>355</v>
      </c>
      <c r="B1834" s="36">
        <v>43893</v>
      </c>
      <c r="C1834" s="36">
        <v>43810</v>
      </c>
      <c r="D1834" s="19" t="s">
        <v>888</v>
      </c>
      <c r="E1834" s="20" t="str">
        <f>IF(ISBLANK(LeaveTracker[[#This Row],[Employee Name]]),"-----",VLOOKUP(LeaveTracker[[#This Row],[Employee Name]],Employees[[Employee Name]:[Office]],6))</f>
        <v>GSO</v>
      </c>
      <c r="F1834" s="24">
        <v>43815</v>
      </c>
      <c r="G1834" s="24">
        <v>43815</v>
      </c>
      <c r="H1834" s="20" t="s">
        <v>82</v>
      </c>
      <c r="I1834" s="51"/>
      <c r="J1834" s="27" t="str">
        <f ca="1">NETWORKDAYS(LeaveTracker[[#This Row],[Start Date]],LeaveTracker[[#This Row],[End Date]],lstHolidays)&amp; " "&amp;LeaveTracker[[#This Row],[Type of Leave]]</f>
        <v>1 VL</v>
      </c>
      <c r="K1834" s="23">
        <f ca="1">NETWORKDAYS(LeaveTracker[[#This Row],[Start Date]],LeaveTracker[[#This Row],[End Date]],lstHolidays)</f>
        <v>1</v>
      </c>
      <c r="L1834" s="30"/>
    </row>
    <row r="1835" spans="1:12" ht="30" customHeight="1" x14ac:dyDescent="0.3">
      <c r="A1835" s="30">
        <v>356</v>
      </c>
      <c r="B1835" s="36">
        <v>43893</v>
      </c>
      <c r="C1835" s="36">
        <v>43788</v>
      </c>
      <c r="D1835" s="20" t="s">
        <v>388</v>
      </c>
      <c r="E1835" s="20" t="str">
        <f>IF(ISBLANK(LeaveTracker[[#This Row],[Employee Name]]),"-----",VLOOKUP(LeaveTracker[[#This Row],[Employee Name]],Employees[[Employee Name]:[Office]],6))</f>
        <v>ONT</v>
      </c>
      <c r="F1835" s="24">
        <v>43793</v>
      </c>
      <c r="G1835" s="24">
        <v>43797</v>
      </c>
      <c r="H1835" s="20" t="s">
        <v>82</v>
      </c>
      <c r="I1835" s="51"/>
      <c r="J1835" s="27" t="s">
        <v>898</v>
      </c>
      <c r="K1835" s="23">
        <v>5</v>
      </c>
      <c r="L1835" s="30"/>
    </row>
    <row r="1836" spans="1:12" ht="30" customHeight="1" x14ac:dyDescent="0.3">
      <c r="A1836" s="30">
        <v>357</v>
      </c>
      <c r="B1836" s="36">
        <v>43893</v>
      </c>
      <c r="C1836" s="36">
        <v>43787</v>
      </c>
      <c r="D1836" s="19" t="s">
        <v>112</v>
      </c>
      <c r="E1836" s="20" t="str">
        <f>IF(ISBLANK(LeaveTracker[[#This Row],[Employee Name]]),"-----",VLOOKUP(LeaveTracker[[#This Row],[Employee Name]],Employees[[Employee Name]:[Office]],6))</f>
        <v>ONT</v>
      </c>
      <c r="F1836" s="24">
        <v>43796</v>
      </c>
      <c r="G1836" s="24">
        <v>43798</v>
      </c>
      <c r="H1836" s="20" t="s">
        <v>82</v>
      </c>
      <c r="I1836" s="51"/>
      <c r="J1836" s="27" t="str">
        <f ca="1">NETWORKDAYS(LeaveTracker[[#This Row],[Start Date]],LeaveTracker[[#This Row],[End Date]],lstHolidays)&amp; " "&amp;LeaveTracker[[#This Row],[Type of Leave]]</f>
        <v>3 VL</v>
      </c>
      <c r="K1836" s="23">
        <f ca="1">NETWORKDAYS(LeaveTracker[[#This Row],[Start Date]],LeaveTracker[[#This Row],[End Date]],lstHolidays)</f>
        <v>3</v>
      </c>
      <c r="L1836" s="30"/>
    </row>
    <row r="1837" spans="1:12" ht="30" customHeight="1" x14ac:dyDescent="0.3">
      <c r="A1837" s="30">
        <v>358</v>
      </c>
      <c r="B1837" s="36">
        <v>43893</v>
      </c>
      <c r="C1837" s="36">
        <v>43787</v>
      </c>
      <c r="D1837" s="19" t="s">
        <v>1348</v>
      </c>
      <c r="E1837" s="20" t="str">
        <f>IF(ISBLANK(LeaveTracker[[#This Row],[Employee Name]]),"-----",VLOOKUP(LeaveTracker[[#This Row],[Employee Name]],Employees[[Employee Name]:[Office]],6))</f>
        <v>ONT</v>
      </c>
      <c r="F1837" s="24">
        <v>43815</v>
      </c>
      <c r="G1837" s="24">
        <v>43815</v>
      </c>
      <c r="H1837" s="20" t="s">
        <v>82</v>
      </c>
      <c r="I1837" s="51"/>
      <c r="J1837" s="27" t="str">
        <f ca="1">NETWORKDAYS(LeaveTracker[[#This Row],[Start Date]],LeaveTracker[[#This Row],[End Date]],lstHolidays)&amp; " "&amp;LeaveTracker[[#This Row],[Type of Leave]]</f>
        <v>1 VL</v>
      </c>
      <c r="K1837" s="23">
        <f ca="1">NETWORKDAYS(LeaveTracker[[#This Row],[Start Date]],LeaveTracker[[#This Row],[End Date]],lstHolidays)</f>
        <v>1</v>
      </c>
      <c r="L1837" s="30"/>
    </row>
    <row r="1838" spans="1:12" ht="30" customHeight="1" x14ac:dyDescent="0.3">
      <c r="A1838" s="30">
        <v>358</v>
      </c>
      <c r="B1838" s="36">
        <v>43893</v>
      </c>
      <c r="C1838" s="36">
        <v>43787</v>
      </c>
      <c r="D1838" s="19" t="s">
        <v>1348</v>
      </c>
      <c r="E1838" s="20" t="str">
        <f>IF(ISBLANK(LeaveTracker[[#This Row],[Employee Name]]),"-----",VLOOKUP(LeaveTracker[[#This Row],[Employee Name]],Employees[[Employee Name]:[Office]],6))</f>
        <v>ONT</v>
      </c>
      <c r="F1838" s="24">
        <v>43830</v>
      </c>
      <c r="G1838" s="24">
        <v>43830</v>
      </c>
      <c r="H1838" s="20" t="s">
        <v>82</v>
      </c>
      <c r="I1838" s="51"/>
      <c r="J1838" s="27" t="str">
        <f ca="1">NETWORKDAYS(LeaveTracker[[#This Row],[Start Date]],LeaveTracker[[#This Row],[End Date]],lstHolidays)&amp; " "&amp;LeaveTracker[[#This Row],[Type of Leave]]</f>
        <v>1 VL</v>
      </c>
      <c r="K1838" s="23">
        <f ca="1">NETWORKDAYS(LeaveTracker[[#This Row],[Start Date]],LeaveTracker[[#This Row],[End Date]],lstHolidays)</f>
        <v>1</v>
      </c>
      <c r="L1838" s="30"/>
    </row>
    <row r="1839" spans="1:12" ht="30" customHeight="1" x14ac:dyDescent="0.3">
      <c r="A1839" s="30">
        <v>359</v>
      </c>
      <c r="B1839" s="36">
        <v>43893</v>
      </c>
      <c r="C1839" s="36">
        <v>43797</v>
      </c>
      <c r="D1839" s="19" t="s">
        <v>904</v>
      </c>
      <c r="E1839" s="20" t="str">
        <f>IF(ISBLANK(LeaveTracker[[#This Row],[Employee Name]]),"-----",VLOOKUP(LeaveTracker[[#This Row],[Employee Name]],Employees[[Employee Name]:[Office]],6))</f>
        <v>ONT</v>
      </c>
      <c r="F1839" s="24">
        <v>43808</v>
      </c>
      <c r="G1839" s="24">
        <v>43810</v>
      </c>
      <c r="H1839" s="20" t="s">
        <v>82</v>
      </c>
      <c r="I1839" s="51"/>
      <c r="J1839" s="27" t="str">
        <f ca="1">NETWORKDAYS(LeaveTracker[[#This Row],[Start Date]],LeaveTracker[[#This Row],[End Date]],lstHolidays)&amp; " "&amp;LeaveTracker[[#This Row],[Type of Leave]]</f>
        <v>3 VL</v>
      </c>
      <c r="K1839" s="23">
        <f ca="1">NETWORKDAYS(LeaveTracker[[#This Row],[Start Date]],LeaveTracker[[#This Row],[End Date]],lstHolidays)</f>
        <v>3</v>
      </c>
      <c r="L1839" s="30"/>
    </row>
    <row r="1840" spans="1:12" ht="30" customHeight="1" x14ac:dyDescent="0.3">
      <c r="A1840" s="30">
        <v>360</v>
      </c>
      <c r="B1840" s="36">
        <v>43893</v>
      </c>
      <c r="C1840" s="36">
        <v>43780</v>
      </c>
      <c r="D1840" s="20" t="s">
        <v>904</v>
      </c>
      <c r="E1840" s="20" t="str">
        <f>IF(ISBLANK(LeaveTracker[[#This Row],[Employee Name]]),"-----",VLOOKUP(LeaveTracker[[#This Row],[Employee Name]],Employees[[Employee Name]:[Office]],6))</f>
        <v>ONT</v>
      </c>
      <c r="F1840" s="24">
        <v>43776</v>
      </c>
      <c r="G1840" s="24">
        <v>43777</v>
      </c>
      <c r="H1840" s="20" t="s">
        <v>81</v>
      </c>
      <c r="I1840" s="51"/>
      <c r="J1840" s="27" t="str">
        <f ca="1">NETWORKDAYS(LeaveTracker[[#This Row],[Start Date]],LeaveTracker[[#This Row],[End Date]],lstHolidays)&amp; " "&amp;LeaveTracker[[#This Row],[Type of Leave]]</f>
        <v>2 SL</v>
      </c>
      <c r="K1840" s="23">
        <f ca="1">NETWORKDAYS(LeaveTracker[[#This Row],[Start Date]],LeaveTracker[[#This Row],[End Date]],lstHolidays)</f>
        <v>2</v>
      </c>
      <c r="L1840" s="30"/>
    </row>
    <row r="1841" spans="1:12" ht="30" customHeight="1" x14ac:dyDescent="0.3">
      <c r="A1841" s="30">
        <v>361</v>
      </c>
      <c r="B1841" s="36">
        <v>43893</v>
      </c>
      <c r="C1841" s="36">
        <v>43801</v>
      </c>
      <c r="D1841" s="19" t="s">
        <v>907</v>
      </c>
      <c r="E1841" s="20" t="str">
        <f>IF(ISBLANK(LeaveTracker[[#This Row],[Employee Name]]),"-----",VLOOKUP(LeaveTracker[[#This Row],[Employee Name]],Employees[[Employee Name]:[Office]],6))</f>
        <v>ONT</v>
      </c>
      <c r="F1841" s="24">
        <v>43808</v>
      </c>
      <c r="G1841" s="24">
        <v>43808</v>
      </c>
      <c r="H1841" s="20" t="s">
        <v>300</v>
      </c>
      <c r="I1841" s="51" t="s">
        <v>158</v>
      </c>
      <c r="J1841" s="27" t="str">
        <f ca="1">NETWORKDAYS(LeaveTracker[[#This Row],[Start Date]],LeaveTracker[[#This Row],[End Date]],lstHolidays)&amp; " "&amp;LeaveTracker[[#This Row],[Type of Leave]]</f>
        <v>1 OTHER</v>
      </c>
      <c r="K1841" s="23">
        <f ca="1">NETWORKDAYS(LeaveTracker[[#This Row],[Start Date]],LeaveTracker[[#This Row],[End Date]],lstHolidays)</f>
        <v>1</v>
      </c>
      <c r="L1841" s="30"/>
    </row>
    <row r="1842" spans="1:12" ht="30" customHeight="1" x14ac:dyDescent="0.3">
      <c r="A1842" s="30">
        <v>362</v>
      </c>
      <c r="B1842" s="36">
        <v>43893</v>
      </c>
      <c r="C1842" s="36">
        <v>43808</v>
      </c>
      <c r="D1842" s="19" t="s">
        <v>729</v>
      </c>
      <c r="E1842" s="20" t="str">
        <f>IF(ISBLANK(LeaveTracker[[#This Row],[Employee Name]]),"-----",VLOOKUP(LeaveTracker[[#This Row],[Employee Name]],Employees[[Employee Name]:[Office]],6))</f>
        <v>ONT</v>
      </c>
      <c r="F1842" s="24">
        <v>43815</v>
      </c>
      <c r="G1842" s="24">
        <v>43818</v>
      </c>
      <c r="H1842" s="20" t="s">
        <v>300</v>
      </c>
      <c r="I1842" s="51" t="s">
        <v>1017</v>
      </c>
      <c r="J1842" s="27" t="str">
        <f ca="1">NETWORKDAYS(LeaveTracker[[#This Row],[Start Date]],LeaveTracker[[#This Row],[End Date]],lstHolidays)&amp; " "&amp;LeaveTracker[[#This Row],[Type of Leave]]</f>
        <v>4 OTHER</v>
      </c>
      <c r="K1842" s="23">
        <f ca="1">NETWORKDAYS(LeaveTracker[[#This Row],[Start Date]],LeaveTracker[[#This Row],[End Date]],lstHolidays)</f>
        <v>4</v>
      </c>
      <c r="L1842" s="30"/>
    </row>
    <row r="1843" spans="1:12" ht="30" customHeight="1" x14ac:dyDescent="0.3">
      <c r="A1843" s="30">
        <v>363</v>
      </c>
      <c r="B1843" s="36">
        <v>43893</v>
      </c>
      <c r="C1843" s="36">
        <v>43825</v>
      </c>
      <c r="D1843" s="19" t="s">
        <v>111</v>
      </c>
      <c r="E1843" s="20" t="str">
        <f>IF(ISBLANK(LeaveTracker[[#This Row],[Employee Name]]),"-----",VLOOKUP(LeaveTracker[[#This Row],[Employee Name]],Employees[[Employee Name]:[Office]],6))</f>
        <v>ONT</v>
      </c>
      <c r="F1843" s="24">
        <v>43823</v>
      </c>
      <c r="G1843" s="24">
        <v>43823</v>
      </c>
      <c r="H1843" s="20" t="s">
        <v>81</v>
      </c>
      <c r="I1843" s="51"/>
      <c r="J1843" s="27" t="str">
        <f ca="1">NETWORKDAYS(LeaveTracker[[#This Row],[Start Date]],LeaveTracker[[#This Row],[End Date]],lstHolidays)&amp; " "&amp;LeaveTracker[[#This Row],[Type of Leave]]</f>
        <v>1 SL</v>
      </c>
      <c r="K1843" s="23">
        <f ca="1">NETWORKDAYS(LeaveTracker[[#This Row],[Start Date]],LeaveTracker[[#This Row],[End Date]],lstHolidays)</f>
        <v>1</v>
      </c>
      <c r="L1843" s="30"/>
    </row>
    <row r="1844" spans="1:12" ht="30" customHeight="1" x14ac:dyDescent="0.3">
      <c r="A1844" s="30">
        <v>364</v>
      </c>
      <c r="B1844" s="36">
        <v>43893</v>
      </c>
      <c r="C1844" s="36">
        <v>43810</v>
      </c>
      <c r="D1844" s="19" t="s">
        <v>715</v>
      </c>
      <c r="E1844" s="20" t="str">
        <f>IF(ISBLANK(LeaveTracker[[#This Row],[Employee Name]]),"-----",VLOOKUP(LeaveTracker[[#This Row],[Employee Name]],Employees[[Employee Name]:[Office]],6))</f>
        <v>ONT</v>
      </c>
      <c r="F1844" s="24">
        <v>43820</v>
      </c>
      <c r="G1844" s="24">
        <v>43820</v>
      </c>
      <c r="H1844" s="20" t="s">
        <v>300</v>
      </c>
      <c r="I1844" s="51" t="s">
        <v>158</v>
      </c>
      <c r="J1844" s="27" t="str">
        <f>1&amp; " "&amp;LeaveTracker[[#This Row],[Type of Leave]]</f>
        <v>1 OTHER</v>
      </c>
      <c r="K1844" s="23">
        <v>1</v>
      </c>
      <c r="L1844" s="30"/>
    </row>
    <row r="1845" spans="1:12" ht="30" customHeight="1" x14ac:dyDescent="0.3">
      <c r="A1845" s="30">
        <v>365</v>
      </c>
      <c r="B1845" s="36">
        <v>43893</v>
      </c>
      <c r="C1845" s="36">
        <v>43488</v>
      </c>
      <c r="D1845" s="19" t="s">
        <v>344</v>
      </c>
      <c r="E1845" s="20" t="str">
        <f>IF(ISBLANK(LeaveTracker[[#This Row],[Employee Name]]),"-----",VLOOKUP(LeaveTracker[[#This Row],[Employee Name]],Employees[[Employee Name]:[Office]],6))</f>
        <v>MO</v>
      </c>
      <c r="F1845" s="24">
        <v>43852</v>
      </c>
      <c r="G1845" s="24">
        <v>43854</v>
      </c>
      <c r="H1845" s="20" t="s">
        <v>300</v>
      </c>
      <c r="I1845" s="51" t="s">
        <v>849</v>
      </c>
      <c r="J1845" s="27" t="str">
        <f ca="1">NETWORKDAYS(LeaveTracker[[#This Row],[Start Date]],LeaveTracker[[#This Row],[End Date]],lstHolidays)&amp; " "&amp;LeaveTracker[[#This Row],[Type of Leave]]</f>
        <v>3 OTHER</v>
      </c>
      <c r="K1845" s="23">
        <f ca="1">NETWORKDAYS(LeaveTracker[[#This Row],[Start Date]],LeaveTracker[[#This Row],[End Date]],lstHolidays)</f>
        <v>3</v>
      </c>
      <c r="L1845" s="30"/>
    </row>
    <row r="1846" spans="1:12" ht="30" customHeight="1" x14ac:dyDescent="0.3">
      <c r="A1846" s="30">
        <v>365</v>
      </c>
      <c r="B1846" s="36">
        <v>43893</v>
      </c>
      <c r="C1846" s="36">
        <v>43488</v>
      </c>
      <c r="D1846" s="19" t="s">
        <v>344</v>
      </c>
      <c r="E1846" s="20" t="str">
        <f>IF(ISBLANK(LeaveTracker[[#This Row],[Employee Name]]),"-----",VLOOKUP(LeaveTracker[[#This Row],[Employee Name]],Employees[[Employee Name]:[Office]],6))</f>
        <v>MO</v>
      </c>
      <c r="F1846" s="24">
        <v>43857</v>
      </c>
      <c r="G1846" s="24">
        <v>43858</v>
      </c>
      <c r="H1846" s="20" t="s">
        <v>300</v>
      </c>
      <c r="I1846" s="51" t="s">
        <v>849</v>
      </c>
      <c r="J1846" s="27" t="str">
        <f ca="1">NETWORKDAYS(LeaveTracker[[#This Row],[Start Date]],LeaveTracker[[#This Row],[End Date]],lstHolidays)&amp; " "&amp;LeaveTracker[[#This Row],[Type of Leave]]</f>
        <v>2 OTHER</v>
      </c>
      <c r="K1846" s="23">
        <f ca="1">NETWORKDAYS(LeaveTracker[[#This Row],[Start Date]],LeaveTracker[[#This Row],[End Date]],lstHolidays)</f>
        <v>2</v>
      </c>
      <c r="L1846" s="30"/>
    </row>
    <row r="1847" spans="1:12" ht="30" customHeight="1" x14ac:dyDescent="0.3">
      <c r="A1847" s="30">
        <v>366</v>
      </c>
      <c r="B1847" s="36">
        <v>43893</v>
      </c>
      <c r="C1847" s="36"/>
      <c r="D1847" s="20" t="s">
        <v>909</v>
      </c>
      <c r="E1847" s="20" t="str">
        <f>IF(ISBLANK(LeaveTracker[[#This Row],[Employee Name]]),"-----",VLOOKUP(LeaveTracker[[#This Row],[Employee Name]],Employees[[Employee Name]:[Office]],6))</f>
        <v>PIO</v>
      </c>
      <c r="F1847" s="24">
        <v>43865</v>
      </c>
      <c r="G1847" s="24">
        <v>43865</v>
      </c>
      <c r="H1847" s="20" t="s">
        <v>300</v>
      </c>
      <c r="I1847" s="51" t="s">
        <v>849</v>
      </c>
      <c r="J1847" s="27" t="str">
        <f ca="1">NETWORKDAYS(LeaveTracker[[#This Row],[Start Date]],LeaveTracker[[#This Row],[End Date]],lstHolidays)&amp; " "&amp;LeaveTracker[[#This Row],[Type of Leave]]</f>
        <v>1 OTHER</v>
      </c>
      <c r="K1847" s="23">
        <f ca="1">NETWORKDAYS(LeaveTracker[[#This Row],[Start Date]],LeaveTracker[[#This Row],[End Date]],lstHolidays)</f>
        <v>1</v>
      </c>
      <c r="L1847" s="30"/>
    </row>
    <row r="1848" spans="1:12" ht="30" customHeight="1" x14ac:dyDescent="0.3">
      <c r="A1848" s="30">
        <v>366</v>
      </c>
      <c r="B1848" s="36">
        <v>43893</v>
      </c>
      <c r="C1848" s="36"/>
      <c r="D1848" s="20" t="s">
        <v>909</v>
      </c>
      <c r="E1848" s="20" t="str">
        <f>IF(ISBLANK(LeaveTracker[[#This Row],[Employee Name]]),"-----",VLOOKUP(LeaveTracker[[#This Row],[Employee Name]],Employees[[Employee Name]:[Office]],6))</f>
        <v>PIO</v>
      </c>
      <c r="F1848" s="24">
        <v>43868</v>
      </c>
      <c r="G1848" s="24">
        <v>43868</v>
      </c>
      <c r="H1848" s="20" t="s">
        <v>300</v>
      </c>
      <c r="I1848" s="51" t="s">
        <v>849</v>
      </c>
      <c r="J1848" s="27" t="str">
        <f ca="1">NETWORKDAYS(LeaveTracker[[#This Row],[Start Date]],LeaveTracker[[#This Row],[End Date]],lstHolidays)&amp; " "&amp;LeaveTracker[[#This Row],[Type of Leave]]</f>
        <v>1 OTHER</v>
      </c>
      <c r="K1848" s="23">
        <f ca="1">NETWORKDAYS(LeaveTracker[[#This Row],[Start Date]],LeaveTracker[[#This Row],[End Date]],lstHolidays)</f>
        <v>1</v>
      </c>
      <c r="L1848" s="30"/>
    </row>
    <row r="1849" spans="1:12" ht="30" customHeight="1" x14ac:dyDescent="0.3">
      <c r="A1849" s="30">
        <v>366</v>
      </c>
      <c r="B1849" s="36">
        <v>43893</v>
      </c>
      <c r="C1849" s="36"/>
      <c r="D1849" s="20" t="s">
        <v>909</v>
      </c>
      <c r="E1849" s="20" t="str">
        <f>IF(ISBLANK(LeaveTracker[[#This Row],[Employee Name]]),"-----",VLOOKUP(LeaveTracker[[#This Row],[Employee Name]],Employees[[Employee Name]:[Office]],6))</f>
        <v>PIO</v>
      </c>
      <c r="F1849" s="24">
        <v>43872</v>
      </c>
      <c r="G1849" s="24">
        <v>43872</v>
      </c>
      <c r="H1849" s="20" t="s">
        <v>300</v>
      </c>
      <c r="I1849" s="51" t="s">
        <v>849</v>
      </c>
      <c r="J1849" s="27" t="str">
        <f ca="1">NETWORKDAYS(LeaveTracker[[#This Row],[Start Date]],LeaveTracker[[#This Row],[End Date]],lstHolidays)&amp; " "&amp;LeaveTracker[[#This Row],[Type of Leave]]</f>
        <v>1 OTHER</v>
      </c>
      <c r="K1849" s="23">
        <f ca="1">NETWORKDAYS(LeaveTracker[[#This Row],[Start Date]],LeaveTracker[[#This Row],[End Date]],lstHolidays)</f>
        <v>1</v>
      </c>
      <c r="L1849" s="30"/>
    </row>
    <row r="1850" spans="1:12" ht="30" customHeight="1" x14ac:dyDescent="0.3">
      <c r="A1850" s="30">
        <v>366</v>
      </c>
      <c r="B1850" s="36">
        <v>43893</v>
      </c>
      <c r="C1850" s="36"/>
      <c r="D1850" s="20" t="s">
        <v>909</v>
      </c>
      <c r="E1850" s="20" t="str">
        <f>IF(ISBLANK(LeaveTracker[[#This Row],[Employee Name]]),"-----",VLOOKUP(LeaveTracker[[#This Row],[Employee Name]],Employees[[Employee Name]:[Office]],6))</f>
        <v>PIO</v>
      </c>
      <c r="F1850" s="24">
        <v>43874</v>
      </c>
      <c r="G1850" s="24">
        <v>43875</v>
      </c>
      <c r="H1850" s="20" t="s">
        <v>300</v>
      </c>
      <c r="I1850" s="51" t="s">
        <v>849</v>
      </c>
      <c r="J1850" s="27" t="str">
        <f ca="1">NETWORKDAYS(LeaveTracker[[#This Row],[Start Date]],LeaveTracker[[#This Row],[End Date]],lstHolidays)&amp; " "&amp;LeaveTracker[[#This Row],[Type of Leave]]</f>
        <v>2 OTHER</v>
      </c>
      <c r="K1850" s="23">
        <f ca="1">NETWORKDAYS(LeaveTracker[[#This Row],[Start Date]],LeaveTracker[[#This Row],[End Date]],lstHolidays)</f>
        <v>2</v>
      </c>
      <c r="L1850" s="30"/>
    </row>
    <row r="1851" spans="1:12" ht="30" customHeight="1" x14ac:dyDescent="0.3">
      <c r="A1851" s="30">
        <v>367</v>
      </c>
      <c r="B1851" s="36">
        <v>43915</v>
      </c>
      <c r="C1851" s="36">
        <v>43884</v>
      </c>
      <c r="D1851" s="19" t="s">
        <v>704</v>
      </c>
      <c r="E1851" s="20" t="str">
        <f>IF(ISBLANK(LeaveTracker[[#This Row],[Employee Name]]),"-----",VLOOKUP(LeaveTracker[[#This Row],[Employee Name]],Employees[[Employee Name]:[Office]],6))</f>
        <v>CEO</v>
      </c>
      <c r="F1851" s="24">
        <v>43882</v>
      </c>
      <c r="G1851" s="24">
        <v>43882</v>
      </c>
      <c r="H1851" s="20" t="s">
        <v>300</v>
      </c>
      <c r="I1851" s="51" t="s">
        <v>647</v>
      </c>
      <c r="J1851" s="27" t="str">
        <f ca="1">NETWORKDAYS(LeaveTracker[[#This Row],[Start Date]],LeaveTracker[[#This Row],[End Date]],lstHolidays)&amp; " "&amp;LeaveTracker[[#This Row],[Type of Leave]]</f>
        <v>1 OTHER</v>
      </c>
      <c r="K1851" s="23">
        <f ca="1">NETWORKDAYS(LeaveTracker[[#This Row],[Start Date]],LeaveTracker[[#This Row],[End Date]],lstHolidays)</f>
        <v>1</v>
      </c>
      <c r="L1851" s="30"/>
    </row>
    <row r="1852" spans="1:12" ht="30" customHeight="1" x14ac:dyDescent="0.3">
      <c r="A1852" s="30">
        <v>368</v>
      </c>
      <c r="B1852" s="36">
        <v>43915</v>
      </c>
      <c r="C1852" s="36">
        <v>43878</v>
      </c>
      <c r="D1852" s="19" t="s">
        <v>704</v>
      </c>
      <c r="E1852" s="20" t="str">
        <f>IF(ISBLANK(LeaveTracker[[#This Row],[Employee Name]]),"-----",VLOOKUP(LeaveTracker[[#This Row],[Employee Name]],Employees[[Employee Name]:[Office]],6))</f>
        <v>CEO</v>
      </c>
      <c r="F1852" s="24">
        <v>43871</v>
      </c>
      <c r="G1852" s="24">
        <v>43871</v>
      </c>
      <c r="H1852" s="20" t="s">
        <v>300</v>
      </c>
      <c r="I1852" s="51" t="s">
        <v>849</v>
      </c>
      <c r="J1852" s="27" t="str">
        <f ca="1">NETWORKDAYS(LeaveTracker[[#This Row],[Start Date]],LeaveTracker[[#This Row],[End Date]],lstHolidays)&amp; " "&amp;LeaveTracker[[#This Row],[Type of Leave]]</f>
        <v>1 OTHER</v>
      </c>
      <c r="K1852" s="23">
        <f ca="1">NETWORKDAYS(LeaveTracker[[#This Row],[Start Date]],LeaveTracker[[#This Row],[End Date]],lstHolidays)</f>
        <v>1</v>
      </c>
      <c r="L1852" s="30"/>
    </row>
    <row r="1853" spans="1:12" ht="30" customHeight="1" x14ac:dyDescent="0.3">
      <c r="A1853" s="30">
        <v>368</v>
      </c>
      <c r="B1853" s="36">
        <v>43915</v>
      </c>
      <c r="C1853" s="36">
        <v>43878</v>
      </c>
      <c r="D1853" s="19" t="s">
        <v>704</v>
      </c>
      <c r="E1853" s="20" t="str">
        <f>IF(ISBLANK(LeaveTracker[[#This Row],[Employee Name]]),"-----",VLOOKUP(LeaveTracker[[#This Row],[Employee Name]],Employees[[Employee Name]:[Office]],6))</f>
        <v>CEO</v>
      </c>
      <c r="F1853" s="24">
        <v>43874</v>
      </c>
      <c r="G1853" s="24">
        <v>43874</v>
      </c>
      <c r="H1853" s="20" t="s">
        <v>300</v>
      </c>
      <c r="I1853" s="51" t="s">
        <v>849</v>
      </c>
      <c r="J1853" s="27" t="str">
        <f ca="1">NETWORKDAYS(LeaveTracker[[#This Row],[Start Date]],LeaveTracker[[#This Row],[End Date]],lstHolidays)&amp; " "&amp;LeaveTracker[[#This Row],[Type of Leave]]</f>
        <v>1 OTHER</v>
      </c>
      <c r="K1853" s="23">
        <f ca="1">NETWORKDAYS(LeaveTracker[[#This Row],[Start Date]],LeaveTracker[[#This Row],[End Date]],lstHolidays)</f>
        <v>1</v>
      </c>
      <c r="L1853" s="30"/>
    </row>
    <row r="1854" spans="1:12" ht="30" customHeight="1" x14ac:dyDescent="0.3">
      <c r="A1854" s="30">
        <v>369</v>
      </c>
      <c r="B1854" s="36">
        <v>43915</v>
      </c>
      <c r="C1854" s="36">
        <v>43878</v>
      </c>
      <c r="D1854" s="19" t="s">
        <v>704</v>
      </c>
      <c r="E1854" s="20" t="str">
        <f>IF(ISBLANK(LeaveTracker[[#This Row],[Employee Name]]),"-----",VLOOKUP(LeaveTracker[[#This Row],[Employee Name]],Employees[[Employee Name]:[Office]],6))</f>
        <v>CEO</v>
      </c>
      <c r="F1854" s="21">
        <v>43845</v>
      </c>
      <c r="G1854" s="24">
        <v>43847</v>
      </c>
      <c r="H1854" s="20" t="s">
        <v>300</v>
      </c>
      <c r="I1854" s="51" t="s">
        <v>849</v>
      </c>
      <c r="J1854" s="27" t="str">
        <f ca="1">NETWORKDAYS(LeaveTracker[[#This Row],[Start Date]],LeaveTracker[[#This Row],[End Date]],lstHolidays)&amp; " "&amp;LeaveTracker[[#This Row],[Type of Leave]]</f>
        <v>3 OTHER</v>
      </c>
      <c r="K1854" s="23">
        <f ca="1">NETWORKDAYS(LeaveTracker[[#This Row],[Start Date]],LeaveTracker[[#This Row],[End Date]],lstHolidays)</f>
        <v>3</v>
      </c>
      <c r="L1854" s="30"/>
    </row>
    <row r="1855" spans="1:12" ht="30" customHeight="1" x14ac:dyDescent="0.3">
      <c r="A1855" s="30">
        <v>370</v>
      </c>
      <c r="B1855" s="36">
        <v>43915</v>
      </c>
      <c r="C1855" s="36">
        <v>43884</v>
      </c>
      <c r="D1855" s="19" t="s">
        <v>374</v>
      </c>
      <c r="E1855" s="20" t="str">
        <f>IF(ISBLANK(LeaveTracker[[#This Row],[Employee Name]]),"-----",VLOOKUP(LeaveTracker[[#This Row],[Employee Name]],Employees[[Employee Name]:[Office]],6))</f>
        <v>LIBRARY</v>
      </c>
      <c r="F1855" s="21">
        <v>43889</v>
      </c>
      <c r="G1855" s="21">
        <v>43889</v>
      </c>
      <c r="H1855" s="20" t="s">
        <v>82</v>
      </c>
      <c r="I1855" s="51"/>
      <c r="J1855" s="27" t="str">
        <f ca="1">NETWORKDAYS(LeaveTracker[[#This Row],[Start Date]],LeaveTracker[[#This Row],[End Date]],lstHolidays)&amp; " "&amp;LeaveTracker[[#This Row],[Type of Leave]]</f>
        <v>1 VL</v>
      </c>
      <c r="K1855" s="23">
        <f ca="1">NETWORKDAYS(LeaveTracker[[#This Row],[Start Date]],LeaveTracker[[#This Row],[End Date]],lstHolidays)</f>
        <v>1</v>
      </c>
      <c r="L1855" s="30"/>
    </row>
    <row r="1856" spans="1:12" ht="30" customHeight="1" x14ac:dyDescent="0.3">
      <c r="A1856" s="30">
        <v>371</v>
      </c>
      <c r="B1856" s="36">
        <v>43915</v>
      </c>
      <c r="C1856" s="36">
        <v>43861</v>
      </c>
      <c r="D1856" s="19" t="s">
        <v>374</v>
      </c>
      <c r="E1856" s="20" t="str">
        <f>IF(ISBLANK(LeaveTracker[[#This Row],[Employee Name]]),"-----",VLOOKUP(LeaveTracker[[#This Row],[Employee Name]],Employees[[Employee Name]:[Office]],6))</f>
        <v>LIBRARY</v>
      </c>
      <c r="F1856" s="24">
        <v>43860</v>
      </c>
      <c r="G1856" s="24">
        <v>43860</v>
      </c>
      <c r="H1856" s="20" t="s">
        <v>300</v>
      </c>
      <c r="I1856" s="51" t="s">
        <v>647</v>
      </c>
      <c r="J1856" s="27" t="str">
        <f ca="1">NETWORKDAYS(LeaveTracker[[#This Row],[Start Date]],LeaveTracker[[#This Row],[End Date]],lstHolidays)&amp; " "&amp;LeaveTracker[[#This Row],[Type of Leave]]</f>
        <v>1 OTHER</v>
      </c>
      <c r="K1856" s="23">
        <f ca="1">NETWORKDAYS(LeaveTracker[[#This Row],[Start Date]],LeaveTracker[[#This Row],[End Date]],lstHolidays)</f>
        <v>1</v>
      </c>
      <c r="L1856" s="30"/>
    </row>
    <row r="1857" spans="1:12" ht="30" customHeight="1" x14ac:dyDescent="0.3">
      <c r="A1857" s="30">
        <v>372</v>
      </c>
      <c r="B1857" s="36">
        <v>43915</v>
      </c>
      <c r="C1857" s="36">
        <v>43885</v>
      </c>
      <c r="D1857" s="19" t="s">
        <v>847</v>
      </c>
      <c r="E1857" s="20" t="str">
        <f>IF(ISBLANK(LeaveTracker[[#This Row],[Employee Name]]),"-----",VLOOKUP(LeaveTracker[[#This Row],[Employee Name]],Employees[[Employee Name]:[Office]],6))</f>
        <v>CEO</v>
      </c>
      <c r="F1857" s="21">
        <v>43882</v>
      </c>
      <c r="G1857" s="24">
        <v>43882</v>
      </c>
      <c r="H1857" s="20" t="s">
        <v>81</v>
      </c>
      <c r="I1857" s="51"/>
      <c r="J1857" s="27" t="str">
        <f ca="1">NETWORKDAYS(LeaveTracker[[#This Row],[Start Date]],LeaveTracker[[#This Row],[End Date]],lstHolidays)&amp; " "&amp;LeaveTracker[[#This Row],[Type of Leave]]</f>
        <v>1 SL</v>
      </c>
      <c r="K1857" s="23">
        <f ca="1">NETWORKDAYS(LeaveTracker[[#This Row],[Start Date]],LeaveTracker[[#This Row],[End Date]],lstHolidays)</f>
        <v>1</v>
      </c>
      <c r="L1857" s="30"/>
    </row>
    <row r="1858" spans="1:12" ht="30" customHeight="1" x14ac:dyDescent="0.3">
      <c r="A1858" s="30">
        <v>373</v>
      </c>
      <c r="B1858" s="36">
        <v>43915</v>
      </c>
      <c r="C1858" s="36">
        <v>43878</v>
      </c>
      <c r="D1858" s="19" t="s">
        <v>847</v>
      </c>
      <c r="E1858" s="20" t="str">
        <f>IF(ISBLANK(LeaveTracker[[#This Row],[Employee Name]]),"-----",VLOOKUP(LeaveTracker[[#This Row],[Employee Name]],Employees[[Employee Name]:[Office]],6))</f>
        <v>CEO</v>
      </c>
      <c r="F1858" s="24">
        <v>43845</v>
      </c>
      <c r="G1858" s="24">
        <v>43845</v>
      </c>
      <c r="H1858" s="20" t="s">
        <v>300</v>
      </c>
      <c r="I1858" s="51" t="s">
        <v>849</v>
      </c>
      <c r="J1858" s="27" t="str">
        <f ca="1">NETWORKDAYS(LeaveTracker[[#This Row],[Start Date]],LeaveTracker[[#This Row],[End Date]],lstHolidays)&amp; " "&amp;LeaveTracker[[#This Row],[Type of Leave]]</f>
        <v>1 OTHER</v>
      </c>
      <c r="K1858" s="23">
        <f ca="1">NETWORKDAYS(LeaveTracker[[#This Row],[Start Date]],LeaveTracker[[#This Row],[End Date]],lstHolidays)</f>
        <v>1</v>
      </c>
      <c r="L1858" s="30"/>
    </row>
    <row r="1859" spans="1:12" ht="30" customHeight="1" x14ac:dyDescent="0.3">
      <c r="A1859" s="30">
        <v>373</v>
      </c>
      <c r="B1859" s="36">
        <v>43915</v>
      </c>
      <c r="C1859" s="36">
        <v>43878</v>
      </c>
      <c r="D1859" s="19" t="s">
        <v>847</v>
      </c>
      <c r="E1859" s="20" t="str">
        <f>IF(ISBLANK(LeaveTracker[[#This Row],[Employee Name]]),"-----",VLOOKUP(LeaveTracker[[#This Row],[Employee Name]],Employees[[Employee Name]:[Office]],6))</f>
        <v>CEO</v>
      </c>
      <c r="F1859" s="21">
        <v>43872</v>
      </c>
      <c r="G1859" s="24">
        <v>43872</v>
      </c>
      <c r="H1859" s="20" t="s">
        <v>300</v>
      </c>
      <c r="I1859" s="51" t="s">
        <v>849</v>
      </c>
      <c r="J1859" s="27" t="str">
        <f ca="1">NETWORKDAYS(LeaveTracker[[#This Row],[Start Date]],LeaveTracker[[#This Row],[End Date]],lstHolidays)&amp; " "&amp;LeaveTracker[[#This Row],[Type of Leave]]</f>
        <v>1 OTHER</v>
      </c>
      <c r="K1859" s="23">
        <f ca="1">NETWORKDAYS(LeaveTracker[[#This Row],[Start Date]],LeaveTracker[[#This Row],[End Date]],lstHolidays)</f>
        <v>1</v>
      </c>
      <c r="L1859" s="30"/>
    </row>
    <row r="1860" spans="1:12" ht="30" customHeight="1" x14ac:dyDescent="0.3">
      <c r="A1860" s="30">
        <v>373</v>
      </c>
      <c r="B1860" s="36">
        <v>43915</v>
      </c>
      <c r="C1860" s="36">
        <v>43878</v>
      </c>
      <c r="D1860" s="19" t="s">
        <v>847</v>
      </c>
      <c r="E1860" s="20" t="str">
        <f>IF(ISBLANK(LeaveTracker[[#This Row],[Employee Name]]),"-----",VLOOKUP(LeaveTracker[[#This Row],[Employee Name]],Employees[[Employee Name]:[Office]],6))</f>
        <v>CEO</v>
      </c>
      <c r="F1860" s="24">
        <v>43875</v>
      </c>
      <c r="G1860" s="24">
        <v>43875</v>
      </c>
      <c r="H1860" s="20" t="s">
        <v>300</v>
      </c>
      <c r="I1860" s="51" t="s">
        <v>849</v>
      </c>
      <c r="J1860" s="27" t="str">
        <f ca="1">NETWORKDAYS(LeaveTracker[[#This Row],[Start Date]],LeaveTracker[[#This Row],[End Date]],lstHolidays)&amp; " "&amp;LeaveTracker[[#This Row],[Type of Leave]]</f>
        <v>1 OTHER</v>
      </c>
      <c r="K1860" s="23">
        <f ca="1">NETWORKDAYS(LeaveTracker[[#This Row],[Start Date]],LeaveTracker[[#This Row],[End Date]],lstHolidays)</f>
        <v>1</v>
      </c>
      <c r="L1860" s="30"/>
    </row>
    <row r="1861" spans="1:12" ht="30" customHeight="1" x14ac:dyDescent="0.3">
      <c r="A1861" s="30">
        <v>374</v>
      </c>
      <c r="B1861" s="36">
        <v>43915</v>
      </c>
      <c r="C1861" s="36">
        <v>43873</v>
      </c>
      <c r="D1861" s="19" t="s">
        <v>452</v>
      </c>
      <c r="E1861" s="20" t="str">
        <f>IF(ISBLANK(LeaveTracker[[#This Row],[Employee Name]]),"-----",VLOOKUP(LeaveTracker[[#This Row],[Employee Name]],Employees[[Employee Name]:[Office]],6))</f>
        <v>CEO</v>
      </c>
      <c r="F1861" s="24">
        <v>43872</v>
      </c>
      <c r="G1861" s="24">
        <v>43872</v>
      </c>
      <c r="H1861" s="20" t="s">
        <v>300</v>
      </c>
      <c r="I1861" s="51" t="s">
        <v>910</v>
      </c>
      <c r="J1861" s="27" t="str">
        <f ca="1">NETWORKDAYS(LeaveTracker[[#This Row],[Start Date]],LeaveTracker[[#This Row],[End Date]],lstHolidays)&amp; " "&amp;LeaveTracker[[#This Row],[Type of Leave]]</f>
        <v>1 OTHER</v>
      </c>
      <c r="K1861" s="23">
        <f ca="1">NETWORKDAYS(LeaveTracker[[#This Row],[Start Date]],LeaveTracker[[#This Row],[End Date]],lstHolidays)</f>
        <v>1</v>
      </c>
      <c r="L1861" s="30"/>
    </row>
    <row r="1862" spans="1:12" ht="30" customHeight="1" x14ac:dyDescent="0.3">
      <c r="A1862" s="30">
        <v>375</v>
      </c>
      <c r="B1862" s="36">
        <v>43915</v>
      </c>
      <c r="C1862" s="36">
        <v>43853</v>
      </c>
      <c r="D1862" s="20" t="s">
        <v>452</v>
      </c>
      <c r="E1862" s="20" t="str">
        <f>IF(ISBLANK(LeaveTracker[[#This Row],[Employee Name]]),"-----",VLOOKUP(LeaveTracker[[#This Row],[Employee Name]],Employees[[Employee Name]:[Office]],6))</f>
        <v>CEO</v>
      </c>
      <c r="F1862" s="24">
        <v>43846</v>
      </c>
      <c r="G1862" s="24">
        <v>43847</v>
      </c>
      <c r="H1862" s="20" t="s">
        <v>300</v>
      </c>
      <c r="I1862" s="51" t="s">
        <v>769</v>
      </c>
      <c r="J1862" s="27" t="str">
        <f ca="1">NETWORKDAYS(LeaveTracker[[#This Row],[Start Date]],LeaveTracker[[#This Row],[End Date]],lstHolidays)&amp; " "&amp;LeaveTracker[[#This Row],[Type of Leave]]</f>
        <v>2 OTHER</v>
      </c>
      <c r="K1862" s="23">
        <f ca="1">NETWORKDAYS(LeaveTracker[[#This Row],[Start Date]],LeaveTracker[[#This Row],[End Date]],lstHolidays)</f>
        <v>2</v>
      </c>
      <c r="L1862" s="30"/>
    </row>
    <row r="1863" spans="1:12" ht="30" customHeight="1" x14ac:dyDescent="0.3">
      <c r="A1863" s="30">
        <v>375</v>
      </c>
      <c r="B1863" s="36">
        <v>43915</v>
      </c>
      <c r="C1863" s="36">
        <v>43853</v>
      </c>
      <c r="D1863" s="20" t="s">
        <v>452</v>
      </c>
      <c r="E1863" s="20" t="str">
        <f>IF(ISBLANK(LeaveTracker[[#This Row],[Employee Name]]),"-----",VLOOKUP(LeaveTracker[[#This Row],[Employee Name]],Employees[[Employee Name]:[Office]],6))</f>
        <v>CEO</v>
      </c>
      <c r="F1863" s="24">
        <v>43851</v>
      </c>
      <c r="G1863" s="24">
        <v>43851</v>
      </c>
      <c r="H1863" s="20" t="s">
        <v>300</v>
      </c>
      <c r="I1863" s="51" t="s">
        <v>769</v>
      </c>
      <c r="J1863" s="27" t="str">
        <f ca="1">NETWORKDAYS(LeaveTracker[[#This Row],[Start Date]],LeaveTracker[[#This Row],[End Date]],lstHolidays)&amp; " "&amp;LeaveTracker[[#This Row],[Type of Leave]]</f>
        <v>1 OTHER</v>
      </c>
      <c r="K1863" s="23">
        <f ca="1">NETWORKDAYS(LeaveTracker[[#This Row],[Start Date]],LeaveTracker[[#This Row],[End Date]],lstHolidays)</f>
        <v>1</v>
      </c>
      <c r="L1863" s="30"/>
    </row>
    <row r="1864" spans="1:12" ht="30" customHeight="1" x14ac:dyDescent="0.3">
      <c r="A1864" s="30">
        <v>376</v>
      </c>
      <c r="B1864" s="36">
        <v>43915</v>
      </c>
      <c r="C1864" s="36">
        <v>43881</v>
      </c>
      <c r="D1864" s="19" t="s">
        <v>459</v>
      </c>
      <c r="E1864" s="20" t="str">
        <f>IF(ISBLANK(LeaveTracker[[#This Row],[Employee Name]]),"-----",VLOOKUP(LeaveTracker[[#This Row],[Employee Name]],Employees[[Employee Name]:[Office]],6))</f>
        <v>CEO</v>
      </c>
      <c r="F1864" s="24">
        <v>43879</v>
      </c>
      <c r="G1864" s="24">
        <v>43880</v>
      </c>
      <c r="H1864" s="20" t="s">
        <v>81</v>
      </c>
      <c r="I1864" s="51"/>
      <c r="J1864" s="27" t="str">
        <f ca="1">NETWORKDAYS(LeaveTracker[[#This Row],[Start Date]],LeaveTracker[[#This Row],[End Date]],lstHolidays)&amp; " "&amp;LeaveTracker[[#This Row],[Type of Leave]]</f>
        <v>2 SL</v>
      </c>
      <c r="K1864" s="23">
        <f ca="1">NETWORKDAYS(LeaveTracker[[#This Row],[Start Date]],LeaveTracker[[#This Row],[End Date]],lstHolidays)</f>
        <v>2</v>
      </c>
      <c r="L1864" s="30"/>
    </row>
    <row r="1865" spans="1:12" ht="30" customHeight="1" x14ac:dyDescent="0.3">
      <c r="A1865" s="30">
        <v>377</v>
      </c>
      <c r="B1865" s="36">
        <v>43915</v>
      </c>
      <c r="C1865" s="36">
        <v>43878</v>
      </c>
      <c r="D1865" s="19" t="s">
        <v>459</v>
      </c>
      <c r="E1865" s="20" t="str">
        <f>IF(ISBLANK(LeaveTracker[[#This Row],[Employee Name]]),"-----",VLOOKUP(LeaveTracker[[#This Row],[Employee Name]],Employees[[Employee Name]:[Office]],6))</f>
        <v>CEO</v>
      </c>
      <c r="F1865" s="24">
        <v>43875</v>
      </c>
      <c r="G1865" s="24">
        <v>43875</v>
      </c>
      <c r="H1865" s="20" t="s">
        <v>300</v>
      </c>
      <c r="I1865" s="51" t="s">
        <v>849</v>
      </c>
      <c r="J1865" s="27" t="str">
        <f ca="1">NETWORKDAYS(LeaveTracker[[#This Row],[Start Date]],LeaveTracker[[#This Row],[End Date]],lstHolidays)&amp; " "&amp;LeaveTracker[[#This Row],[Type of Leave]]</f>
        <v>1 OTHER</v>
      </c>
      <c r="K1865" s="23">
        <f ca="1">NETWORKDAYS(LeaveTracker[[#This Row],[Start Date]],LeaveTracker[[#This Row],[End Date]],lstHolidays)</f>
        <v>1</v>
      </c>
      <c r="L1865" s="30"/>
    </row>
    <row r="1866" spans="1:12" ht="30" customHeight="1" x14ac:dyDescent="0.3">
      <c r="A1866" s="30">
        <v>378</v>
      </c>
      <c r="B1866" s="36">
        <v>43915</v>
      </c>
      <c r="C1866" s="36">
        <v>43875</v>
      </c>
      <c r="D1866" s="19" t="s">
        <v>459</v>
      </c>
      <c r="E1866" s="20" t="str">
        <f>IF(ISBLANK(LeaveTracker[[#This Row],[Employee Name]]),"-----",VLOOKUP(LeaveTracker[[#This Row],[Employee Name]],Employees[[Employee Name]:[Office]],6))</f>
        <v>CEO</v>
      </c>
      <c r="F1866" s="24">
        <v>43861</v>
      </c>
      <c r="G1866" s="24">
        <v>43861</v>
      </c>
      <c r="H1866" s="20" t="s">
        <v>300</v>
      </c>
      <c r="I1866" s="51" t="s">
        <v>849</v>
      </c>
      <c r="J1866" s="27" t="str">
        <f ca="1">NETWORKDAYS(LeaveTracker[[#This Row],[Start Date]],LeaveTracker[[#This Row],[End Date]],lstHolidays)&amp; " "&amp;LeaveTracker[[#This Row],[Type of Leave]]</f>
        <v>1 OTHER</v>
      </c>
      <c r="K1866" s="23">
        <f ca="1">NETWORKDAYS(LeaveTracker[[#This Row],[Start Date]],LeaveTracker[[#This Row],[End Date]],lstHolidays)</f>
        <v>1</v>
      </c>
      <c r="L1866" s="30"/>
    </row>
    <row r="1867" spans="1:12" ht="30" customHeight="1" x14ac:dyDescent="0.3">
      <c r="A1867" s="30">
        <v>378</v>
      </c>
      <c r="B1867" s="36">
        <v>43915</v>
      </c>
      <c r="C1867" s="36">
        <v>43875</v>
      </c>
      <c r="D1867" s="19" t="s">
        <v>459</v>
      </c>
      <c r="E1867" s="20" t="str">
        <f>IF(ISBLANK(LeaveTracker[[#This Row],[Employee Name]]),"-----",VLOOKUP(LeaveTracker[[#This Row],[Employee Name]],Employees[[Employee Name]:[Office]],6))</f>
        <v>CEO</v>
      </c>
      <c r="F1867" s="24">
        <v>43864</v>
      </c>
      <c r="G1867" s="24">
        <v>43864</v>
      </c>
      <c r="H1867" s="20" t="s">
        <v>300</v>
      </c>
      <c r="I1867" s="51" t="s">
        <v>849</v>
      </c>
      <c r="J1867" s="27" t="str">
        <f ca="1">NETWORKDAYS(LeaveTracker[[#This Row],[Start Date]],LeaveTracker[[#This Row],[End Date]],lstHolidays)&amp; " "&amp;LeaveTracker[[#This Row],[Type of Leave]]</f>
        <v>1 OTHER</v>
      </c>
      <c r="K1867" s="23">
        <f ca="1">NETWORKDAYS(LeaveTracker[[#This Row],[Start Date]],LeaveTracker[[#This Row],[End Date]],lstHolidays)</f>
        <v>1</v>
      </c>
      <c r="L1867" s="30"/>
    </row>
    <row r="1868" spans="1:12" ht="30" customHeight="1" x14ac:dyDescent="0.3">
      <c r="A1868" s="30">
        <v>379</v>
      </c>
      <c r="B1868" s="36">
        <v>43915</v>
      </c>
      <c r="C1868" s="36">
        <v>43850</v>
      </c>
      <c r="D1868" s="20" t="s">
        <v>459</v>
      </c>
      <c r="E1868" s="20" t="str">
        <f>IF(ISBLANK(LeaveTracker[[#This Row],[Employee Name]]),"-----",VLOOKUP(LeaveTracker[[#This Row],[Employee Name]],Employees[[Employee Name]:[Office]],6))</f>
        <v>CEO</v>
      </c>
      <c r="F1868" s="24">
        <v>43845</v>
      </c>
      <c r="G1868" s="24">
        <v>43845</v>
      </c>
      <c r="H1868" s="20" t="s">
        <v>300</v>
      </c>
      <c r="I1868" s="51" t="s">
        <v>849</v>
      </c>
      <c r="J1868" s="27" t="str">
        <f ca="1">NETWORKDAYS(LeaveTracker[[#This Row],[Start Date]],LeaveTracker[[#This Row],[End Date]],lstHolidays)&amp; " "&amp;LeaveTracker[[#This Row],[Type of Leave]]</f>
        <v>1 OTHER</v>
      </c>
      <c r="K1868" s="23">
        <f ca="1">NETWORKDAYS(LeaveTracker[[#This Row],[Start Date]],LeaveTracker[[#This Row],[End Date]],lstHolidays)</f>
        <v>1</v>
      </c>
      <c r="L1868" s="30"/>
    </row>
    <row r="1869" spans="1:12" ht="30" customHeight="1" x14ac:dyDescent="0.3">
      <c r="A1869" s="30">
        <v>379</v>
      </c>
      <c r="B1869" s="36">
        <v>43915</v>
      </c>
      <c r="C1869" s="36">
        <v>43850</v>
      </c>
      <c r="D1869" s="20" t="s">
        <v>459</v>
      </c>
      <c r="E1869" s="20" t="str">
        <f>IF(ISBLANK(LeaveTracker[[#This Row],[Employee Name]]),"-----",VLOOKUP(LeaveTracker[[#This Row],[Employee Name]],Employees[[Employee Name]:[Office]],6))</f>
        <v>CEO</v>
      </c>
      <c r="F1869" s="24">
        <v>43847</v>
      </c>
      <c r="G1869" s="24">
        <v>43847</v>
      </c>
      <c r="H1869" s="20" t="s">
        <v>300</v>
      </c>
      <c r="I1869" s="51" t="s">
        <v>849</v>
      </c>
      <c r="J1869" s="27" t="str">
        <f ca="1">NETWORKDAYS(LeaveTracker[[#This Row],[Start Date]],LeaveTracker[[#This Row],[End Date]],lstHolidays)&amp; " "&amp;LeaveTracker[[#This Row],[Type of Leave]]</f>
        <v>1 OTHER</v>
      </c>
      <c r="K1869" s="23">
        <f ca="1">NETWORKDAYS(LeaveTracker[[#This Row],[Start Date]],LeaveTracker[[#This Row],[End Date]],lstHolidays)</f>
        <v>1</v>
      </c>
      <c r="L1869" s="30"/>
    </row>
    <row r="1870" spans="1:12" ht="30" customHeight="1" x14ac:dyDescent="0.3">
      <c r="A1870" s="30">
        <v>380</v>
      </c>
      <c r="B1870" s="36">
        <v>43915</v>
      </c>
      <c r="C1870" s="36">
        <v>43872</v>
      </c>
      <c r="D1870" s="19" t="s">
        <v>326</v>
      </c>
      <c r="E1870" s="20" t="str">
        <f>IF(ISBLANK(LeaveTracker[[#This Row],[Employee Name]]),"-----",VLOOKUP(LeaveTracker[[#This Row],[Employee Name]],Employees[[Employee Name]:[Office]],6))</f>
        <v>CEO</v>
      </c>
      <c r="F1870" s="24">
        <v>43871</v>
      </c>
      <c r="G1870" s="24">
        <v>43871</v>
      </c>
      <c r="H1870" s="20" t="s">
        <v>300</v>
      </c>
      <c r="I1870" s="51" t="s">
        <v>910</v>
      </c>
      <c r="J1870" s="27" t="str">
        <f ca="1">NETWORKDAYS(LeaveTracker[[#This Row],[Start Date]],LeaveTracker[[#This Row],[End Date]],lstHolidays)&amp; " "&amp;LeaveTracker[[#This Row],[Type of Leave]]</f>
        <v>1 OTHER</v>
      </c>
      <c r="K1870" s="23">
        <f ca="1">NETWORKDAYS(LeaveTracker[[#This Row],[Start Date]],LeaveTracker[[#This Row],[End Date]],lstHolidays)</f>
        <v>1</v>
      </c>
      <c r="L1870" s="30"/>
    </row>
    <row r="1871" spans="1:12" ht="30" customHeight="1" x14ac:dyDescent="0.3">
      <c r="A1871" s="30">
        <v>380</v>
      </c>
      <c r="B1871" s="36">
        <v>43915</v>
      </c>
      <c r="C1871" s="36">
        <v>43872</v>
      </c>
      <c r="D1871" s="19" t="s">
        <v>326</v>
      </c>
      <c r="E1871" s="20" t="str">
        <f>IF(ISBLANK(LeaveTracker[[#This Row],[Employee Name]]),"-----",VLOOKUP(LeaveTracker[[#This Row],[Employee Name]],Employees[[Employee Name]:[Office]],6))</f>
        <v>CEO</v>
      </c>
      <c r="F1871" s="24">
        <v>43876</v>
      </c>
      <c r="G1871" s="24">
        <v>43876</v>
      </c>
      <c r="H1871" s="20" t="s">
        <v>300</v>
      </c>
      <c r="I1871" s="51" t="s">
        <v>910</v>
      </c>
      <c r="J1871" s="27" t="str">
        <f>1&amp; " "&amp;LeaveTracker[[#This Row],[Type of Leave]]</f>
        <v>1 OTHER</v>
      </c>
      <c r="K1871" s="23">
        <v>1</v>
      </c>
      <c r="L1871" s="30"/>
    </row>
    <row r="1872" spans="1:12" ht="30" customHeight="1" x14ac:dyDescent="0.3">
      <c r="A1872" s="30">
        <v>381</v>
      </c>
      <c r="B1872" s="36">
        <v>43915</v>
      </c>
      <c r="C1872" s="36">
        <v>43840</v>
      </c>
      <c r="D1872" s="19" t="s">
        <v>326</v>
      </c>
      <c r="E1872" s="20" t="str">
        <f>IF(ISBLANK(LeaveTracker[[#This Row],[Employee Name]]),"-----",VLOOKUP(LeaveTracker[[#This Row],[Employee Name]],Employees[[Employee Name]:[Office]],6))</f>
        <v>CEO</v>
      </c>
      <c r="F1872" s="24">
        <v>43847</v>
      </c>
      <c r="G1872" s="24">
        <v>43847</v>
      </c>
      <c r="H1872" s="20" t="s">
        <v>81</v>
      </c>
      <c r="I1872" s="51"/>
      <c r="J1872" s="27" t="str">
        <f ca="1">NETWORKDAYS(LeaveTracker[[#This Row],[Start Date]],LeaveTracker[[#This Row],[End Date]],lstHolidays)&amp; " "&amp;LeaveTracker[[#This Row],[Type of Leave]]</f>
        <v>1 SL</v>
      </c>
      <c r="K1872" s="23">
        <f ca="1">NETWORKDAYS(LeaveTracker[[#This Row],[Start Date]],LeaveTracker[[#This Row],[End Date]],lstHolidays)</f>
        <v>1</v>
      </c>
      <c r="L1872" s="30"/>
    </row>
    <row r="1873" spans="1:12" ht="30" customHeight="1" x14ac:dyDescent="0.3">
      <c r="A1873" s="30">
        <v>382</v>
      </c>
      <c r="B1873" s="36">
        <v>43915</v>
      </c>
      <c r="C1873" s="36">
        <v>43865</v>
      </c>
      <c r="D1873" s="19" t="s">
        <v>326</v>
      </c>
      <c r="E1873" s="20" t="str">
        <f>IF(ISBLANK(LeaveTracker[[#This Row],[Employee Name]]),"-----",VLOOKUP(LeaveTracker[[#This Row],[Employee Name]],Employees[[Employee Name]:[Office]],6))</f>
        <v>CEO</v>
      </c>
      <c r="F1873" s="24">
        <v>43865</v>
      </c>
      <c r="G1873" s="24">
        <v>43867</v>
      </c>
      <c r="H1873" s="20" t="s">
        <v>300</v>
      </c>
      <c r="I1873" s="51" t="s">
        <v>910</v>
      </c>
      <c r="J1873" s="27" t="str">
        <f ca="1">NETWORKDAYS(LeaveTracker[[#This Row],[Start Date]],LeaveTracker[[#This Row],[End Date]],lstHolidays)&amp; " "&amp;LeaveTracker[[#This Row],[Type of Leave]]</f>
        <v>3 OTHER</v>
      </c>
      <c r="K1873" s="23">
        <f ca="1">NETWORKDAYS(LeaveTracker[[#This Row],[Start Date]],LeaveTracker[[#This Row],[End Date]],lstHolidays)</f>
        <v>3</v>
      </c>
      <c r="L1873" s="30"/>
    </row>
    <row r="1874" spans="1:12" ht="30" customHeight="1" x14ac:dyDescent="0.3">
      <c r="A1874" s="30">
        <v>383</v>
      </c>
      <c r="B1874" s="36">
        <v>43915</v>
      </c>
      <c r="C1874" s="36">
        <v>43872</v>
      </c>
      <c r="D1874" s="19" t="s">
        <v>913</v>
      </c>
      <c r="E1874" s="20" t="str">
        <f>IF(ISBLANK(LeaveTracker[[#This Row],[Employee Name]]),"-----",VLOOKUP(LeaveTracker[[#This Row],[Employee Name]],Employees[[Employee Name]:[Office]],6))</f>
        <v>CEO</v>
      </c>
      <c r="F1874" s="24">
        <v>43871</v>
      </c>
      <c r="G1874" s="24">
        <v>43871</v>
      </c>
      <c r="H1874" s="20" t="s">
        <v>300</v>
      </c>
      <c r="I1874" s="51" t="s">
        <v>849</v>
      </c>
      <c r="J1874" s="27" t="str">
        <f ca="1">NETWORKDAYS(LeaveTracker[[#This Row],[Start Date]],LeaveTracker[[#This Row],[End Date]],lstHolidays)&amp; " "&amp;LeaveTracker[[#This Row],[Type of Leave]]</f>
        <v>1 OTHER</v>
      </c>
      <c r="K1874" s="23">
        <f ca="1">NETWORKDAYS(LeaveTracker[[#This Row],[Start Date]],LeaveTracker[[#This Row],[End Date]],lstHolidays)</f>
        <v>1</v>
      </c>
      <c r="L1874" s="30"/>
    </row>
    <row r="1875" spans="1:12" ht="30" customHeight="1" x14ac:dyDescent="0.3">
      <c r="A1875" s="30">
        <v>384</v>
      </c>
      <c r="B1875" s="36">
        <v>43915</v>
      </c>
      <c r="C1875" s="36">
        <v>43865</v>
      </c>
      <c r="D1875" s="19" t="s">
        <v>913</v>
      </c>
      <c r="E1875" s="20" t="str">
        <f>IF(ISBLANK(LeaveTracker[[#This Row],[Employee Name]]),"-----",VLOOKUP(LeaveTracker[[#This Row],[Employee Name]],Employees[[Employee Name]:[Office]],6))</f>
        <v>CEO</v>
      </c>
      <c r="F1875" s="24">
        <v>43865</v>
      </c>
      <c r="G1875" s="24">
        <v>43868</v>
      </c>
      <c r="H1875" s="20" t="s">
        <v>300</v>
      </c>
      <c r="I1875" s="51" t="s">
        <v>849</v>
      </c>
      <c r="J1875" s="27" t="str">
        <f ca="1">NETWORKDAYS(LeaveTracker[[#This Row],[Start Date]],LeaveTracker[[#This Row],[End Date]],lstHolidays)&amp; " "&amp;LeaveTracker[[#This Row],[Type of Leave]]</f>
        <v>4 OTHER</v>
      </c>
      <c r="K1875" s="23">
        <f ca="1">NETWORKDAYS(LeaveTracker[[#This Row],[Start Date]],LeaveTracker[[#This Row],[End Date]],lstHolidays)</f>
        <v>4</v>
      </c>
      <c r="L1875" s="30"/>
    </row>
    <row r="1876" spans="1:12" ht="30" customHeight="1" x14ac:dyDescent="0.3">
      <c r="A1876" s="30">
        <v>385</v>
      </c>
      <c r="B1876" s="36">
        <v>43915</v>
      </c>
      <c r="C1876" s="36">
        <v>43872</v>
      </c>
      <c r="D1876" s="19" t="s">
        <v>688</v>
      </c>
      <c r="E1876" s="20" t="str">
        <f>IF(ISBLANK(LeaveTracker[[#This Row],[Employee Name]]),"-----",VLOOKUP(LeaveTracker[[#This Row],[Employee Name]],Employees[[Employee Name]:[Office]],6))</f>
        <v>CEO</v>
      </c>
      <c r="F1876" s="24">
        <v>43845</v>
      </c>
      <c r="G1876" s="24">
        <v>43846</v>
      </c>
      <c r="H1876" s="20" t="s">
        <v>300</v>
      </c>
      <c r="I1876" s="51" t="s">
        <v>849</v>
      </c>
      <c r="J1876" s="27" t="str">
        <f ca="1">NETWORKDAYS(LeaveTracker[[#This Row],[Start Date]],LeaveTracker[[#This Row],[End Date]],lstHolidays)&amp; " "&amp;LeaveTracker[[#This Row],[Type of Leave]]</f>
        <v>2 OTHER</v>
      </c>
      <c r="K1876" s="23">
        <f ca="1">NETWORKDAYS(LeaveTracker[[#This Row],[Start Date]],LeaveTracker[[#This Row],[End Date]],lstHolidays)</f>
        <v>2</v>
      </c>
      <c r="L1876" s="30"/>
    </row>
    <row r="1877" spans="1:12" ht="30" customHeight="1" x14ac:dyDescent="0.3">
      <c r="A1877" s="30">
        <v>385</v>
      </c>
      <c r="B1877" s="36">
        <v>43915</v>
      </c>
      <c r="C1877" s="36">
        <v>43872</v>
      </c>
      <c r="D1877" s="19" t="s">
        <v>688</v>
      </c>
      <c r="E1877" s="20" t="str">
        <f>IF(ISBLANK(LeaveTracker[[#This Row],[Employee Name]]),"-----",VLOOKUP(LeaveTracker[[#This Row],[Employee Name]],Employees[[Employee Name]:[Office]],6))</f>
        <v>CEO</v>
      </c>
      <c r="F1877" s="24">
        <v>43853</v>
      </c>
      <c r="G1877" s="24">
        <v>43853</v>
      </c>
      <c r="H1877" s="20" t="s">
        <v>300</v>
      </c>
      <c r="I1877" s="51" t="s">
        <v>849</v>
      </c>
      <c r="J1877" s="27" t="str">
        <f ca="1">NETWORKDAYS(LeaveTracker[[#This Row],[Start Date]],LeaveTracker[[#This Row],[End Date]],lstHolidays)&amp; " "&amp;LeaveTracker[[#This Row],[Type of Leave]]</f>
        <v>1 OTHER</v>
      </c>
      <c r="K1877" s="23">
        <f ca="1">NETWORKDAYS(LeaveTracker[[#This Row],[Start Date]],LeaveTracker[[#This Row],[End Date]],lstHolidays)</f>
        <v>1</v>
      </c>
      <c r="L1877" s="30"/>
    </row>
    <row r="1878" spans="1:12" ht="30" customHeight="1" x14ac:dyDescent="0.3">
      <c r="A1878" s="30">
        <v>385</v>
      </c>
      <c r="B1878" s="36">
        <v>43915</v>
      </c>
      <c r="C1878" s="36">
        <v>43872</v>
      </c>
      <c r="D1878" s="19" t="s">
        <v>688</v>
      </c>
      <c r="E1878" s="20" t="str">
        <f>IF(ISBLANK(LeaveTracker[[#This Row],[Employee Name]]),"-----",VLOOKUP(LeaveTracker[[#This Row],[Employee Name]],Employees[[Employee Name]:[Office]],6))</f>
        <v>CEO</v>
      </c>
      <c r="F1878" s="24">
        <v>43864</v>
      </c>
      <c r="G1878" s="24">
        <v>43864</v>
      </c>
      <c r="H1878" s="20" t="s">
        <v>300</v>
      </c>
      <c r="I1878" s="51" t="s">
        <v>849</v>
      </c>
      <c r="J1878" s="27" t="str">
        <f ca="1">NETWORKDAYS(LeaveTracker[[#This Row],[Start Date]],LeaveTracker[[#This Row],[End Date]],lstHolidays)&amp; " "&amp;LeaveTracker[[#This Row],[Type of Leave]]</f>
        <v>1 OTHER</v>
      </c>
      <c r="K1878" s="23">
        <f ca="1">NETWORKDAYS(LeaveTracker[[#This Row],[Start Date]],LeaveTracker[[#This Row],[End Date]],lstHolidays)</f>
        <v>1</v>
      </c>
      <c r="L1878" s="30"/>
    </row>
    <row r="1879" spans="1:12" ht="30" customHeight="1" x14ac:dyDescent="0.3">
      <c r="A1879" s="30">
        <v>385</v>
      </c>
      <c r="B1879" s="36">
        <v>43915</v>
      </c>
      <c r="C1879" s="36">
        <v>43872</v>
      </c>
      <c r="D1879" s="19" t="s">
        <v>688</v>
      </c>
      <c r="E1879" s="20" t="str">
        <f>IF(ISBLANK(LeaveTracker[[#This Row],[Employee Name]]),"-----",VLOOKUP(LeaveTracker[[#This Row],[Employee Name]],Employees[[Employee Name]:[Office]],6))</f>
        <v>CEO</v>
      </c>
      <c r="F1879" s="24">
        <v>43871</v>
      </c>
      <c r="G1879" s="24">
        <v>43871</v>
      </c>
      <c r="H1879" s="20" t="s">
        <v>300</v>
      </c>
      <c r="I1879" s="51" t="s">
        <v>849</v>
      </c>
      <c r="J1879" s="27" t="str">
        <f ca="1">NETWORKDAYS(LeaveTracker[[#This Row],[Start Date]],LeaveTracker[[#This Row],[End Date]],lstHolidays)&amp; " "&amp;LeaveTracker[[#This Row],[Type of Leave]]</f>
        <v>1 OTHER</v>
      </c>
      <c r="K1879" s="23">
        <f ca="1">NETWORKDAYS(LeaveTracker[[#This Row],[Start Date]],LeaveTracker[[#This Row],[End Date]],lstHolidays)</f>
        <v>1</v>
      </c>
      <c r="L1879" s="30"/>
    </row>
    <row r="1880" spans="1:12" ht="30" customHeight="1" x14ac:dyDescent="0.3">
      <c r="A1880" s="30">
        <v>386</v>
      </c>
      <c r="B1880" s="36">
        <v>43915</v>
      </c>
      <c r="C1880" s="36">
        <v>43847</v>
      </c>
      <c r="D1880" s="19" t="s">
        <v>688</v>
      </c>
      <c r="E1880" s="20" t="str">
        <f>IF(ISBLANK(LeaveTracker[[#This Row],[Employee Name]]),"-----",VLOOKUP(LeaveTracker[[#This Row],[Employee Name]],Employees[[Employee Name]:[Office]],6))</f>
        <v>CEO</v>
      </c>
      <c r="F1880" s="24">
        <v>43840</v>
      </c>
      <c r="G1880" s="24">
        <v>43840</v>
      </c>
      <c r="H1880" s="20" t="s">
        <v>300</v>
      </c>
      <c r="I1880" s="51" t="s">
        <v>769</v>
      </c>
      <c r="J1880" s="27" t="str">
        <f ca="1">NETWORKDAYS(LeaveTracker[[#This Row],[Start Date]],LeaveTracker[[#This Row],[End Date]],lstHolidays)&amp; " "&amp;LeaveTracker[[#This Row],[Type of Leave]]</f>
        <v>1 OTHER</v>
      </c>
      <c r="K1880" s="23">
        <f ca="1">NETWORKDAYS(LeaveTracker[[#This Row],[Start Date]],LeaveTracker[[#This Row],[End Date]],lstHolidays)</f>
        <v>1</v>
      </c>
      <c r="L1880" s="30"/>
    </row>
    <row r="1881" spans="1:12" ht="30" customHeight="1" x14ac:dyDescent="0.3">
      <c r="A1881" s="30">
        <v>387</v>
      </c>
      <c r="B1881" s="36">
        <v>43915</v>
      </c>
      <c r="C1881" s="36"/>
      <c r="D1881" s="19" t="s">
        <v>316</v>
      </c>
      <c r="E1881" s="20" t="str">
        <f>IF(ISBLANK(LeaveTracker[[#This Row],[Employee Name]]),"-----",VLOOKUP(LeaveTracker[[#This Row],[Employee Name]],Employees[[Employee Name]:[Office]],6))</f>
        <v>CEO</v>
      </c>
      <c r="F1881" s="24">
        <v>43872</v>
      </c>
      <c r="G1881" s="24">
        <v>43872</v>
      </c>
      <c r="H1881" s="20" t="s">
        <v>82</v>
      </c>
      <c r="I1881" s="51"/>
      <c r="J1881" s="27" t="str">
        <f ca="1">NETWORKDAYS(LeaveTracker[[#This Row],[Start Date]],LeaveTracker[[#This Row],[End Date]],lstHolidays)&amp; " "&amp;LeaveTracker[[#This Row],[Type of Leave]]</f>
        <v>1 VL</v>
      </c>
      <c r="K1881" s="23">
        <f ca="1">NETWORKDAYS(LeaveTracker[[#This Row],[Start Date]],LeaveTracker[[#This Row],[End Date]],lstHolidays)</f>
        <v>1</v>
      </c>
      <c r="L1881" s="30"/>
    </row>
    <row r="1882" spans="1:12" ht="30" customHeight="1" x14ac:dyDescent="0.3">
      <c r="A1882" s="30">
        <v>388</v>
      </c>
      <c r="B1882" s="36">
        <v>43915</v>
      </c>
      <c r="C1882" s="36">
        <v>43852</v>
      </c>
      <c r="D1882" s="20" t="s">
        <v>316</v>
      </c>
      <c r="E1882" s="20" t="str">
        <f>IF(ISBLANK(LeaveTracker[[#This Row],[Employee Name]]),"-----",VLOOKUP(LeaveTracker[[#This Row],[Employee Name]],Employees[[Employee Name]:[Office]],6))</f>
        <v>CEO</v>
      </c>
      <c r="F1882" s="24">
        <v>43857</v>
      </c>
      <c r="G1882" s="24">
        <v>43857</v>
      </c>
      <c r="H1882" s="20" t="s">
        <v>82</v>
      </c>
      <c r="I1882" s="51"/>
      <c r="J1882" s="27" t="str">
        <f ca="1">NETWORKDAYS(LeaveTracker[[#This Row],[Start Date]],LeaveTracker[[#This Row],[End Date]],lstHolidays)&amp; " "&amp;LeaveTracker[[#This Row],[Type of Leave]]</f>
        <v>1 VL</v>
      </c>
      <c r="K1882" s="23">
        <f ca="1">NETWORKDAYS(LeaveTracker[[#This Row],[Start Date]],LeaveTracker[[#This Row],[End Date]],lstHolidays)</f>
        <v>1</v>
      </c>
      <c r="L1882" s="30"/>
    </row>
    <row r="1883" spans="1:12" ht="30" customHeight="1" x14ac:dyDescent="0.3">
      <c r="A1883" s="30">
        <v>389</v>
      </c>
      <c r="B1883" s="36">
        <v>43915</v>
      </c>
      <c r="C1883" s="36">
        <v>43860</v>
      </c>
      <c r="D1883" s="20" t="s">
        <v>316</v>
      </c>
      <c r="E1883" s="20" t="str">
        <f>IF(ISBLANK(LeaveTracker[[#This Row],[Employee Name]]),"-----",VLOOKUP(LeaveTracker[[#This Row],[Employee Name]],Employees[[Employee Name]:[Office]],6))</f>
        <v>CEO</v>
      </c>
      <c r="F1883" s="24">
        <v>43864</v>
      </c>
      <c r="G1883" s="24">
        <v>43864</v>
      </c>
      <c r="H1883" s="20" t="s">
        <v>82</v>
      </c>
      <c r="I1883" s="51"/>
      <c r="J1883" s="27" t="str">
        <f ca="1">NETWORKDAYS(LeaveTracker[[#This Row],[Start Date]],LeaveTracker[[#This Row],[End Date]],lstHolidays)&amp; " "&amp;LeaveTracker[[#This Row],[Type of Leave]]</f>
        <v>1 VL</v>
      </c>
      <c r="K1883" s="23">
        <f ca="1">NETWORKDAYS(LeaveTracker[[#This Row],[Start Date]],LeaveTracker[[#This Row],[End Date]],lstHolidays)</f>
        <v>1</v>
      </c>
      <c r="L1883" s="30"/>
    </row>
    <row r="1884" spans="1:12" ht="30" customHeight="1" x14ac:dyDescent="0.3">
      <c r="A1884" s="30">
        <v>389</v>
      </c>
      <c r="B1884" s="36">
        <v>43915</v>
      </c>
      <c r="C1884" s="36">
        <v>43860</v>
      </c>
      <c r="D1884" s="20" t="s">
        <v>316</v>
      </c>
      <c r="E1884" s="20" t="str">
        <f>IF(ISBLANK(LeaveTracker[[#This Row],[Employee Name]]),"-----",VLOOKUP(LeaveTracker[[#This Row],[Employee Name]],Employees[[Employee Name]:[Office]],6))</f>
        <v>CEO</v>
      </c>
      <c r="F1884" s="24">
        <v>43866</v>
      </c>
      <c r="G1884" s="24">
        <v>43866</v>
      </c>
      <c r="H1884" s="20" t="s">
        <v>82</v>
      </c>
      <c r="I1884" s="51"/>
      <c r="J1884" s="27" t="str">
        <f ca="1">NETWORKDAYS(LeaveTracker[[#This Row],[Start Date]],LeaveTracker[[#This Row],[End Date]],lstHolidays)&amp; " "&amp;LeaveTracker[[#This Row],[Type of Leave]]</f>
        <v>1 VL</v>
      </c>
      <c r="K1884" s="23">
        <f ca="1">NETWORKDAYS(LeaveTracker[[#This Row],[Start Date]],LeaveTracker[[#This Row],[End Date]],lstHolidays)</f>
        <v>1</v>
      </c>
      <c r="L1884" s="30"/>
    </row>
    <row r="1885" spans="1:12" ht="30" customHeight="1" x14ac:dyDescent="0.3">
      <c r="A1885" s="30">
        <v>389</v>
      </c>
      <c r="B1885" s="36">
        <v>43915</v>
      </c>
      <c r="C1885" s="36">
        <v>43860</v>
      </c>
      <c r="D1885" s="20" t="s">
        <v>316</v>
      </c>
      <c r="E1885" s="20" t="str">
        <f>IF(ISBLANK(LeaveTracker[[#This Row],[Employee Name]]),"-----",VLOOKUP(LeaveTracker[[#This Row],[Employee Name]],Employees[[Employee Name]:[Office]],6))</f>
        <v>CEO</v>
      </c>
      <c r="F1885" s="24">
        <v>43871</v>
      </c>
      <c r="G1885" s="24">
        <v>43871</v>
      </c>
      <c r="H1885" s="20" t="s">
        <v>82</v>
      </c>
      <c r="I1885" s="51"/>
      <c r="J1885" s="27" t="str">
        <f ca="1">NETWORKDAYS(LeaveTracker[[#This Row],[Start Date]],LeaveTracker[[#This Row],[End Date]],lstHolidays)&amp; " "&amp;LeaveTracker[[#This Row],[Type of Leave]]</f>
        <v>1 VL</v>
      </c>
      <c r="K1885" s="23">
        <f ca="1">NETWORKDAYS(LeaveTracker[[#This Row],[Start Date]],LeaveTracker[[#This Row],[End Date]],lstHolidays)</f>
        <v>1</v>
      </c>
      <c r="L1885" s="30"/>
    </row>
    <row r="1886" spans="1:12" ht="30" customHeight="1" x14ac:dyDescent="0.3">
      <c r="A1886" s="30">
        <v>390</v>
      </c>
      <c r="B1886" s="36">
        <v>43915</v>
      </c>
      <c r="C1886" s="36">
        <v>43873</v>
      </c>
      <c r="D1886" s="19" t="s">
        <v>322</v>
      </c>
      <c r="E1886" s="20" t="str">
        <f>IF(ISBLANK(LeaveTracker[[#This Row],[Employee Name]]),"-----",VLOOKUP(LeaveTracker[[#This Row],[Employee Name]],Employees[[Employee Name]:[Office]],6))</f>
        <v>CEO</v>
      </c>
      <c r="F1886" s="24">
        <v>43874</v>
      </c>
      <c r="G1886" s="24">
        <v>43874</v>
      </c>
      <c r="H1886" s="20" t="s">
        <v>300</v>
      </c>
      <c r="I1886" s="51" t="s">
        <v>849</v>
      </c>
      <c r="J1886" s="27" t="str">
        <f ca="1">NETWORKDAYS(LeaveTracker[[#This Row],[Start Date]],LeaveTracker[[#This Row],[End Date]],lstHolidays)&amp; " "&amp;LeaveTracker[[#This Row],[Type of Leave]]</f>
        <v>1 OTHER</v>
      </c>
      <c r="K1886" s="23">
        <f ca="1">NETWORKDAYS(LeaveTracker[[#This Row],[Start Date]],LeaveTracker[[#This Row],[End Date]],lstHolidays)</f>
        <v>1</v>
      </c>
      <c r="L1886" s="30"/>
    </row>
    <row r="1887" spans="1:12" ht="30" customHeight="1" x14ac:dyDescent="0.3">
      <c r="A1887" s="30">
        <v>391</v>
      </c>
      <c r="B1887" s="36">
        <v>43915</v>
      </c>
      <c r="C1887" s="36">
        <v>43867</v>
      </c>
      <c r="D1887" s="20" t="s">
        <v>322</v>
      </c>
      <c r="E1887" s="20" t="str">
        <f>IF(ISBLANK(LeaveTracker[[#This Row],[Employee Name]]),"-----",VLOOKUP(LeaveTracker[[#This Row],[Employee Name]],Employees[[Employee Name]:[Office]],6))</f>
        <v>CEO</v>
      </c>
      <c r="F1887" s="24">
        <v>43868</v>
      </c>
      <c r="G1887" s="24">
        <v>43868</v>
      </c>
      <c r="H1887" s="20" t="s">
        <v>300</v>
      </c>
      <c r="I1887" s="51" t="s">
        <v>849</v>
      </c>
      <c r="J1887" s="27" t="str">
        <f ca="1">NETWORKDAYS(LeaveTracker[[#This Row],[Start Date]],LeaveTracker[[#This Row],[End Date]],lstHolidays)&amp; " "&amp;LeaveTracker[[#This Row],[Type of Leave]]</f>
        <v>1 OTHER</v>
      </c>
      <c r="K1887" s="23">
        <f ca="1">NETWORKDAYS(LeaveTracker[[#This Row],[Start Date]],LeaveTracker[[#This Row],[End Date]],lstHolidays)</f>
        <v>1</v>
      </c>
      <c r="L1887" s="30"/>
    </row>
    <row r="1888" spans="1:12" ht="30" customHeight="1" x14ac:dyDescent="0.3">
      <c r="A1888" s="30">
        <v>391</v>
      </c>
      <c r="B1888" s="36">
        <v>43915</v>
      </c>
      <c r="C1888" s="36">
        <v>43867</v>
      </c>
      <c r="D1888" s="20" t="s">
        <v>322</v>
      </c>
      <c r="E1888" s="20" t="str">
        <f>IF(ISBLANK(LeaveTracker[[#This Row],[Employee Name]]),"-----",VLOOKUP(LeaveTracker[[#This Row],[Employee Name]],Employees[[Employee Name]:[Office]],6))</f>
        <v>CEO</v>
      </c>
      <c r="F1888" s="24">
        <v>43871</v>
      </c>
      <c r="G1888" s="24">
        <v>43872</v>
      </c>
      <c r="H1888" s="20" t="s">
        <v>300</v>
      </c>
      <c r="I1888" s="51" t="s">
        <v>849</v>
      </c>
      <c r="J1888" s="27" t="str">
        <f ca="1">NETWORKDAYS(LeaveTracker[[#This Row],[Start Date]],LeaveTracker[[#This Row],[End Date]],lstHolidays)&amp; " "&amp;LeaveTracker[[#This Row],[Type of Leave]]</f>
        <v>2 OTHER</v>
      </c>
      <c r="K1888" s="23">
        <f ca="1">NETWORKDAYS(LeaveTracker[[#This Row],[Start Date]],LeaveTracker[[#This Row],[End Date]],lstHolidays)</f>
        <v>2</v>
      </c>
      <c r="L1888" s="30"/>
    </row>
    <row r="1889" spans="1:12" ht="30" customHeight="1" x14ac:dyDescent="0.3">
      <c r="A1889" s="30">
        <v>391</v>
      </c>
      <c r="B1889" s="36">
        <v>43915</v>
      </c>
      <c r="C1889" s="36">
        <v>43867</v>
      </c>
      <c r="D1889" s="20" t="s">
        <v>322</v>
      </c>
      <c r="E1889" s="20" t="str">
        <f>IF(ISBLANK(LeaveTracker[[#This Row],[Employee Name]]),"-----",VLOOKUP(LeaveTracker[[#This Row],[Employee Name]],Employees[[Employee Name]:[Office]],6))</f>
        <v>CEO</v>
      </c>
      <c r="F1889" s="24">
        <v>43875</v>
      </c>
      <c r="G1889" s="24">
        <v>43875</v>
      </c>
      <c r="H1889" s="20" t="s">
        <v>300</v>
      </c>
      <c r="I1889" s="51" t="s">
        <v>849</v>
      </c>
      <c r="J1889" s="27" t="str">
        <f ca="1">NETWORKDAYS(LeaveTracker[[#This Row],[Start Date]],LeaveTracker[[#This Row],[End Date]],lstHolidays)&amp; " "&amp;LeaveTracker[[#This Row],[Type of Leave]]</f>
        <v>1 OTHER</v>
      </c>
      <c r="K1889" s="23">
        <f ca="1">NETWORKDAYS(LeaveTracker[[#This Row],[Start Date]],LeaveTracker[[#This Row],[End Date]],lstHolidays)</f>
        <v>1</v>
      </c>
      <c r="L1889" s="30"/>
    </row>
    <row r="1890" spans="1:12" ht="30" customHeight="1" x14ac:dyDescent="0.3">
      <c r="A1890" s="30">
        <v>392</v>
      </c>
      <c r="B1890" s="36">
        <v>43915</v>
      </c>
      <c r="C1890" s="36">
        <v>43873</v>
      </c>
      <c r="D1890" s="20" t="s">
        <v>322</v>
      </c>
      <c r="E1890" s="20" t="str">
        <f>IF(ISBLANK(LeaveTracker[[#This Row],[Employee Name]]),"-----",VLOOKUP(LeaveTracker[[#This Row],[Employee Name]],Employees[[Employee Name]:[Office]],6))</f>
        <v>CEO</v>
      </c>
      <c r="F1890" s="24">
        <v>43868</v>
      </c>
      <c r="G1890" s="24">
        <v>43868</v>
      </c>
      <c r="H1890" s="20" t="s">
        <v>300</v>
      </c>
      <c r="I1890" s="51" t="s">
        <v>849</v>
      </c>
      <c r="J1890" s="27" t="str">
        <f ca="1">NETWORKDAYS(LeaveTracker[[#This Row],[Start Date]],LeaveTracker[[#This Row],[End Date]],lstHolidays)&amp; " "&amp;LeaveTracker[[#This Row],[Type of Leave]]</f>
        <v>1 OTHER</v>
      </c>
      <c r="K1890" s="23">
        <f ca="1">NETWORKDAYS(LeaveTracker[[#This Row],[Start Date]],LeaveTracker[[#This Row],[End Date]],lstHolidays)</f>
        <v>1</v>
      </c>
      <c r="L1890" s="30"/>
    </row>
    <row r="1891" spans="1:12" ht="30" customHeight="1" x14ac:dyDescent="0.3">
      <c r="A1891" s="30">
        <v>393</v>
      </c>
      <c r="B1891" s="36">
        <v>43915</v>
      </c>
      <c r="C1891" s="36">
        <v>43867</v>
      </c>
      <c r="D1891" s="19" t="s">
        <v>318</v>
      </c>
      <c r="E1891" s="20" t="str">
        <f>IF(ISBLANK(LeaveTracker[[#This Row],[Employee Name]]),"-----",VLOOKUP(LeaveTracker[[#This Row],[Employee Name]],Employees[[Employee Name]:[Office]],6))</f>
        <v>CEO</v>
      </c>
      <c r="F1891" s="24">
        <v>43868</v>
      </c>
      <c r="G1891" s="24">
        <v>43868</v>
      </c>
      <c r="H1891" s="20" t="s">
        <v>300</v>
      </c>
      <c r="I1891" s="51" t="s">
        <v>849</v>
      </c>
      <c r="J1891" s="27" t="str">
        <f ca="1">NETWORKDAYS(LeaveTracker[[#This Row],[Start Date]],LeaveTracker[[#This Row],[End Date]],lstHolidays)&amp; " "&amp;LeaveTracker[[#This Row],[Type of Leave]]</f>
        <v>1 OTHER</v>
      </c>
      <c r="K1891" s="23">
        <f ca="1">NETWORKDAYS(LeaveTracker[[#This Row],[Start Date]],LeaveTracker[[#This Row],[End Date]],lstHolidays)</f>
        <v>1</v>
      </c>
      <c r="L1891" s="30"/>
    </row>
    <row r="1892" spans="1:12" ht="30" customHeight="1" x14ac:dyDescent="0.3">
      <c r="A1892" s="30">
        <v>393</v>
      </c>
      <c r="B1892" s="36">
        <v>43915</v>
      </c>
      <c r="C1892" s="36">
        <v>43867</v>
      </c>
      <c r="D1892" s="19" t="s">
        <v>318</v>
      </c>
      <c r="E1892" s="20" t="str">
        <f>IF(ISBLANK(LeaveTracker[[#This Row],[Employee Name]]),"-----",VLOOKUP(LeaveTracker[[#This Row],[Employee Name]],Employees[[Employee Name]:[Office]],6))</f>
        <v>CEO</v>
      </c>
      <c r="F1892" s="24">
        <v>43871</v>
      </c>
      <c r="G1892" s="24">
        <v>43872</v>
      </c>
      <c r="H1892" s="20" t="s">
        <v>300</v>
      </c>
      <c r="I1892" s="51" t="s">
        <v>849</v>
      </c>
      <c r="J1892" s="27" t="str">
        <f ca="1">NETWORKDAYS(LeaveTracker[[#This Row],[Start Date]],LeaveTracker[[#This Row],[End Date]],lstHolidays)&amp; " "&amp;LeaveTracker[[#This Row],[Type of Leave]]</f>
        <v>2 OTHER</v>
      </c>
      <c r="K1892" s="23">
        <f ca="1">NETWORKDAYS(LeaveTracker[[#This Row],[Start Date]],LeaveTracker[[#This Row],[End Date]],lstHolidays)</f>
        <v>2</v>
      </c>
      <c r="L1892" s="30"/>
    </row>
    <row r="1893" spans="1:12" ht="30" customHeight="1" x14ac:dyDescent="0.3">
      <c r="A1893" s="30">
        <v>393</v>
      </c>
      <c r="B1893" s="36">
        <v>43915</v>
      </c>
      <c r="C1893" s="36">
        <v>43867</v>
      </c>
      <c r="D1893" s="19" t="s">
        <v>318</v>
      </c>
      <c r="E1893" s="20" t="str">
        <f>IF(ISBLANK(LeaveTracker[[#This Row],[Employee Name]]),"-----",VLOOKUP(LeaveTracker[[#This Row],[Employee Name]],Employees[[Employee Name]:[Office]],6))</f>
        <v>CEO</v>
      </c>
      <c r="F1893" s="24">
        <v>43875</v>
      </c>
      <c r="G1893" s="24">
        <v>43875</v>
      </c>
      <c r="H1893" s="20" t="s">
        <v>300</v>
      </c>
      <c r="I1893" s="51" t="s">
        <v>849</v>
      </c>
      <c r="J1893" s="27" t="str">
        <f ca="1">NETWORKDAYS(LeaveTracker[[#This Row],[Start Date]],LeaveTracker[[#This Row],[End Date]],lstHolidays)&amp; " "&amp;LeaveTracker[[#This Row],[Type of Leave]]</f>
        <v>1 OTHER</v>
      </c>
      <c r="K1893" s="23">
        <f ca="1">NETWORKDAYS(LeaveTracker[[#This Row],[Start Date]],LeaveTracker[[#This Row],[End Date]],lstHolidays)</f>
        <v>1</v>
      </c>
      <c r="L1893" s="30"/>
    </row>
    <row r="1894" spans="1:12" ht="30" customHeight="1" x14ac:dyDescent="0.3">
      <c r="A1894" s="30">
        <v>394</v>
      </c>
      <c r="B1894" s="36">
        <v>43915</v>
      </c>
      <c r="C1894" s="36">
        <v>43871</v>
      </c>
      <c r="D1894" s="19" t="s">
        <v>915</v>
      </c>
      <c r="E1894" s="20" t="str">
        <f>IF(ISBLANK(LeaveTracker[[#This Row],[Employee Name]]),"-----",VLOOKUP(LeaveTracker[[#This Row],[Employee Name]],Employees[[Employee Name]:[Office]],6))</f>
        <v>CEO</v>
      </c>
      <c r="F1894" s="24">
        <v>43873</v>
      </c>
      <c r="G1894" s="24">
        <v>43874</v>
      </c>
      <c r="H1894" s="20" t="s">
        <v>300</v>
      </c>
      <c r="I1894" s="51" t="s">
        <v>849</v>
      </c>
      <c r="J1894" s="27" t="str">
        <f ca="1">NETWORKDAYS(LeaveTracker[[#This Row],[Start Date]],LeaveTracker[[#This Row],[End Date]],lstHolidays)&amp; " "&amp;LeaveTracker[[#This Row],[Type of Leave]]</f>
        <v>2 OTHER</v>
      </c>
      <c r="K1894" s="23">
        <f ca="1">NETWORKDAYS(LeaveTracker[[#This Row],[Start Date]],LeaveTracker[[#This Row],[End Date]],lstHolidays)</f>
        <v>2</v>
      </c>
      <c r="L1894" s="30"/>
    </row>
    <row r="1895" spans="1:12" ht="30" customHeight="1" x14ac:dyDescent="0.3">
      <c r="A1895" s="30">
        <v>395</v>
      </c>
      <c r="B1895" s="36">
        <v>43915</v>
      </c>
      <c r="C1895" s="36"/>
      <c r="D1895" s="19" t="s">
        <v>915</v>
      </c>
      <c r="E1895" s="20" t="str">
        <f>IF(ISBLANK(LeaveTracker[[#This Row],[Employee Name]]),"-----",VLOOKUP(LeaveTracker[[#This Row],[Employee Name]],Employees[[Employee Name]:[Office]],6))</f>
        <v>CEO</v>
      </c>
      <c r="F1895" s="24">
        <v>43866</v>
      </c>
      <c r="G1895" s="24">
        <v>43868</v>
      </c>
      <c r="H1895" s="20" t="s">
        <v>300</v>
      </c>
      <c r="I1895" s="51" t="s">
        <v>849</v>
      </c>
      <c r="J1895" s="27" t="str">
        <f ca="1">NETWORKDAYS(LeaveTracker[[#This Row],[Start Date]],LeaveTracker[[#This Row],[End Date]],lstHolidays)&amp; " "&amp;LeaveTracker[[#This Row],[Type of Leave]]</f>
        <v>3 OTHER</v>
      </c>
      <c r="K1895" s="23">
        <f ca="1">NETWORKDAYS(LeaveTracker[[#This Row],[Start Date]],LeaveTracker[[#This Row],[End Date]],lstHolidays)</f>
        <v>3</v>
      </c>
      <c r="L1895" s="30"/>
    </row>
    <row r="1896" spans="1:12" ht="30" customHeight="1" x14ac:dyDescent="0.3">
      <c r="A1896" s="30">
        <v>396</v>
      </c>
      <c r="B1896" s="36">
        <v>43915</v>
      </c>
      <c r="C1896" s="36">
        <v>43871</v>
      </c>
      <c r="D1896" s="19" t="s">
        <v>917</v>
      </c>
      <c r="E1896" s="20" t="str">
        <f>IF(ISBLANK(LeaveTracker[[#This Row],[Employee Name]]),"-----",VLOOKUP(LeaveTracker[[#This Row],[Employee Name]],Employees[[Employee Name]:[Office]],6))</f>
        <v>CEO</v>
      </c>
      <c r="F1896" s="24">
        <v>43845</v>
      </c>
      <c r="G1896" s="24">
        <v>43845</v>
      </c>
      <c r="H1896" s="20" t="s">
        <v>300</v>
      </c>
      <c r="I1896" s="51" t="s">
        <v>849</v>
      </c>
      <c r="J1896" s="27" t="str">
        <f ca="1">NETWORKDAYS(LeaveTracker[[#This Row],[Start Date]],LeaveTracker[[#This Row],[End Date]],lstHolidays)&amp; " "&amp;LeaveTracker[[#This Row],[Type of Leave]]</f>
        <v>1 OTHER</v>
      </c>
      <c r="K1896" s="23">
        <f ca="1">NETWORKDAYS(LeaveTracker[[#This Row],[Start Date]],LeaveTracker[[#This Row],[End Date]],lstHolidays)</f>
        <v>1</v>
      </c>
      <c r="L1896" s="30"/>
    </row>
    <row r="1897" spans="1:12" ht="30" customHeight="1" x14ac:dyDescent="0.3">
      <c r="A1897" s="30">
        <v>396</v>
      </c>
      <c r="B1897" s="36">
        <v>43915</v>
      </c>
      <c r="C1897" s="36">
        <v>43871</v>
      </c>
      <c r="D1897" s="19" t="s">
        <v>917</v>
      </c>
      <c r="E1897" s="20" t="str">
        <f>IF(ISBLANK(LeaveTracker[[#This Row],[Employee Name]]),"-----",VLOOKUP(LeaveTracker[[#This Row],[Employee Name]],Employees[[Employee Name]:[Office]],6))</f>
        <v>CEO</v>
      </c>
      <c r="F1897" s="24">
        <v>43871</v>
      </c>
      <c r="G1897" s="24">
        <v>43874</v>
      </c>
      <c r="H1897" s="20" t="s">
        <v>300</v>
      </c>
      <c r="I1897" s="51" t="s">
        <v>849</v>
      </c>
      <c r="J1897" s="27" t="str">
        <f ca="1">NETWORKDAYS(LeaveTracker[[#This Row],[Start Date]],LeaveTracker[[#This Row],[End Date]],lstHolidays)&amp; " "&amp;LeaveTracker[[#This Row],[Type of Leave]]</f>
        <v>4 OTHER</v>
      </c>
      <c r="K1897" s="23">
        <f ca="1">NETWORKDAYS(LeaveTracker[[#This Row],[Start Date]],LeaveTracker[[#This Row],[End Date]],lstHolidays)</f>
        <v>4</v>
      </c>
      <c r="L1897" s="30"/>
    </row>
    <row r="1898" spans="1:12" ht="30" customHeight="1" x14ac:dyDescent="0.3">
      <c r="A1898" s="30">
        <v>397</v>
      </c>
      <c r="B1898" s="36">
        <v>43915</v>
      </c>
      <c r="C1898" s="36">
        <v>43865</v>
      </c>
      <c r="D1898" s="19" t="s">
        <v>275</v>
      </c>
      <c r="E1898" s="20" t="str">
        <f>IF(ISBLANK(LeaveTracker[[#This Row],[Employee Name]]),"-----",VLOOKUP(LeaveTracker[[#This Row],[Employee Name]],Employees[[Employee Name]:[Office]],6))</f>
        <v>CEO</v>
      </c>
      <c r="F1898" s="24">
        <v>43861</v>
      </c>
      <c r="G1898" s="24">
        <v>43861</v>
      </c>
      <c r="H1898" s="20" t="s">
        <v>300</v>
      </c>
      <c r="I1898" s="51" t="s">
        <v>849</v>
      </c>
      <c r="J1898" s="27" t="str">
        <f ca="1">NETWORKDAYS(LeaveTracker[[#This Row],[Start Date]],LeaveTracker[[#This Row],[End Date]],lstHolidays)&amp; " "&amp;LeaveTracker[[#This Row],[Type of Leave]]</f>
        <v>1 OTHER</v>
      </c>
      <c r="K1898" s="23">
        <f ca="1">NETWORKDAYS(LeaveTracker[[#This Row],[Start Date]],LeaveTracker[[#This Row],[End Date]],lstHolidays)</f>
        <v>1</v>
      </c>
      <c r="L1898" s="30"/>
    </row>
    <row r="1899" spans="1:12" ht="30" customHeight="1" x14ac:dyDescent="0.3">
      <c r="A1899" s="30">
        <v>397</v>
      </c>
      <c r="B1899" s="36">
        <v>43915</v>
      </c>
      <c r="C1899" s="36">
        <v>43865</v>
      </c>
      <c r="D1899" s="19" t="s">
        <v>275</v>
      </c>
      <c r="E1899" s="20" t="str">
        <f>IF(ISBLANK(LeaveTracker[[#This Row],[Employee Name]]),"-----",VLOOKUP(LeaveTracker[[#This Row],[Employee Name]],Employees[[Employee Name]:[Office]],6))</f>
        <v>CEO</v>
      </c>
      <c r="F1899" s="24">
        <v>43864</v>
      </c>
      <c r="G1899" s="24">
        <v>43864</v>
      </c>
      <c r="H1899" s="20" t="s">
        <v>300</v>
      </c>
      <c r="I1899" s="51" t="s">
        <v>849</v>
      </c>
      <c r="J1899" s="27" t="str">
        <f ca="1">NETWORKDAYS(LeaveTracker[[#This Row],[Start Date]],LeaveTracker[[#This Row],[End Date]],lstHolidays)&amp; " "&amp;LeaveTracker[[#This Row],[Type of Leave]]</f>
        <v>1 OTHER</v>
      </c>
      <c r="K1899" s="23">
        <f ca="1">NETWORKDAYS(LeaveTracker[[#This Row],[Start Date]],LeaveTracker[[#This Row],[End Date]],lstHolidays)</f>
        <v>1</v>
      </c>
      <c r="L1899" s="30"/>
    </row>
    <row r="1900" spans="1:12" ht="30" customHeight="1" x14ac:dyDescent="0.3">
      <c r="A1900" s="30">
        <v>398</v>
      </c>
      <c r="B1900" s="36">
        <v>43915</v>
      </c>
      <c r="C1900" s="36">
        <v>43853</v>
      </c>
      <c r="D1900" s="20" t="s">
        <v>275</v>
      </c>
      <c r="E1900" s="20" t="str">
        <f>IF(ISBLANK(LeaveTracker[[#This Row],[Employee Name]]),"-----",VLOOKUP(LeaveTracker[[#This Row],[Employee Name]],Employees[[Employee Name]:[Office]],6))</f>
        <v>CEO</v>
      </c>
      <c r="F1900" s="24">
        <v>43852</v>
      </c>
      <c r="G1900" s="24">
        <v>43852</v>
      </c>
      <c r="H1900" s="20" t="s">
        <v>81</v>
      </c>
      <c r="I1900" s="51"/>
      <c r="J1900" s="27" t="str">
        <f ca="1">NETWORKDAYS(LeaveTracker[[#This Row],[Start Date]],LeaveTracker[[#This Row],[End Date]],lstHolidays)&amp; " "&amp;LeaveTracker[[#This Row],[Type of Leave]]</f>
        <v>1 SL</v>
      </c>
      <c r="K1900" s="23">
        <f ca="1">NETWORKDAYS(LeaveTracker[[#This Row],[Start Date]],LeaveTracker[[#This Row],[End Date]],lstHolidays)</f>
        <v>1</v>
      </c>
      <c r="L1900" s="30"/>
    </row>
    <row r="1901" spans="1:12" ht="30" customHeight="1" x14ac:dyDescent="0.3">
      <c r="A1901" s="30">
        <v>399</v>
      </c>
      <c r="B1901" s="36">
        <v>43915</v>
      </c>
      <c r="C1901" s="36">
        <v>43850</v>
      </c>
      <c r="D1901" s="20" t="s">
        <v>275</v>
      </c>
      <c r="E1901" s="20" t="str">
        <f>IF(ISBLANK(LeaveTracker[[#This Row],[Employee Name]]),"-----",VLOOKUP(LeaveTracker[[#This Row],[Employee Name]],Employees[[Employee Name]:[Office]],6))</f>
        <v>CEO</v>
      </c>
      <c r="F1901" s="24">
        <v>43847</v>
      </c>
      <c r="G1901" s="24">
        <v>43847</v>
      </c>
      <c r="H1901" s="20" t="s">
        <v>300</v>
      </c>
      <c r="I1901" s="51" t="s">
        <v>158</v>
      </c>
      <c r="J1901" s="27" t="str">
        <f ca="1">NETWORKDAYS(LeaveTracker[[#This Row],[Start Date]],LeaveTracker[[#This Row],[End Date]],lstHolidays)&amp; " "&amp;LeaveTracker[[#This Row],[Type of Leave]]</f>
        <v>1 OTHER</v>
      </c>
      <c r="K1901" s="23">
        <f ca="1">NETWORKDAYS(LeaveTracker[[#This Row],[Start Date]],LeaveTracker[[#This Row],[End Date]],lstHolidays)</f>
        <v>1</v>
      </c>
      <c r="L1901" s="30"/>
    </row>
    <row r="1902" spans="1:12" ht="30" customHeight="1" x14ac:dyDescent="0.3">
      <c r="A1902" s="30">
        <v>400</v>
      </c>
      <c r="B1902" s="36">
        <v>43915</v>
      </c>
      <c r="C1902" s="36">
        <v>43872</v>
      </c>
      <c r="D1902" s="19" t="s">
        <v>920</v>
      </c>
      <c r="E1902" s="20" t="str">
        <f>IF(ISBLANK(LeaveTracker[[#This Row],[Employee Name]]),"-----",VLOOKUP(LeaveTracker[[#This Row],[Employee Name]],Employees[[Employee Name]:[Office]],6))</f>
        <v>CPDO</v>
      </c>
      <c r="F1902" s="24">
        <v>43873</v>
      </c>
      <c r="G1902" s="24">
        <v>43873</v>
      </c>
      <c r="H1902" s="20" t="s">
        <v>300</v>
      </c>
      <c r="I1902" s="51" t="s">
        <v>849</v>
      </c>
      <c r="J1902" s="27" t="str">
        <f ca="1">NETWORKDAYS(LeaveTracker[[#This Row],[Start Date]],LeaveTracker[[#This Row],[End Date]],lstHolidays)&amp; " "&amp;LeaveTracker[[#This Row],[Type of Leave]]</f>
        <v>1 OTHER</v>
      </c>
      <c r="K1902" s="23">
        <f ca="1">NETWORKDAYS(LeaveTracker[[#This Row],[Start Date]],LeaveTracker[[#This Row],[End Date]],lstHolidays)</f>
        <v>1</v>
      </c>
      <c r="L1902" s="30"/>
    </row>
    <row r="1903" spans="1:12" ht="30" customHeight="1" x14ac:dyDescent="0.3">
      <c r="A1903" s="30">
        <v>401</v>
      </c>
      <c r="B1903" s="36">
        <v>43915</v>
      </c>
      <c r="C1903" s="36">
        <v>43867</v>
      </c>
      <c r="D1903" s="20" t="s">
        <v>920</v>
      </c>
      <c r="E1903" s="20" t="str">
        <f>IF(ISBLANK(LeaveTracker[[#This Row],[Employee Name]]),"-----",VLOOKUP(LeaveTracker[[#This Row],[Employee Name]],Employees[[Employee Name]:[Office]],6))</f>
        <v>CPDO</v>
      </c>
      <c r="F1903" s="24">
        <v>43868</v>
      </c>
      <c r="G1903" s="24">
        <v>43868</v>
      </c>
      <c r="H1903" s="20" t="s">
        <v>300</v>
      </c>
      <c r="I1903" s="51" t="s">
        <v>849</v>
      </c>
      <c r="J1903" s="27" t="str">
        <f ca="1">NETWORKDAYS(LeaveTracker[[#This Row],[Start Date]],LeaveTracker[[#This Row],[End Date]],lstHolidays)&amp; " "&amp;LeaveTracker[[#This Row],[Type of Leave]]</f>
        <v>1 OTHER</v>
      </c>
      <c r="K1903" s="23">
        <f ca="1">NETWORKDAYS(LeaveTracker[[#This Row],[Start Date]],LeaveTracker[[#This Row],[End Date]],lstHolidays)</f>
        <v>1</v>
      </c>
      <c r="L1903" s="30"/>
    </row>
    <row r="1904" spans="1:12" ht="30" customHeight="1" x14ac:dyDescent="0.3">
      <c r="A1904" s="30">
        <v>402</v>
      </c>
      <c r="B1904" s="36">
        <v>43915</v>
      </c>
      <c r="C1904" s="36">
        <v>43865</v>
      </c>
      <c r="D1904" s="20" t="s">
        <v>920</v>
      </c>
      <c r="E1904" s="20" t="str">
        <f>IF(ISBLANK(LeaveTracker[[#This Row],[Employee Name]]),"-----",VLOOKUP(LeaveTracker[[#This Row],[Employee Name]],Employees[[Employee Name]:[Office]],6))</f>
        <v>CPDO</v>
      </c>
      <c r="F1904" s="24">
        <v>43864</v>
      </c>
      <c r="G1904" s="24">
        <v>43864</v>
      </c>
      <c r="H1904" s="20" t="s">
        <v>300</v>
      </c>
      <c r="I1904" s="51" t="s">
        <v>849</v>
      </c>
      <c r="J1904" s="27" t="str">
        <f ca="1">NETWORKDAYS(LeaveTracker[[#This Row],[Start Date]],LeaveTracker[[#This Row],[End Date]],lstHolidays)&amp; " "&amp;LeaveTracker[[#This Row],[Type of Leave]]</f>
        <v>1 OTHER</v>
      </c>
      <c r="K1904" s="23">
        <f ca="1">NETWORKDAYS(LeaveTracker[[#This Row],[Start Date]],LeaveTracker[[#This Row],[End Date]],lstHolidays)</f>
        <v>1</v>
      </c>
      <c r="L1904" s="30"/>
    </row>
    <row r="1905" spans="1:12" ht="30" customHeight="1" x14ac:dyDescent="0.3">
      <c r="A1905" s="30">
        <v>403</v>
      </c>
      <c r="B1905" s="36">
        <v>43915</v>
      </c>
      <c r="C1905" s="36">
        <v>43860</v>
      </c>
      <c r="D1905" s="20" t="s">
        <v>920</v>
      </c>
      <c r="E1905" s="20" t="str">
        <f>IF(ISBLANK(LeaveTracker[[#This Row],[Employee Name]]),"-----",VLOOKUP(LeaveTracker[[#This Row],[Employee Name]],Employees[[Employee Name]:[Office]],6))</f>
        <v>CPDO</v>
      </c>
      <c r="F1905" s="24">
        <v>43859</v>
      </c>
      <c r="G1905" s="24">
        <v>43859</v>
      </c>
      <c r="H1905" s="20" t="s">
        <v>300</v>
      </c>
      <c r="I1905" s="51" t="s">
        <v>849</v>
      </c>
      <c r="J1905" s="27" t="str">
        <f ca="1">NETWORKDAYS(LeaveTracker[[#This Row],[Start Date]],LeaveTracker[[#This Row],[End Date]],lstHolidays)&amp; " "&amp;LeaveTracker[[#This Row],[Type of Leave]]</f>
        <v>1 OTHER</v>
      </c>
      <c r="K1905" s="23">
        <f ca="1">NETWORKDAYS(LeaveTracker[[#This Row],[Start Date]],LeaveTracker[[#This Row],[End Date]],lstHolidays)</f>
        <v>1</v>
      </c>
      <c r="L1905" s="30"/>
    </row>
    <row r="1906" spans="1:12" ht="30" customHeight="1" x14ac:dyDescent="0.3">
      <c r="A1906" s="30">
        <v>404</v>
      </c>
      <c r="B1906" s="36">
        <v>43915</v>
      </c>
      <c r="C1906" s="36">
        <v>43851</v>
      </c>
      <c r="D1906" s="20" t="s">
        <v>920</v>
      </c>
      <c r="E1906" s="20" t="str">
        <f>IF(ISBLANK(LeaveTracker[[#This Row],[Employee Name]]),"-----",VLOOKUP(LeaveTracker[[#This Row],[Employee Name]],Employees[[Employee Name]:[Office]],6))</f>
        <v>CPDO</v>
      </c>
      <c r="F1906" s="24">
        <v>43850</v>
      </c>
      <c r="G1906" s="24">
        <v>43850</v>
      </c>
      <c r="H1906" s="20" t="s">
        <v>300</v>
      </c>
      <c r="I1906" s="51" t="s">
        <v>849</v>
      </c>
      <c r="J1906" s="27" t="str">
        <f ca="1">NETWORKDAYS(LeaveTracker[[#This Row],[Start Date]],LeaveTracker[[#This Row],[End Date]],lstHolidays)&amp; " "&amp;LeaveTracker[[#This Row],[Type of Leave]]</f>
        <v>1 OTHER</v>
      </c>
      <c r="K1906" s="23">
        <f ca="1">NETWORKDAYS(LeaveTracker[[#This Row],[Start Date]],LeaveTracker[[#This Row],[End Date]],lstHolidays)</f>
        <v>1</v>
      </c>
      <c r="L1906" s="30"/>
    </row>
    <row r="1907" spans="1:12" ht="30" customHeight="1" x14ac:dyDescent="0.3">
      <c r="A1907" s="30">
        <v>405</v>
      </c>
      <c r="B1907" s="36">
        <v>43915</v>
      </c>
      <c r="C1907" s="36">
        <v>43874</v>
      </c>
      <c r="D1907" s="19" t="s">
        <v>925</v>
      </c>
      <c r="E1907" s="20" t="str">
        <f>IF(ISBLANK(LeaveTracker[[#This Row],[Employee Name]]),"-----",VLOOKUP(LeaveTracker[[#This Row],[Employee Name]],Employees[[Employee Name]:[Office]],6))</f>
        <v>CPDO</v>
      </c>
      <c r="F1907" s="24">
        <v>43880</v>
      </c>
      <c r="G1907" s="24">
        <v>43882</v>
      </c>
      <c r="H1907" s="20" t="s">
        <v>82</v>
      </c>
      <c r="I1907" s="51"/>
      <c r="J1907" s="27" t="str">
        <f ca="1">NETWORKDAYS(LeaveTracker[[#This Row],[Start Date]],LeaveTracker[[#This Row],[End Date]],lstHolidays)&amp; " "&amp;LeaveTracker[[#This Row],[Type of Leave]]</f>
        <v>3 VL</v>
      </c>
      <c r="K1907" s="23">
        <f ca="1">NETWORKDAYS(LeaveTracker[[#This Row],[Start Date]],LeaveTracker[[#This Row],[End Date]],lstHolidays)</f>
        <v>3</v>
      </c>
      <c r="L1907" s="30"/>
    </row>
    <row r="1908" spans="1:12" ht="30" customHeight="1" x14ac:dyDescent="0.3">
      <c r="A1908" s="30">
        <v>405</v>
      </c>
      <c r="B1908" s="36">
        <v>43915</v>
      </c>
      <c r="C1908" s="36">
        <v>43874</v>
      </c>
      <c r="D1908" s="19" t="s">
        <v>925</v>
      </c>
      <c r="E1908" s="20" t="str">
        <f>IF(ISBLANK(LeaveTracker[[#This Row],[Employee Name]]),"-----",VLOOKUP(LeaveTracker[[#This Row],[Employee Name]],Employees[[Employee Name]:[Office]],6))</f>
        <v>CPDO</v>
      </c>
      <c r="F1908" s="24">
        <v>43885</v>
      </c>
      <c r="G1908" s="24">
        <v>43885</v>
      </c>
      <c r="H1908" s="20" t="s">
        <v>82</v>
      </c>
      <c r="I1908" s="51"/>
      <c r="J1908" s="27" t="str">
        <f ca="1">NETWORKDAYS(LeaveTracker[[#This Row],[Start Date]],LeaveTracker[[#This Row],[End Date]],lstHolidays)&amp; " "&amp;LeaveTracker[[#This Row],[Type of Leave]]</f>
        <v>1 VL</v>
      </c>
      <c r="K1908" s="23">
        <f ca="1">NETWORKDAYS(LeaveTracker[[#This Row],[Start Date]],LeaveTracker[[#This Row],[End Date]],lstHolidays)</f>
        <v>1</v>
      </c>
      <c r="L1908" s="30"/>
    </row>
    <row r="1909" spans="1:12" ht="30" customHeight="1" x14ac:dyDescent="0.3">
      <c r="A1909" s="30">
        <v>405</v>
      </c>
      <c r="B1909" s="36">
        <v>43915</v>
      </c>
      <c r="C1909" s="36">
        <v>43874</v>
      </c>
      <c r="D1909" s="19" t="s">
        <v>925</v>
      </c>
      <c r="E1909" s="20" t="str">
        <f>IF(ISBLANK(LeaveTracker[[#This Row],[Employee Name]]),"-----",VLOOKUP(LeaveTracker[[#This Row],[Employee Name]],Employees[[Employee Name]:[Office]],6))</f>
        <v>CPDO</v>
      </c>
      <c r="F1909" s="24">
        <v>43887</v>
      </c>
      <c r="G1909" s="24">
        <v>43887</v>
      </c>
      <c r="H1909" s="20" t="s">
        <v>82</v>
      </c>
      <c r="I1909" s="51"/>
      <c r="J1909" s="27" t="str">
        <f ca="1">NETWORKDAYS(LeaveTracker[[#This Row],[Start Date]],LeaveTracker[[#This Row],[End Date]],lstHolidays)&amp; " "&amp;LeaveTracker[[#This Row],[Type of Leave]]</f>
        <v>1 VL</v>
      </c>
      <c r="K1909" s="23">
        <f ca="1">NETWORKDAYS(LeaveTracker[[#This Row],[Start Date]],LeaveTracker[[#This Row],[End Date]],lstHolidays)</f>
        <v>1</v>
      </c>
      <c r="L1909" s="30"/>
    </row>
    <row r="1910" spans="1:12" ht="30" customHeight="1" x14ac:dyDescent="0.3">
      <c r="A1910" s="30">
        <v>406</v>
      </c>
      <c r="B1910" s="36">
        <v>43915</v>
      </c>
      <c r="C1910" s="36">
        <v>43874</v>
      </c>
      <c r="D1910" s="20" t="s">
        <v>925</v>
      </c>
      <c r="E1910" s="20" t="str">
        <f>IF(ISBLANK(LeaveTracker[[#This Row],[Employee Name]]),"-----",VLOOKUP(LeaveTracker[[#This Row],[Employee Name]],Employees[[Employee Name]:[Office]],6))</f>
        <v>CPDO</v>
      </c>
      <c r="F1910" s="24">
        <v>43873</v>
      </c>
      <c r="G1910" s="24">
        <v>43873</v>
      </c>
      <c r="H1910" s="20" t="s">
        <v>300</v>
      </c>
      <c r="I1910" s="51" t="s">
        <v>732</v>
      </c>
      <c r="J1910" s="27" t="str">
        <f ca="1">NETWORKDAYS(LeaveTracker[[#This Row],[Start Date]],LeaveTracker[[#This Row],[End Date]],lstHolidays)&amp; " "&amp;LeaveTracker[[#This Row],[Type of Leave]]</f>
        <v>1 OTHER</v>
      </c>
      <c r="K1910" s="23">
        <f ca="1">NETWORKDAYS(LeaveTracker[[#This Row],[Start Date]],LeaveTracker[[#This Row],[End Date]],lstHolidays)</f>
        <v>1</v>
      </c>
      <c r="L1910" s="30"/>
    </row>
    <row r="1911" spans="1:12" ht="30" customHeight="1" x14ac:dyDescent="0.3">
      <c r="A1911" s="30">
        <v>407</v>
      </c>
      <c r="B1911" s="36">
        <v>43915</v>
      </c>
      <c r="C1911" s="36">
        <v>43874</v>
      </c>
      <c r="D1911" s="20" t="s">
        <v>925</v>
      </c>
      <c r="E1911" s="20" t="str">
        <f>IF(ISBLANK(LeaveTracker[[#This Row],[Employee Name]]),"-----",VLOOKUP(LeaveTracker[[#This Row],[Employee Name]],Employees[[Employee Name]:[Office]],6))</f>
        <v>CPDO</v>
      </c>
      <c r="F1911" s="24">
        <v>43871</v>
      </c>
      <c r="G1911" s="24">
        <v>43872</v>
      </c>
      <c r="H1911" s="20" t="s">
        <v>300</v>
      </c>
      <c r="I1911" s="51" t="s">
        <v>849</v>
      </c>
      <c r="J1911" s="27" t="str">
        <f ca="1">NETWORKDAYS(LeaveTracker[[#This Row],[Start Date]],LeaveTracker[[#This Row],[End Date]],lstHolidays)&amp; " "&amp;LeaveTracker[[#This Row],[Type of Leave]]</f>
        <v>2 OTHER</v>
      </c>
      <c r="K1911" s="23">
        <f ca="1">NETWORKDAYS(LeaveTracker[[#This Row],[Start Date]],LeaveTracker[[#This Row],[End Date]],lstHolidays)</f>
        <v>2</v>
      </c>
      <c r="L1911" s="30"/>
    </row>
    <row r="1912" spans="1:12" ht="30" customHeight="1" x14ac:dyDescent="0.3">
      <c r="A1912" s="30">
        <v>408</v>
      </c>
      <c r="B1912" s="36">
        <v>43915</v>
      </c>
      <c r="C1912" s="36">
        <v>43850</v>
      </c>
      <c r="D1912" s="20" t="s">
        <v>925</v>
      </c>
      <c r="E1912" s="20" t="str">
        <f>IF(ISBLANK(LeaveTracker[[#This Row],[Employee Name]]),"-----",VLOOKUP(LeaveTracker[[#This Row],[Employee Name]],Employees[[Employee Name]:[Office]],6))</f>
        <v>CPDO</v>
      </c>
      <c r="F1912" s="24">
        <v>43845</v>
      </c>
      <c r="G1912" s="24">
        <v>43847</v>
      </c>
      <c r="H1912" s="20" t="s">
        <v>300</v>
      </c>
      <c r="I1912" s="51" t="s">
        <v>849</v>
      </c>
      <c r="J1912" s="27" t="str">
        <f ca="1">NETWORKDAYS(LeaveTracker[[#This Row],[Start Date]],LeaveTracker[[#This Row],[End Date]],lstHolidays)&amp; " "&amp;LeaveTracker[[#This Row],[Type of Leave]]</f>
        <v>3 OTHER</v>
      </c>
      <c r="K1912" s="23">
        <f ca="1">NETWORKDAYS(LeaveTracker[[#This Row],[Start Date]],LeaveTracker[[#This Row],[End Date]],lstHolidays)</f>
        <v>3</v>
      </c>
      <c r="L1912" s="30"/>
    </row>
    <row r="1913" spans="1:12" ht="30" customHeight="1" x14ac:dyDescent="0.3">
      <c r="A1913" s="30">
        <v>409</v>
      </c>
      <c r="B1913" s="36">
        <v>43915</v>
      </c>
      <c r="C1913" s="36">
        <v>43893</v>
      </c>
      <c r="D1913" s="19" t="s">
        <v>142</v>
      </c>
      <c r="E1913" s="20" t="str">
        <f>IF(ISBLANK(LeaveTracker[[#This Row],[Employee Name]]),"-----",VLOOKUP(LeaveTracker[[#This Row],[Employee Name]],Employees[[Employee Name]:[Office]],6))</f>
        <v>CPDO</v>
      </c>
      <c r="F1913" s="24">
        <v>43899</v>
      </c>
      <c r="G1913" s="24">
        <v>43903</v>
      </c>
      <c r="H1913" s="20" t="s">
        <v>82</v>
      </c>
      <c r="I1913" s="51"/>
      <c r="J1913" s="27" t="str">
        <f ca="1">NETWORKDAYS(LeaveTracker[[#This Row],[Start Date]],LeaveTracker[[#This Row],[End Date]],lstHolidays)&amp; " "&amp;LeaveTracker[[#This Row],[Type of Leave]]</f>
        <v>5 VL</v>
      </c>
      <c r="K1913" s="23">
        <f ca="1">NETWORKDAYS(LeaveTracker[[#This Row],[Start Date]],LeaveTracker[[#This Row],[End Date]],lstHolidays)</f>
        <v>5</v>
      </c>
      <c r="L1913" s="30"/>
    </row>
    <row r="1914" spans="1:12" ht="30" customHeight="1" x14ac:dyDescent="0.3">
      <c r="A1914" s="30">
        <v>410</v>
      </c>
      <c r="B1914" s="36">
        <v>43915</v>
      </c>
      <c r="C1914" s="36">
        <v>43857</v>
      </c>
      <c r="D1914" s="19" t="s">
        <v>142</v>
      </c>
      <c r="E1914" s="20" t="str">
        <f>IF(ISBLANK(LeaveTracker[[#This Row],[Employee Name]]),"-----",VLOOKUP(LeaveTracker[[#This Row],[Employee Name]],Employees[[Employee Name]:[Office]],6))</f>
        <v>CPDO</v>
      </c>
      <c r="F1914" s="24">
        <v>43860</v>
      </c>
      <c r="G1914" s="24">
        <v>43861</v>
      </c>
      <c r="H1914" s="20" t="s">
        <v>300</v>
      </c>
      <c r="I1914" s="51" t="s">
        <v>769</v>
      </c>
      <c r="J1914" s="27" t="str">
        <f ca="1">NETWORKDAYS(LeaveTracker[[#This Row],[Start Date]],LeaveTracker[[#This Row],[End Date]],lstHolidays)&amp; " "&amp;LeaveTracker[[#This Row],[Type of Leave]]</f>
        <v>2 OTHER</v>
      </c>
      <c r="K1914" s="23">
        <f ca="1">NETWORKDAYS(LeaveTracker[[#This Row],[Start Date]],LeaveTracker[[#This Row],[End Date]],lstHolidays)</f>
        <v>2</v>
      </c>
      <c r="L1914" s="30"/>
    </row>
    <row r="1915" spans="1:12" ht="30" customHeight="1" x14ac:dyDescent="0.3">
      <c r="A1915" s="30">
        <v>411</v>
      </c>
      <c r="B1915" s="36">
        <v>43915</v>
      </c>
      <c r="C1915" s="36">
        <v>43907</v>
      </c>
      <c r="D1915" s="19" t="s">
        <v>928</v>
      </c>
      <c r="E1915" s="20" t="str">
        <f>IF(ISBLANK(LeaveTracker[[#This Row],[Employee Name]]),"-----",VLOOKUP(LeaveTracker[[#This Row],[Employee Name]],Employees[[Employee Name]:[Office]],6))</f>
        <v>ONT</v>
      </c>
      <c r="F1915" s="24">
        <v>43892</v>
      </c>
      <c r="G1915" s="24">
        <v>43903</v>
      </c>
      <c r="H1915" s="20" t="s">
        <v>81</v>
      </c>
      <c r="I1915" s="51"/>
      <c r="J1915" s="27" t="str">
        <f ca="1">NETWORKDAYS(LeaveTracker[[#This Row],[Start Date]],LeaveTracker[[#This Row],[End Date]],lstHolidays)&amp; " "&amp;LeaveTracker[[#This Row],[Type of Leave]]</f>
        <v>10 SL</v>
      </c>
      <c r="K1915" s="23">
        <f ca="1">NETWORKDAYS(LeaveTracker[[#This Row],[Start Date]],LeaveTracker[[#This Row],[End Date]],lstHolidays)</f>
        <v>10</v>
      </c>
      <c r="L1915" s="30"/>
    </row>
    <row r="1916" spans="1:12" ht="30" customHeight="1" x14ac:dyDescent="0.3">
      <c r="A1916" s="30">
        <v>412</v>
      </c>
      <c r="B1916" s="36">
        <v>43915</v>
      </c>
      <c r="C1916" s="36">
        <v>43873</v>
      </c>
      <c r="D1916" s="19" t="s">
        <v>112</v>
      </c>
      <c r="E1916" s="20" t="str">
        <f>IF(ISBLANK(LeaveTracker[[#This Row],[Employee Name]]),"-----",VLOOKUP(LeaveTracker[[#This Row],[Employee Name]],Employees[[Employee Name]:[Office]],6))</f>
        <v>ONT</v>
      </c>
      <c r="F1916" s="24">
        <v>43872</v>
      </c>
      <c r="G1916" s="24">
        <v>43872</v>
      </c>
      <c r="H1916" s="20" t="s">
        <v>300</v>
      </c>
      <c r="I1916" s="51" t="s">
        <v>849</v>
      </c>
      <c r="J1916" s="27" t="str">
        <f ca="1">NETWORKDAYS(LeaveTracker[[#This Row],[Start Date]],LeaveTracker[[#This Row],[End Date]],lstHolidays)&amp; " "&amp;LeaveTracker[[#This Row],[Type of Leave]]</f>
        <v>1 OTHER</v>
      </c>
      <c r="K1916" s="23">
        <f ca="1">NETWORKDAYS(LeaveTracker[[#This Row],[Start Date]],LeaveTracker[[#This Row],[End Date]],lstHolidays)</f>
        <v>1</v>
      </c>
      <c r="L1916" s="30"/>
    </row>
    <row r="1917" spans="1:12" ht="30" customHeight="1" x14ac:dyDescent="0.3">
      <c r="A1917" s="30">
        <v>413</v>
      </c>
      <c r="B1917" s="36">
        <v>43915</v>
      </c>
      <c r="C1917" s="36">
        <v>43885</v>
      </c>
      <c r="D1917" s="19" t="s">
        <v>729</v>
      </c>
      <c r="E1917" s="20" t="str">
        <f>IF(ISBLANK(LeaveTracker[[#This Row],[Employee Name]]),"-----",VLOOKUP(LeaveTracker[[#This Row],[Employee Name]],Employees[[Employee Name]:[Office]],6))</f>
        <v>ONT</v>
      </c>
      <c r="F1917" s="24">
        <v>43913</v>
      </c>
      <c r="G1917" s="24">
        <v>43917</v>
      </c>
      <c r="H1917" s="20" t="s">
        <v>82</v>
      </c>
      <c r="I1917" s="51"/>
      <c r="J1917" s="27" t="str">
        <f ca="1">NETWORKDAYS(LeaveTracker[[#This Row],[Start Date]],LeaveTracker[[#This Row],[End Date]],lstHolidays)&amp; " "&amp;LeaveTracker[[#This Row],[Type of Leave]]</f>
        <v>5 VL</v>
      </c>
      <c r="K1917" s="23">
        <f ca="1">NETWORKDAYS(LeaveTracker[[#This Row],[Start Date]],LeaveTracker[[#This Row],[End Date]],lstHolidays)</f>
        <v>5</v>
      </c>
      <c r="L1917" s="30"/>
    </row>
    <row r="1918" spans="1:12" ht="30" customHeight="1" x14ac:dyDescent="0.3">
      <c r="A1918" s="30">
        <v>414</v>
      </c>
      <c r="B1918" s="36">
        <v>43915</v>
      </c>
      <c r="C1918" s="36">
        <v>43861</v>
      </c>
      <c r="D1918" s="19" t="s">
        <v>930</v>
      </c>
      <c r="E1918" s="20" t="str">
        <f>IF(ISBLANK(LeaveTracker[[#This Row],[Employee Name]]),"-----",VLOOKUP(LeaveTracker[[#This Row],[Employee Name]],Employees[[Employee Name]:[Office]],6))</f>
        <v>ONT</v>
      </c>
      <c r="F1918" s="24">
        <v>43871</v>
      </c>
      <c r="G1918" s="24">
        <v>43873</v>
      </c>
      <c r="H1918" s="20" t="s">
        <v>300</v>
      </c>
      <c r="I1918" s="51" t="s">
        <v>849</v>
      </c>
      <c r="J1918" s="27" t="str">
        <f ca="1">NETWORKDAYS(LeaveTracker[[#This Row],[Start Date]],LeaveTracker[[#This Row],[End Date]],lstHolidays)&amp; " "&amp;LeaveTracker[[#This Row],[Type of Leave]]</f>
        <v>3 OTHER</v>
      </c>
      <c r="K1918" s="23">
        <f ca="1">NETWORKDAYS(LeaveTracker[[#This Row],[Start Date]],LeaveTracker[[#This Row],[End Date]],lstHolidays)</f>
        <v>3</v>
      </c>
      <c r="L1918" s="30"/>
    </row>
    <row r="1919" spans="1:12" ht="30" customHeight="1" x14ac:dyDescent="0.3">
      <c r="A1919" s="30">
        <v>415</v>
      </c>
      <c r="B1919" s="36">
        <v>43915</v>
      </c>
      <c r="C1919" s="36">
        <v>43858</v>
      </c>
      <c r="D1919" s="19" t="s">
        <v>189</v>
      </c>
      <c r="E1919" s="20" t="str">
        <f>IF(ISBLANK(LeaveTracker[[#This Row],[Employee Name]]),"-----",VLOOKUP(LeaveTracker[[#This Row],[Employee Name]],Employees[[Employee Name]:[Office]],6))</f>
        <v>ONT</v>
      </c>
      <c r="F1919" s="24">
        <v>43854</v>
      </c>
      <c r="G1919" s="24">
        <v>43854</v>
      </c>
      <c r="H1919" s="20" t="s">
        <v>81</v>
      </c>
      <c r="I1919" s="51"/>
      <c r="J1919" s="27" t="str">
        <f ca="1">NETWORKDAYS(LeaveTracker[[#This Row],[Start Date]],LeaveTracker[[#This Row],[End Date]],lstHolidays)&amp; " "&amp;LeaveTracker[[#This Row],[Type of Leave]]</f>
        <v>1 SL</v>
      </c>
      <c r="K1919" s="23">
        <f ca="1">NETWORKDAYS(LeaveTracker[[#This Row],[Start Date]],LeaveTracker[[#This Row],[End Date]],lstHolidays)</f>
        <v>1</v>
      </c>
      <c r="L1919" s="30"/>
    </row>
    <row r="1920" spans="1:12" ht="30" customHeight="1" x14ac:dyDescent="0.3">
      <c r="A1920" s="30">
        <v>415</v>
      </c>
      <c r="B1920" s="36">
        <v>43915</v>
      </c>
      <c r="C1920" s="36">
        <v>43858</v>
      </c>
      <c r="D1920" s="19" t="s">
        <v>189</v>
      </c>
      <c r="E1920" s="20" t="str">
        <f>IF(ISBLANK(LeaveTracker[[#This Row],[Employee Name]]),"-----",VLOOKUP(LeaveTracker[[#This Row],[Employee Name]],Employees[[Employee Name]:[Office]],6))</f>
        <v>ONT</v>
      </c>
      <c r="F1920" s="24">
        <v>43857</v>
      </c>
      <c r="G1920" s="24">
        <v>43857</v>
      </c>
      <c r="H1920" s="20" t="s">
        <v>81</v>
      </c>
      <c r="I1920" s="51"/>
      <c r="J1920" s="27" t="str">
        <f ca="1">NETWORKDAYS(LeaveTracker[[#This Row],[Start Date]],LeaveTracker[[#This Row],[End Date]],lstHolidays)&amp; " "&amp;LeaveTracker[[#This Row],[Type of Leave]]</f>
        <v>1 SL</v>
      </c>
      <c r="K1920" s="23">
        <f ca="1">NETWORKDAYS(LeaveTracker[[#This Row],[Start Date]],LeaveTracker[[#This Row],[End Date]],lstHolidays)</f>
        <v>1</v>
      </c>
      <c r="L1920" s="30"/>
    </row>
    <row r="1921" spans="1:12" ht="30" customHeight="1" x14ac:dyDescent="0.3">
      <c r="A1921" s="30">
        <v>416</v>
      </c>
      <c r="B1921" s="36">
        <v>43915</v>
      </c>
      <c r="C1921" s="36">
        <v>43852</v>
      </c>
      <c r="D1921" s="19" t="s">
        <v>189</v>
      </c>
      <c r="E1921" s="20" t="str">
        <f>IF(ISBLANK(LeaveTracker[[#This Row],[Employee Name]]),"-----",VLOOKUP(LeaveTracker[[#This Row],[Employee Name]],Employees[[Employee Name]:[Office]],6))</f>
        <v>ONT</v>
      </c>
      <c r="F1921" s="24">
        <v>43851</v>
      </c>
      <c r="G1921" s="24">
        <v>43851</v>
      </c>
      <c r="H1921" s="20" t="s">
        <v>81</v>
      </c>
      <c r="I1921" s="51"/>
      <c r="J1921" s="27" t="str">
        <f ca="1">NETWORKDAYS(LeaveTracker[[#This Row],[Start Date]],LeaveTracker[[#This Row],[End Date]],lstHolidays)&amp; " "&amp;LeaveTracker[[#This Row],[Type of Leave]]</f>
        <v>1 SL</v>
      </c>
      <c r="K1921" s="23">
        <f ca="1">NETWORKDAYS(LeaveTracker[[#This Row],[Start Date]],LeaveTracker[[#This Row],[End Date]],lstHolidays)</f>
        <v>1</v>
      </c>
      <c r="L1921" s="30"/>
    </row>
    <row r="1922" spans="1:12" ht="30" customHeight="1" x14ac:dyDescent="0.3">
      <c r="A1922" s="30">
        <v>417</v>
      </c>
      <c r="B1922" s="36">
        <v>43915</v>
      </c>
      <c r="C1922" s="36">
        <v>43854</v>
      </c>
      <c r="D1922" s="19" t="s">
        <v>933</v>
      </c>
      <c r="E1922" s="20" t="str">
        <f>IF(ISBLANK(LeaveTracker[[#This Row],[Employee Name]]),"-----",VLOOKUP(LeaveTracker[[#This Row],[Employee Name]],Employees[[Employee Name]:[Office]],6))</f>
        <v>CPDO</v>
      </c>
      <c r="F1922" s="24">
        <v>43845</v>
      </c>
      <c r="G1922" s="24">
        <v>43847</v>
      </c>
      <c r="H1922" s="20" t="s">
        <v>300</v>
      </c>
      <c r="I1922" s="51" t="s">
        <v>849</v>
      </c>
      <c r="J1922" s="27" t="str">
        <f ca="1">NETWORKDAYS(LeaveTracker[[#This Row],[Start Date]],LeaveTracker[[#This Row],[End Date]],lstHolidays)&amp; " "&amp;LeaveTracker[[#This Row],[Type of Leave]]</f>
        <v>3 OTHER</v>
      </c>
      <c r="K1922" s="23">
        <f ca="1">NETWORKDAYS(LeaveTracker[[#This Row],[Start Date]],LeaveTracker[[#This Row],[End Date]],lstHolidays)</f>
        <v>3</v>
      </c>
      <c r="L1922" s="30"/>
    </row>
    <row r="1923" spans="1:12" ht="30" customHeight="1" x14ac:dyDescent="0.3">
      <c r="A1923" s="30">
        <v>417</v>
      </c>
      <c r="B1923" s="36">
        <v>43915</v>
      </c>
      <c r="C1923" s="36">
        <v>43854</v>
      </c>
      <c r="D1923" s="19" t="s">
        <v>933</v>
      </c>
      <c r="E1923" s="20" t="str">
        <f>IF(ISBLANK(LeaveTracker[[#This Row],[Employee Name]]),"-----",VLOOKUP(LeaveTracker[[#This Row],[Employee Name]],Employees[[Employee Name]:[Office]],6))</f>
        <v>CPDO</v>
      </c>
      <c r="F1923" s="24">
        <v>43849</v>
      </c>
      <c r="G1923" s="24">
        <v>43850</v>
      </c>
      <c r="H1923" s="20" t="s">
        <v>300</v>
      </c>
      <c r="I1923" s="51" t="s">
        <v>849</v>
      </c>
      <c r="J1923" s="27" t="str">
        <f ca="1">NETWORKDAYS(LeaveTracker[[#This Row],[Start Date]],LeaveTracker[[#This Row],[End Date]],lstHolidays)&amp; " "&amp;LeaveTracker[[#This Row],[Type of Leave]]</f>
        <v>1 OTHER</v>
      </c>
      <c r="K1923" s="23">
        <f ca="1">NETWORKDAYS(LeaveTracker[[#This Row],[Start Date]],LeaveTracker[[#This Row],[End Date]],lstHolidays)</f>
        <v>1</v>
      </c>
      <c r="L1923" s="30"/>
    </row>
    <row r="1924" spans="1:12" ht="30" customHeight="1" x14ac:dyDescent="0.3">
      <c r="A1924" s="30">
        <v>418</v>
      </c>
      <c r="B1924" s="36">
        <v>43915</v>
      </c>
      <c r="C1924" s="36">
        <v>43843</v>
      </c>
      <c r="D1924" s="19" t="s">
        <v>385</v>
      </c>
      <c r="E1924" s="20" t="str">
        <f>IF(ISBLANK(LeaveTracker[[#This Row],[Employee Name]]),"-----",VLOOKUP(LeaveTracker[[#This Row],[Employee Name]],Employees[[Employee Name]:[Office]],6))</f>
        <v>ONT</v>
      </c>
      <c r="F1924" s="24">
        <v>43855</v>
      </c>
      <c r="G1924" s="24">
        <v>43855</v>
      </c>
      <c r="H1924" s="20" t="s">
        <v>300</v>
      </c>
      <c r="I1924" s="51" t="s">
        <v>158</v>
      </c>
      <c r="J1924" s="27" t="str">
        <f ca="1">NETWORKDAYS(LeaveTracker[[#This Row],[Start Date]],LeaveTracker[[#This Row],[End Date]],lstHolidays)&amp; " "&amp;LeaveTracker[[#This Row],[Type of Leave]]</f>
        <v>0 OTHER</v>
      </c>
      <c r="K1924" s="23">
        <f ca="1">NETWORKDAYS(LeaveTracker[[#This Row],[Start Date]],LeaveTracker[[#This Row],[End Date]],lstHolidays)</f>
        <v>0</v>
      </c>
      <c r="L1924" s="30"/>
    </row>
    <row r="1925" spans="1:12" ht="30" customHeight="1" x14ac:dyDescent="0.3">
      <c r="A1925" s="30">
        <v>419</v>
      </c>
      <c r="B1925" s="36">
        <v>43915</v>
      </c>
      <c r="C1925" s="36">
        <v>43859</v>
      </c>
      <c r="D1925" s="19" t="s">
        <v>936</v>
      </c>
      <c r="E1925" s="20" t="str">
        <f>IF(ISBLANK(LeaveTracker[[#This Row],[Employee Name]]),"-----",VLOOKUP(LeaveTracker[[#This Row],[Employee Name]],Employees[[Employee Name]:[Office]],6))</f>
        <v>TCNHS</v>
      </c>
      <c r="F1925" s="24">
        <v>43846</v>
      </c>
      <c r="G1925" s="24">
        <v>43847</v>
      </c>
      <c r="H1925" s="20" t="s">
        <v>81</v>
      </c>
      <c r="I1925" s="51"/>
      <c r="J1925" s="27" t="str">
        <f ca="1">NETWORKDAYS(LeaveTracker[[#This Row],[Start Date]],LeaveTracker[[#This Row],[End Date]],lstHolidays)&amp; " "&amp;LeaveTracker[[#This Row],[Type of Leave]]</f>
        <v>2 SL</v>
      </c>
      <c r="K1925" s="23">
        <f ca="1">NETWORKDAYS(LeaveTracker[[#This Row],[Start Date]],LeaveTracker[[#This Row],[End Date]],lstHolidays)</f>
        <v>2</v>
      </c>
      <c r="L1925" s="30"/>
    </row>
    <row r="1926" spans="1:12" ht="30" customHeight="1" x14ac:dyDescent="0.3">
      <c r="A1926" s="30">
        <v>419</v>
      </c>
      <c r="B1926" s="36">
        <v>43915</v>
      </c>
      <c r="C1926" s="36">
        <v>43859</v>
      </c>
      <c r="D1926" s="19" t="s">
        <v>936</v>
      </c>
      <c r="E1926" s="20" t="str">
        <f>IF(ISBLANK(LeaveTracker[[#This Row],[Employee Name]]),"-----",VLOOKUP(LeaveTracker[[#This Row],[Employee Name]],Employees[[Employee Name]:[Office]],6))</f>
        <v>TCNHS</v>
      </c>
      <c r="F1926" s="24">
        <v>43850</v>
      </c>
      <c r="G1926" s="24">
        <v>43853</v>
      </c>
      <c r="H1926" s="20" t="s">
        <v>81</v>
      </c>
      <c r="I1926" s="51"/>
      <c r="J1926" s="27" t="str">
        <f ca="1">NETWORKDAYS(LeaveTracker[[#This Row],[Start Date]],LeaveTracker[[#This Row],[End Date]],lstHolidays)&amp; " "&amp;LeaveTracker[[#This Row],[Type of Leave]]</f>
        <v>4 SL</v>
      </c>
      <c r="K1926" s="23">
        <f ca="1">NETWORKDAYS(LeaveTracker[[#This Row],[Start Date]],LeaveTracker[[#This Row],[End Date]],lstHolidays)</f>
        <v>4</v>
      </c>
      <c r="L1926" s="30"/>
    </row>
    <row r="1927" spans="1:12" ht="30" customHeight="1" x14ac:dyDescent="0.3">
      <c r="A1927" s="30">
        <v>420</v>
      </c>
      <c r="B1927" s="36">
        <v>43915</v>
      </c>
      <c r="C1927" s="36">
        <v>43908</v>
      </c>
      <c r="D1927" s="19" t="s">
        <v>713</v>
      </c>
      <c r="E1927" s="20" t="str">
        <f>IF(ISBLANK(LeaveTracker[[#This Row],[Employee Name]]),"-----",VLOOKUP(LeaveTracker[[#This Row],[Employee Name]],Employees[[Employee Name]:[Office]],6))</f>
        <v>ONT</v>
      </c>
      <c r="F1927" s="24">
        <v>43916</v>
      </c>
      <c r="G1927" s="24">
        <v>43916</v>
      </c>
      <c r="H1927" s="20" t="s">
        <v>300</v>
      </c>
      <c r="I1927" s="51" t="s">
        <v>732</v>
      </c>
      <c r="J1927" s="27" t="str">
        <f ca="1">NETWORKDAYS(LeaveTracker[[#This Row],[Start Date]],LeaveTracker[[#This Row],[End Date]],lstHolidays)&amp; " "&amp;LeaveTracker[[#This Row],[Type of Leave]]</f>
        <v>1 OTHER</v>
      </c>
      <c r="K1927" s="23">
        <f ca="1">NETWORKDAYS(LeaveTracker[[#This Row],[Start Date]],LeaveTracker[[#This Row],[End Date]],lstHolidays)</f>
        <v>1</v>
      </c>
      <c r="L1927" s="30"/>
    </row>
    <row r="1928" spans="1:12" ht="30" customHeight="1" x14ac:dyDescent="0.3">
      <c r="A1928" s="30">
        <v>421</v>
      </c>
      <c r="B1928" s="36">
        <v>43915</v>
      </c>
      <c r="C1928" s="36">
        <v>43857</v>
      </c>
      <c r="D1928" s="20" t="s">
        <v>713</v>
      </c>
      <c r="E1928" s="20" t="str">
        <f>IF(ISBLANK(LeaveTracker[[#This Row],[Employee Name]]),"-----",VLOOKUP(LeaveTracker[[#This Row],[Employee Name]],Employees[[Employee Name]:[Office]],6))</f>
        <v>ONT</v>
      </c>
      <c r="F1928" s="24">
        <v>43864</v>
      </c>
      <c r="G1928" s="24">
        <v>43866</v>
      </c>
      <c r="H1928" s="20" t="s">
        <v>82</v>
      </c>
      <c r="I1928" s="51"/>
      <c r="J1928" s="27" t="str">
        <f ca="1">NETWORKDAYS(LeaveTracker[[#This Row],[Start Date]],LeaveTracker[[#This Row],[End Date]],lstHolidays)&amp; " "&amp;LeaveTracker[[#This Row],[Type of Leave]]</f>
        <v>3 VL</v>
      </c>
      <c r="K1928" s="23">
        <f ca="1">NETWORKDAYS(LeaveTracker[[#This Row],[Start Date]],LeaveTracker[[#This Row],[End Date]],lstHolidays)</f>
        <v>3</v>
      </c>
      <c r="L1928" s="30"/>
    </row>
    <row r="1929" spans="1:12" ht="30" customHeight="1" x14ac:dyDescent="0.3">
      <c r="A1929" s="30">
        <v>422</v>
      </c>
      <c r="B1929" s="36">
        <v>43915</v>
      </c>
      <c r="C1929" s="36">
        <v>43864</v>
      </c>
      <c r="D1929" s="20" t="s">
        <v>729</v>
      </c>
      <c r="E1929" s="20" t="str">
        <f>IF(ISBLANK(LeaveTracker[[#This Row],[Employee Name]]),"-----",VLOOKUP(LeaveTracker[[#This Row],[Employee Name]],Employees[[Employee Name]:[Office]],6))</f>
        <v>ONT</v>
      </c>
      <c r="F1929" s="24">
        <v>43873</v>
      </c>
      <c r="G1929" s="24">
        <v>43875</v>
      </c>
      <c r="H1929" s="20" t="s">
        <v>300</v>
      </c>
      <c r="I1929" s="51" t="s">
        <v>849</v>
      </c>
      <c r="J1929" s="27" t="str">
        <f ca="1">NETWORKDAYS(LeaveTracker[[#This Row],[Start Date]],LeaveTracker[[#This Row],[End Date]],lstHolidays)&amp; " "&amp;LeaveTracker[[#This Row],[Type of Leave]]</f>
        <v>3 OTHER</v>
      </c>
      <c r="K1929" s="23">
        <f ca="1">NETWORKDAYS(LeaveTracker[[#This Row],[Start Date]],LeaveTracker[[#This Row],[End Date]],lstHolidays)</f>
        <v>3</v>
      </c>
      <c r="L1929" s="30"/>
    </row>
    <row r="1930" spans="1:12" ht="30" customHeight="1" x14ac:dyDescent="0.3">
      <c r="A1930" s="30">
        <v>423</v>
      </c>
      <c r="B1930" s="36">
        <v>43915</v>
      </c>
      <c r="C1930" s="36">
        <v>43858</v>
      </c>
      <c r="D1930" s="20" t="s">
        <v>729</v>
      </c>
      <c r="E1930" s="20" t="str">
        <f>IF(ISBLANK(LeaveTracker[[#This Row],[Employee Name]]),"-----",VLOOKUP(LeaveTracker[[#This Row],[Employee Name]],Employees[[Employee Name]:[Office]],6))</f>
        <v>ONT</v>
      </c>
      <c r="F1930" s="24">
        <v>43860</v>
      </c>
      <c r="G1930" s="24">
        <v>43860</v>
      </c>
      <c r="H1930" s="20" t="s">
        <v>300</v>
      </c>
      <c r="I1930" s="51" t="s">
        <v>849</v>
      </c>
      <c r="J1930" s="27" t="str">
        <f ca="1">NETWORKDAYS(LeaveTracker[[#This Row],[Start Date]],LeaveTracker[[#This Row],[End Date]],lstHolidays)&amp; " "&amp;LeaveTracker[[#This Row],[Type of Leave]]</f>
        <v>1 OTHER</v>
      </c>
      <c r="K1930" s="23">
        <f ca="1">NETWORKDAYS(LeaveTracker[[#This Row],[Start Date]],LeaveTracker[[#This Row],[End Date]],lstHolidays)</f>
        <v>1</v>
      </c>
      <c r="L1930" s="30"/>
    </row>
    <row r="1931" spans="1:12" ht="30" customHeight="1" x14ac:dyDescent="0.3">
      <c r="A1931" s="30">
        <v>424</v>
      </c>
      <c r="B1931" s="36">
        <v>43915</v>
      </c>
      <c r="C1931" s="36">
        <v>43908</v>
      </c>
      <c r="D1931" s="19" t="s">
        <v>391</v>
      </c>
      <c r="E1931" s="20" t="str">
        <f>IF(ISBLANK(LeaveTracker[[#This Row],[Employee Name]]),"-----",VLOOKUP(LeaveTracker[[#This Row],[Employee Name]],Employees[[Employee Name]:[Office]],6))</f>
        <v>ONT</v>
      </c>
      <c r="F1931" s="24">
        <v>43908</v>
      </c>
      <c r="G1931" s="24">
        <v>43908</v>
      </c>
      <c r="H1931" s="20" t="s">
        <v>81</v>
      </c>
      <c r="I1931" s="51"/>
      <c r="J1931" s="27" t="str">
        <f ca="1">NETWORKDAYS(LeaveTracker[[#This Row],[Start Date]],LeaveTracker[[#This Row],[End Date]],lstHolidays)&amp; " "&amp;LeaveTracker[[#This Row],[Type of Leave]]</f>
        <v>1 SL</v>
      </c>
      <c r="K1931" s="23">
        <f ca="1">NETWORKDAYS(LeaveTracker[[#This Row],[Start Date]],LeaveTracker[[#This Row],[End Date]],lstHolidays)</f>
        <v>1</v>
      </c>
      <c r="L1931" s="30"/>
    </row>
    <row r="1932" spans="1:12" ht="30" customHeight="1" x14ac:dyDescent="0.3">
      <c r="A1932" s="30">
        <v>425</v>
      </c>
      <c r="B1932" s="36">
        <v>43915</v>
      </c>
      <c r="C1932" s="36">
        <v>43878</v>
      </c>
      <c r="D1932" s="19" t="s">
        <v>391</v>
      </c>
      <c r="E1932" s="20" t="str">
        <f>IF(ISBLANK(LeaveTracker[[#This Row],[Employee Name]]),"-----",VLOOKUP(LeaveTracker[[#This Row],[Employee Name]],Employees[[Employee Name]:[Office]],6))</f>
        <v>ONT</v>
      </c>
      <c r="F1932" s="24">
        <v>43870</v>
      </c>
      <c r="G1932" s="24">
        <v>43873</v>
      </c>
      <c r="H1932" s="20" t="s">
        <v>81</v>
      </c>
      <c r="I1932" s="51"/>
      <c r="J1932" s="27" t="str">
        <f>4&amp; " "&amp;LeaveTracker[[#This Row],[Type of Leave]]</f>
        <v>4 SL</v>
      </c>
      <c r="K1932" s="23">
        <v>4</v>
      </c>
      <c r="L1932" s="30"/>
    </row>
    <row r="1933" spans="1:12" ht="30" customHeight="1" x14ac:dyDescent="0.3">
      <c r="A1933" s="30">
        <v>425</v>
      </c>
      <c r="B1933" s="36">
        <v>43915</v>
      </c>
      <c r="C1933" s="36">
        <v>43878</v>
      </c>
      <c r="D1933" s="19" t="s">
        <v>391</v>
      </c>
      <c r="E1933" s="20" t="str">
        <f>IF(ISBLANK(LeaveTracker[[#This Row],[Employee Name]]),"-----",VLOOKUP(LeaveTracker[[#This Row],[Employee Name]],Employees[[Employee Name]:[Office]],6))</f>
        <v>ONT</v>
      </c>
      <c r="F1933" s="24">
        <v>43876</v>
      </c>
      <c r="G1933" s="24">
        <v>43876</v>
      </c>
      <c r="H1933" s="20" t="s">
        <v>81</v>
      </c>
      <c r="I1933" s="51"/>
      <c r="J1933" s="27" t="s">
        <v>862</v>
      </c>
      <c r="K1933" s="41">
        <v>0.5</v>
      </c>
      <c r="L1933" s="30"/>
    </row>
    <row r="1934" spans="1:12" ht="30" customHeight="1" x14ac:dyDescent="0.3">
      <c r="A1934" s="30">
        <v>426</v>
      </c>
      <c r="B1934" s="36">
        <v>43915</v>
      </c>
      <c r="C1934" s="36">
        <v>43885</v>
      </c>
      <c r="D1934" s="19" t="s">
        <v>1038</v>
      </c>
      <c r="E1934" s="20" t="str">
        <f>IF(ISBLANK(LeaveTracker[[#This Row],[Employee Name]]),"-----",VLOOKUP(LeaveTracker[[#This Row],[Employee Name]],Employees[[Employee Name]:[Office]],6))</f>
        <v>ONT</v>
      </c>
      <c r="F1934" s="46">
        <v>43892</v>
      </c>
      <c r="G1934" s="24">
        <v>43893</v>
      </c>
      <c r="H1934" s="20" t="s">
        <v>82</v>
      </c>
      <c r="I1934" s="51"/>
      <c r="J1934" s="27" t="str">
        <f ca="1">NETWORKDAYS(LeaveTracker[[#This Row],[Start Date]],LeaveTracker[[#This Row],[End Date]],lstHolidays)&amp; " "&amp;LeaveTracker[[#This Row],[Type of Leave]]</f>
        <v>2 VL</v>
      </c>
      <c r="K1934" s="23">
        <f ca="1">NETWORKDAYS(LeaveTracker[[#This Row],[Start Date]],LeaveTracker[[#This Row],[End Date]],lstHolidays)</f>
        <v>2</v>
      </c>
      <c r="L1934" s="30"/>
    </row>
    <row r="1935" spans="1:12" ht="30" customHeight="1" x14ac:dyDescent="0.3">
      <c r="A1935" s="30">
        <v>426</v>
      </c>
      <c r="B1935" s="36">
        <v>43915</v>
      </c>
      <c r="C1935" s="36">
        <v>43885</v>
      </c>
      <c r="D1935" s="19" t="s">
        <v>1038</v>
      </c>
      <c r="E1935" s="20" t="str">
        <f>IF(ISBLANK(LeaveTracker[[#This Row],[Employee Name]]),"-----",VLOOKUP(LeaveTracker[[#This Row],[Employee Name]],Employees[[Employee Name]:[Office]],6))</f>
        <v>ONT</v>
      </c>
      <c r="F1935" s="24">
        <v>43899</v>
      </c>
      <c r="G1935" s="24">
        <v>43901</v>
      </c>
      <c r="H1935" s="20" t="s">
        <v>82</v>
      </c>
      <c r="I1935" s="51"/>
      <c r="J1935" s="27" t="str">
        <f ca="1">NETWORKDAYS(LeaveTracker[[#This Row],[Start Date]],LeaveTracker[[#This Row],[End Date]],lstHolidays)&amp; " "&amp;LeaveTracker[[#This Row],[Type of Leave]]</f>
        <v>3 VL</v>
      </c>
      <c r="K1935" s="23">
        <f ca="1">NETWORKDAYS(LeaveTracker[[#This Row],[Start Date]],LeaveTracker[[#This Row],[End Date]],lstHolidays)</f>
        <v>3</v>
      </c>
      <c r="L1935" s="30"/>
    </row>
    <row r="1936" spans="1:12" ht="30" customHeight="1" x14ac:dyDescent="0.3">
      <c r="A1936" s="30">
        <v>427</v>
      </c>
      <c r="B1936" s="36">
        <v>43915</v>
      </c>
      <c r="C1936" s="36">
        <v>43888</v>
      </c>
      <c r="D1936" s="19" t="s">
        <v>778</v>
      </c>
      <c r="E1936" s="20" t="str">
        <f>IF(ISBLANK(LeaveTracker[[#This Row],[Employee Name]]),"-----",VLOOKUP(LeaveTracker[[#This Row],[Employee Name]],Employees[[Employee Name]:[Office]],6))</f>
        <v>ONT</v>
      </c>
      <c r="F1936" s="24">
        <v>43913</v>
      </c>
      <c r="G1936" s="24">
        <v>43916</v>
      </c>
      <c r="H1936" s="20" t="s">
        <v>82</v>
      </c>
      <c r="I1936" s="51"/>
      <c r="J1936" s="27" t="str">
        <f ca="1">NETWORKDAYS(LeaveTracker[[#This Row],[Start Date]],LeaveTracker[[#This Row],[End Date]],lstHolidays)&amp; " "&amp;LeaveTracker[[#This Row],[Type of Leave]]</f>
        <v>4 VL</v>
      </c>
      <c r="K1936" s="23">
        <f ca="1">NETWORKDAYS(LeaveTracker[[#This Row],[Start Date]],LeaveTracker[[#This Row],[End Date]],lstHolidays)</f>
        <v>4</v>
      </c>
      <c r="L1936" s="30"/>
    </row>
    <row r="1937" spans="1:12" ht="30" customHeight="1" x14ac:dyDescent="0.3">
      <c r="A1937" s="30">
        <v>427</v>
      </c>
      <c r="B1937" s="36">
        <v>43915</v>
      </c>
      <c r="C1937" s="36">
        <v>43888</v>
      </c>
      <c r="D1937" s="19" t="s">
        <v>778</v>
      </c>
      <c r="E1937" s="20" t="str">
        <f>IF(ISBLANK(LeaveTracker[[#This Row],[Employee Name]]),"-----",VLOOKUP(LeaveTracker[[#This Row],[Employee Name]],Employees[[Employee Name]:[Office]],6))</f>
        <v>ONT</v>
      </c>
      <c r="F1937" s="24">
        <v>43919</v>
      </c>
      <c r="G1937" s="24">
        <v>43919</v>
      </c>
      <c r="H1937" s="20" t="s">
        <v>82</v>
      </c>
      <c r="I1937" s="51"/>
      <c r="J1937" s="27" t="str">
        <f>1&amp; " "&amp;LeaveTracker[[#This Row],[Type of Leave]]</f>
        <v>1 VL</v>
      </c>
      <c r="K1937" s="23">
        <v>1</v>
      </c>
      <c r="L1937" s="30"/>
    </row>
    <row r="1938" spans="1:12" ht="30" customHeight="1" x14ac:dyDescent="0.3">
      <c r="A1938" s="30">
        <v>428</v>
      </c>
      <c r="B1938" s="36">
        <v>43915</v>
      </c>
      <c r="C1938" s="36">
        <v>43875</v>
      </c>
      <c r="D1938" s="19" t="s">
        <v>939</v>
      </c>
      <c r="E1938" s="20" t="str">
        <f>IF(ISBLANK(LeaveTracker[[#This Row],[Employee Name]]),"-----",VLOOKUP(LeaveTracker[[#This Row],[Employee Name]],Employees[[Employee Name]:[Office]],6))</f>
        <v>ONT</v>
      </c>
      <c r="F1938" s="24">
        <v>43892</v>
      </c>
      <c r="G1938" s="24">
        <v>43896</v>
      </c>
      <c r="H1938" s="20" t="s">
        <v>82</v>
      </c>
      <c r="I1938" s="51"/>
      <c r="J1938" s="27" t="str">
        <f ca="1">NETWORKDAYS(LeaveTracker[[#This Row],[Start Date]],LeaveTracker[[#This Row],[End Date]],lstHolidays)&amp; " "&amp;LeaveTracker[[#This Row],[Type of Leave]]</f>
        <v>5 VL</v>
      </c>
      <c r="K1938" s="23">
        <f ca="1">NETWORKDAYS(LeaveTracker[[#This Row],[Start Date]],LeaveTracker[[#This Row],[End Date]],lstHolidays)</f>
        <v>5</v>
      </c>
      <c r="L1938" s="30"/>
    </row>
    <row r="1939" spans="1:12" ht="30" customHeight="1" x14ac:dyDescent="0.3">
      <c r="A1939" s="30">
        <v>429</v>
      </c>
      <c r="B1939" s="36">
        <v>43915</v>
      </c>
      <c r="C1939" s="36">
        <v>43888</v>
      </c>
      <c r="D1939" s="19" t="s">
        <v>940</v>
      </c>
      <c r="E1939" s="20" t="str">
        <f>IF(ISBLANK(LeaveTracker[[#This Row],[Employee Name]]),"-----",VLOOKUP(LeaveTracker[[#This Row],[Employee Name]],Employees[[Employee Name]:[Office]],6))</f>
        <v>ONT</v>
      </c>
      <c r="F1939" s="24">
        <v>43913</v>
      </c>
      <c r="G1939" s="24">
        <v>43917</v>
      </c>
      <c r="H1939" s="20" t="s">
        <v>82</v>
      </c>
      <c r="I1939" s="51"/>
      <c r="J1939" s="27" t="str">
        <f ca="1">NETWORKDAYS(LeaveTracker[[#This Row],[Start Date]],LeaveTracker[[#This Row],[End Date]],lstHolidays)&amp; " "&amp;LeaveTracker[[#This Row],[Type of Leave]]</f>
        <v>5 VL</v>
      </c>
      <c r="K1939" s="23">
        <f ca="1">NETWORKDAYS(LeaveTracker[[#This Row],[Start Date]],LeaveTracker[[#This Row],[End Date]],lstHolidays)</f>
        <v>5</v>
      </c>
      <c r="L1939" s="30"/>
    </row>
    <row r="1940" spans="1:12" ht="30" customHeight="1" x14ac:dyDescent="0.3">
      <c r="A1940" s="30">
        <v>430</v>
      </c>
      <c r="B1940" s="36">
        <v>43915</v>
      </c>
      <c r="C1940" s="36">
        <v>43875</v>
      </c>
      <c r="D1940" s="19" t="s">
        <v>206</v>
      </c>
      <c r="E1940" s="20" t="str">
        <f>IF(ISBLANK(LeaveTracker[[#This Row],[Employee Name]]),"-----",VLOOKUP(LeaveTracker[[#This Row],[Employee Name]],Employees[[Employee Name]:[Office]],6))</f>
        <v>ONT</v>
      </c>
      <c r="F1940" s="24">
        <v>43880</v>
      </c>
      <c r="G1940" s="24">
        <v>43880</v>
      </c>
      <c r="H1940" s="20" t="s">
        <v>82</v>
      </c>
      <c r="I1940" s="51"/>
      <c r="J1940" s="27" t="str">
        <f ca="1">NETWORKDAYS(LeaveTracker[[#This Row],[Start Date]],LeaveTracker[[#This Row],[End Date]],lstHolidays)&amp; " "&amp;LeaveTracker[[#This Row],[Type of Leave]]</f>
        <v>1 VL</v>
      </c>
      <c r="K1940" s="23">
        <f ca="1">NETWORKDAYS(LeaveTracker[[#This Row],[Start Date]],LeaveTracker[[#This Row],[End Date]],lstHolidays)</f>
        <v>1</v>
      </c>
      <c r="L1940" s="30"/>
    </row>
    <row r="1941" spans="1:12" ht="30" customHeight="1" x14ac:dyDescent="0.3">
      <c r="A1941" s="30">
        <v>431</v>
      </c>
      <c r="B1941" s="36">
        <v>43915</v>
      </c>
      <c r="C1941" s="36">
        <v>43875</v>
      </c>
      <c r="D1941" s="19" t="s">
        <v>943</v>
      </c>
      <c r="E1941" s="20" t="str">
        <f>IF(ISBLANK(LeaveTracker[[#This Row],[Employee Name]]),"-----",VLOOKUP(LeaveTracker[[#This Row],[Employee Name]],Employees[[Employee Name]:[Office]],6))</f>
        <v>ONT</v>
      </c>
      <c r="F1941" s="24">
        <v>43878</v>
      </c>
      <c r="G1941" s="24">
        <v>43882</v>
      </c>
      <c r="H1941" s="20" t="s">
        <v>82</v>
      </c>
      <c r="I1941" s="51"/>
      <c r="J1941" s="27" t="str">
        <f ca="1">NETWORKDAYS(LeaveTracker[[#This Row],[Start Date]],LeaveTracker[[#This Row],[End Date]],lstHolidays)&amp; " "&amp;LeaveTracker[[#This Row],[Type of Leave]]</f>
        <v>5 VL</v>
      </c>
      <c r="K1941" s="23">
        <f ca="1">NETWORKDAYS(LeaveTracker[[#This Row],[Start Date]],LeaveTracker[[#This Row],[End Date]],lstHolidays)</f>
        <v>5</v>
      </c>
      <c r="L1941" s="30"/>
    </row>
    <row r="1942" spans="1:12" ht="30" customHeight="1" x14ac:dyDescent="0.3">
      <c r="A1942" s="30">
        <v>432</v>
      </c>
      <c r="B1942" s="36">
        <v>43915</v>
      </c>
      <c r="C1942" s="36">
        <v>43885</v>
      </c>
      <c r="D1942" s="19" t="s">
        <v>939</v>
      </c>
      <c r="E1942" s="20" t="str">
        <f>IF(ISBLANK(LeaveTracker[[#This Row],[Employee Name]]),"-----",VLOOKUP(LeaveTracker[[#This Row],[Employee Name]],Employees[[Employee Name]:[Office]],6))</f>
        <v>ONT</v>
      </c>
      <c r="F1942" s="24">
        <v>43900</v>
      </c>
      <c r="G1942" s="24">
        <v>43904</v>
      </c>
      <c r="H1942" s="20" t="s">
        <v>82</v>
      </c>
      <c r="I1942" s="51"/>
      <c r="J1942" s="27" t="str">
        <f ca="1">NETWORKDAYS(LeaveTracker[[#This Row],[Start Date]],LeaveTracker[[#This Row],[End Date]],lstHolidays)&amp; " "&amp;LeaveTracker[[#This Row],[Type of Leave]]</f>
        <v>4 VL</v>
      </c>
      <c r="K1942" s="23">
        <f ca="1">NETWORKDAYS(LeaveTracker[[#This Row],[Start Date]],LeaveTracker[[#This Row],[End Date]],lstHolidays)</f>
        <v>4</v>
      </c>
      <c r="L1942" s="30"/>
    </row>
    <row r="1943" spans="1:12" ht="30" customHeight="1" x14ac:dyDescent="0.3">
      <c r="A1943" s="30">
        <v>433</v>
      </c>
      <c r="B1943" s="36">
        <v>43915</v>
      </c>
      <c r="C1943" s="36">
        <v>43871</v>
      </c>
      <c r="D1943" s="19" t="s">
        <v>374</v>
      </c>
      <c r="E1943" s="20" t="str">
        <f>IF(ISBLANK(LeaveTracker[[#This Row],[Employee Name]]),"-----",VLOOKUP(LeaveTracker[[#This Row],[Employee Name]],Employees[[Employee Name]:[Office]],6))</f>
        <v>LIBRARY</v>
      </c>
      <c r="F1943" s="24">
        <v>43865</v>
      </c>
      <c r="G1943" s="24">
        <v>43865</v>
      </c>
      <c r="H1943" s="20" t="s">
        <v>300</v>
      </c>
      <c r="I1943" s="51" t="s">
        <v>849</v>
      </c>
      <c r="J1943" s="27" t="str">
        <f ca="1">NETWORKDAYS(LeaveTracker[[#This Row],[Start Date]],LeaveTracker[[#This Row],[End Date]],lstHolidays)&amp; " "&amp;LeaveTracker[[#This Row],[Type of Leave]]</f>
        <v>1 OTHER</v>
      </c>
      <c r="K1943" s="23">
        <f ca="1">NETWORKDAYS(LeaveTracker[[#This Row],[Start Date]],LeaveTracker[[#This Row],[End Date]],lstHolidays)</f>
        <v>1</v>
      </c>
      <c r="L1943" s="30"/>
    </row>
    <row r="1944" spans="1:12" ht="30" customHeight="1" x14ac:dyDescent="0.3">
      <c r="A1944" s="30">
        <v>433</v>
      </c>
      <c r="B1944" s="36">
        <v>43915</v>
      </c>
      <c r="C1944" s="36">
        <v>43871</v>
      </c>
      <c r="D1944" s="19" t="s">
        <v>374</v>
      </c>
      <c r="E1944" s="20" t="str">
        <f>IF(ISBLANK(LeaveTracker[[#This Row],[Employee Name]]),"-----",VLOOKUP(LeaveTracker[[#This Row],[Employee Name]],Employees[[Employee Name]:[Office]],6))</f>
        <v>LIBRARY</v>
      </c>
      <c r="F1944" s="24">
        <v>43867</v>
      </c>
      <c r="G1944" s="24">
        <v>43867</v>
      </c>
      <c r="H1944" s="20" t="s">
        <v>300</v>
      </c>
      <c r="I1944" s="51" t="s">
        <v>849</v>
      </c>
      <c r="J1944" s="27" t="str">
        <f ca="1">NETWORKDAYS(LeaveTracker[[#This Row],[Start Date]],LeaveTracker[[#This Row],[End Date]],lstHolidays)&amp; " "&amp;LeaveTracker[[#This Row],[Type of Leave]]</f>
        <v>1 OTHER</v>
      </c>
      <c r="K1944" s="23">
        <f ca="1">NETWORKDAYS(LeaveTracker[[#This Row],[Start Date]],LeaveTracker[[#This Row],[End Date]],lstHolidays)</f>
        <v>1</v>
      </c>
      <c r="L1944" s="30"/>
    </row>
    <row r="1945" spans="1:12" ht="30" customHeight="1" x14ac:dyDescent="0.3">
      <c r="A1945" s="30">
        <v>434</v>
      </c>
      <c r="B1945" s="36">
        <v>43915</v>
      </c>
      <c r="C1945" s="36">
        <v>43859</v>
      </c>
      <c r="D1945" s="20" t="s">
        <v>374</v>
      </c>
      <c r="E1945" s="20" t="str">
        <f>IF(ISBLANK(LeaveTracker[[#This Row],[Employee Name]]),"-----",VLOOKUP(LeaveTracker[[#This Row],[Employee Name]],Employees[[Employee Name]:[Office]],6))</f>
        <v>LIBRARY</v>
      </c>
      <c r="F1945" s="24">
        <v>43864</v>
      </c>
      <c r="G1945" s="24">
        <v>43865</v>
      </c>
      <c r="H1945" s="20" t="s">
        <v>300</v>
      </c>
      <c r="I1945" s="51" t="s">
        <v>849</v>
      </c>
      <c r="J1945" s="27" t="str">
        <f ca="1">NETWORKDAYS(LeaveTracker[[#This Row],[Start Date]],LeaveTracker[[#This Row],[End Date]],lstHolidays)&amp; " "&amp;LeaveTracker[[#This Row],[Type of Leave]]</f>
        <v>2 OTHER</v>
      </c>
      <c r="K1945" s="23">
        <f ca="1">NETWORKDAYS(LeaveTracker[[#This Row],[Start Date]],LeaveTracker[[#This Row],[End Date]],lstHolidays)</f>
        <v>2</v>
      </c>
      <c r="L1945" s="30"/>
    </row>
    <row r="1946" spans="1:12" ht="30" customHeight="1" x14ac:dyDescent="0.3">
      <c r="A1946" s="30">
        <v>435</v>
      </c>
      <c r="B1946" s="36">
        <v>43915</v>
      </c>
      <c r="C1946" s="36">
        <v>43860</v>
      </c>
      <c r="D1946" s="20" t="s">
        <v>936</v>
      </c>
      <c r="E1946" s="20" t="str">
        <f>IF(ISBLANK(LeaveTracker[[#This Row],[Employee Name]]),"-----",VLOOKUP(LeaveTracker[[#This Row],[Employee Name]],Employees[[Employee Name]:[Office]],6))</f>
        <v>TCNHS</v>
      </c>
      <c r="F1946" s="24">
        <v>43867</v>
      </c>
      <c r="G1946" s="24">
        <v>43871</v>
      </c>
      <c r="H1946" s="20" t="s">
        <v>300</v>
      </c>
      <c r="I1946" s="51" t="s">
        <v>849</v>
      </c>
      <c r="J1946" s="27" t="str">
        <f>5&amp; " "&amp;LeaveTracker[[#This Row],[Type of Leave]]</f>
        <v>5 OTHER</v>
      </c>
      <c r="K1946" s="23">
        <v>5</v>
      </c>
      <c r="L1946" s="30"/>
    </row>
    <row r="1947" spans="1:12" ht="30" customHeight="1" x14ac:dyDescent="0.3">
      <c r="A1947" s="30">
        <v>436</v>
      </c>
      <c r="B1947" s="36">
        <v>43915</v>
      </c>
      <c r="C1947" s="36">
        <v>43895</v>
      </c>
      <c r="D1947" s="19" t="s">
        <v>948</v>
      </c>
      <c r="E1947" s="20" t="str">
        <f>IF(ISBLANK(LeaveTracker[[#This Row],[Employee Name]]),"-----",VLOOKUP(LeaveTracker[[#This Row],[Employee Name]],Employees[[Employee Name]:[Office]],6))</f>
        <v>VMO</v>
      </c>
      <c r="F1947" s="24">
        <v>43889</v>
      </c>
      <c r="G1947" s="24">
        <v>43889</v>
      </c>
      <c r="H1947" s="20" t="s">
        <v>81</v>
      </c>
      <c r="I1947" s="51"/>
      <c r="J1947" s="27" t="str">
        <f ca="1">NETWORKDAYS(LeaveTracker[[#This Row],[Start Date]],LeaveTracker[[#This Row],[End Date]],lstHolidays)&amp; " "&amp;LeaveTracker[[#This Row],[Type of Leave]]</f>
        <v>1 SL</v>
      </c>
      <c r="K1947" s="23">
        <f ca="1">NETWORKDAYS(LeaveTracker[[#This Row],[Start Date]],LeaveTracker[[#This Row],[End Date]],lstHolidays)</f>
        <v>1</v>
      </c>
      <c r="L1947" s="30"/>
    </row>
    <row r="1948" spans="1:12" ht="30" customHeight="1" x14ac:dyDescent="0.3">
      <c r="A1948" s="30">
        <v>436</v>
      </c>
      <c r="B1948" s="36">
        <v>43915</v>
      </c>
      <c r="C1948" s="36">
        <v>43895</v>
      </c>
      <c r="D1948" s="19" t="s">
        <v>948</v>
      </c>
      <c r="E1948" s="20" t="str">
        <f>IF(ISBLANK(LeaveTracker[[#This Row],[Employee Name]]),"-----",VLOOKUP(LeaveTracker[[#This Row],[Employee Name]],Employees[[Employee Name]:[Office]],6))</f>
        <v>VMO</v>
      </c>
      <c r="F1948" s="24">
        <v>43892</v>
      </c>
      <c r="G1948" s="24">
        <v>43894</v>
      </c>
      <c r="H1948" s="20" t="s">
        <v>81</v>
      </c>
      <c r="I1948" s="51"/>
      <c r="J1948" s="27" t="str">
        <f ca="1">NETWORKDAYS(LeaveTracker[[#This Row],[Start Date]],LeaveTracker[[#This Row],[End Date]],lstHolidays)&amp; " "&amp;LeaveTracker[[#This Row],[Type of Leave]]</f>
        <v>3 SL</v>
      </c>
      <c r="K1948" s="23">
        <f ca="1">NETWORKDAYS(LeaveTracker[[#This Row],[Start Date]],LeaveTracker[[#This Row],[End Date]],lstHolidays)</f>
        <v>3</v>
      </c>
      <c r="L1948" s="30"/>
    </row>
    <row r="1949" spans="1:12" ht="30" customHeight="1" x14ac:dyDescent="0.3">
      <c r="A1949" s="30">
        <v>437</v>
      </c>
      <c r="B1949" s="36">
        <v>43915</v>
      </c>
      <c r="C1949" s="36">
        <v>43885</v>
      </c>
      <c r="D1949" s="20" t="s">
        <v>948</v>
      </c>
      <c r="E1949" s="20" t="str">
        <f>IF(ISBLANK(LeaveTracker[[#This Row],[Employee Name]]),"-----",VLOOKUP(LeaveTracker[[#This Row],[Employee Name]],Employees[[Employee Name]:[Office]],6))</f>
        <v>VMO</v>
      </c>
      <c r="F1949" s="24">
        <v>43881</v>
      </c>
      <c r="G1949" s="24">
        <v>43882</v>
      </c>
      <c r="H1949" s="20" t="s">
        <v>81</v>
      </c>
      <c r="I1949" s="51"/>
      <c r="J1949" s="27" t="str">
        <f ca="1">NETWORKDAYS(LeaveTracker[[#This Row],[Start Date]],LeaveTracker[[#This Row],[End Date]],lstHolidays)&amp; " "&amp;LeaveTracker[[#This Row],[Type of Leave]]</f>
        <v>2 SL</v>
      </c>
      <c r="K1949" s="41">
        <v>1.5</v>
      </c>
      <c r="L1949" s="30"/>
    </row>
    <row r="1950" spans="1:12" ht="30" customHeight="1" x14ac:dyDescent="0.3">
      <c r="A1950" s="30">
        <v>438</v>
      </c>
      <c r="B1950" s="36">
        <v>43915</v>
      </c>
      <c r="C1950" s="36">
        <v>43873</v>
      </c>
      <c r="D1950" s="20" t="s">
        <v>948</v>
      </c>
      <c r="E1950" s="20" t="str">
        <f>IF(ISBLANK(LeaveTracker[[#This Row],[Employee Name]]),"-----",VLOOKUP(LeaveTracker[[#This Row],[Employee Name]],Employees[[Employee Name]:[Office]],6))</f>
        <v>VMO</v>
      </c>
      <c r="F1950" s="24">
        <v>43872</v>
      </c>
      <c r="G1950" s="24">
        <v>43872</v>
      </c>
      <c r="H1950" s="20" t="s">
        <v>81</v>
      </c>
      <c r="I1950" s="51"/>
      <c r="J1950" s="27" t="str">
        <f ca="1">NETWORKDAYS(LeaveTracker[[#This Row],[Start Date]],LeaveTracker[[#This Row],[End Date]],lstHolidays)&amp; " "&amp;LeaveTracker[[#This Row],[Type of Leave]]</f>
        <v>1 SL</v>
      </c>
      <c r="K1950" s="23">
        <f ca="1">NETWORKDAYS(LeaveTracker[[#This Row],[Start Date]],LeaveTracker[[#This Row],[End Date]],lstHolidays)</f>
        <v>1</v>
      </c>
      <c r="L1950" s="30"/>
    </row>
    <row r="1951" spans="1:12" ht="30" customHeight="1" x14ac:dyDescent="0.3">
      <c r="A1951" s="30">
        <v>439</v>
      </c>
      <c r="B1951" s="36">
        <v>43915</v>
      </c>
      <c r="C1951" s="36">
        <v>43853</v>
      </c>
      <c r="D1951" s="20" t="s">
        <v>948</v>
      </c>
      <c r="E1951" s="20" t="str">
        <f>IF(ISBLANK(LeaveTracker[[#This Row],[Employee Name]]),"-----",VLOOKUP(LeaveTracker[[#This Row],[Employee Name]],Employees[[Employee Name]:[Office]],6))</f>
        <v>VMO</v>
      </c>
      <c r="F1951" s="24">
        <v>43852</v>
      </c>
      <c r="G1951" s="24">
        <v>43852</v>
      </c>
      <c r="H1951" s="20" t="s">
        <v>81</v>
      </c>
      <c r="I1951" s="51"/>
      <c r="J1951" s="27" t="str">
        <f ca="1">NETWORKDAYS(LeaveTracker[[#This Row],[Start Date]],LeaveTracker[[#This Row],[End Date]],lstHolidays)&amp; " "&amp;LeaveTracker[[#This Row],[Type of Leave]]</f>
        <v>1 SL</v>
      </c>
      <c r="K1951" s="23">
        <f ca="1">NETWORKDAYS(LeaveTracker[[#This Row],[Start Date]],LeaveTracker[[#This Row],[End Date]],lstHolidays)</f>
        <v>1</v>
      </c>
      <c r="L1951" s="30"/>
    </row>
    <row r="1952" spans="1:12" ht="30" customHeight="1" x14ac:dyDescent="0.3">
      <c r="A1952" s="30">
        <v>440</v>
      </c>
      <c r="B1952" s="36">
        <v>43915</v>
      </c>
      <c r="C1952" s="36">
        <v>43852</v>
      </c>
      <c r="D1952" s="20" t="s">
        <v>948</v>
      </c>
      <c r="E1952" s="20" t="str">
        <f>IF(ISBLANK(LeaveTracker[[#This Row],[Employee Name]]),"-----",VLOOKUP(LeaveTracker[[#This Row],[Employee Name]],Employees[[Employee Name]:[Office]],6))</f>
        <v>VMO</v>
      </c>
      <c r="F1952" s="24">
        <v>43845</v>
      </c>
      <c r="G1952" s="24">
        <v>43847</v>
      </c>
      <c r="H1952" s="20" t="s">
        <v>300</v>
      </c>
      <c r="I1952" s="51" t="s">
        <v>849</v>
      </c>
      <c r="J1952" s="27" t="str">
        <f ca="1">NETWORKDAYS(LeaveTracker[[#This Row],[Start Date]],LeaveTracker[[#This Row],[End Date]],lstHolidays)&amp; " "&amp;LeaveTracker[[#This Row],[Type of Leave]]</f>
        <v>3 OTHER</v>
      </c>
      <c r="K1952" s="23">
        <f ca="1">NETWORKDAYS(LeaveTracker[[#This Row],[Start Date]],LeaveTracker[[#This Row],[End Date]],lstHolidays)</f>
        <v>3</v>
      </c>
      <c r="L1952" s="30"/>
    </row>
    <row r="1953" spans="1:12" ht="30" customHeight="1" x14ac:dyDescent="0.3">
      <c r="A1953" s="30">
        <v>440</v>
      </c>
      <c r="B1953" s="36">
        <v>43915</v>
      </c>
      <c r="C1953" s="36">
        <v>43852</v>
      </c>
      <c r="D1953" s="20" t="s">
        <v>948</v>
      </c>
      <c r="E1953" s="20" t="str">
        <f>IF(ISBLANK(LeaveTracker[[#This Row],[Employee Name]]),"-----",VLOOKUP(LeaveTracker[[#This Row],[Employee Name]],Employees[[Employee Name]:[Office]],6))</f>
        <v>VMO</v>
      </c>
      <c r="F1953" s="24">
        <v>43850</v>
      </c>
      <c r="G1953" s="24">
        <v>43851</v>
      </c>
      <c r="H1953" s="20" t="s">
        <v>300</v>
      </c>
      <c r="I1953" s="51" t="s">
        <v>849</v>
      </c>
      <c r="J1953" s="27" t="str">
        <f ca="1">NETWORKDAYS(LeaveTracker[[#This Row],[Start Date]],LeaveTracker[[#This Row],[End Date]],lstHolidays)&amp; " "&amp;LeaveTracker[[#This Row],[Type of Leave]]</f>
        <v>2 OTHER</v>
      </c>
      <c r="K1953" s="23">
        <f ca="1">NETWORKDAYS(LeaveTracker[[#This Row],[Start Date]],LeaveTracker[[#This Row],[End Date]],lstHolidays)</f>
        <v>2</v>
      </c>
      <c r="L1953" s="30"/>
    </row>
    <row r="1954" spans="1:12" ht="30" customHeight="1" x14ac:dyDescent="0.3">
      <c r="A1954" s="30">
        <v>441</v>
      </c>
      <c r="B1954" s="36">
        <v>43915</v>
      </c>
      <c r="C1954" s="36">
        <v>43848</v>
      </c>
      <c r="D1954" s="19" t="s">
        <v>374</v>
      </c>
      <c r="E1954" s="20" t="str">
        <f>IF(ISBLANK(LeaveTracker[[#This Row],[Employee Name]]),"-----",VLOOKUP(LeaveTracker[[#This Row],[Employee Name]],Employees[[Employee Name]:[Office]],6))</f>
        <v>LIBRARY</v>
      </c>
      <c r="F1954" s="24">
        <v>43878</v>
      </c>
      <c r="G1954" s="24">
        <v>43878</v>
      </c>
      <c r="H1954" s="20" t="s">
        <v>300</v>
      </c>
      <c r="I1954" s="51" t="s">
        <v>215</v>
      </c>
      <c r="J1954" s="27" t="str">
        <f ca="1">NETWORKDAYS(LeaveTracker[[#This Row],[Start Date]],LeaveTracker[[#This Row],[End Date]],lstHolidays)&amp; " "&amp;LeaveTracker[[#This Row],[Type of Leave]]</f>
        <v>1 OTHER</v>
      </c>
      <c r="K1954" s="23">
        <f ca="1">NETWORKDAYS(LeaveTracker[[#This Row],[Start Date]],LeaveTracker[[#This Row],[End Date]],lstHolidays)</f>
        <v>1</v>
      </c>
      <c r="L1954" s="30"/>
    </row>
    <row r="1955" spans="1:12" ht="30" customHeight="1" x14ac:dyDescent="0.3">
      <c r="A1955" s="30">
        <v>442</v>
      </c>
      <c r="B1955" s="36">
        <v>43915</v>
      </c>
      <c r="C1955" s="36">
        <v>43875</v>
      </c>
      <c r="D1955" s="20" t="s">
        <v>374</v>
      </c>
      <c r="E1955" s="20" t="str">
        <f>IF(ISBLANK(LeaveTracker[[#This Row],[Employee Name]]),"-----",VLOOKUP(LeaveTracker[[#This Row],[Employee Name]],Employees[[Employee Name]:[Office]],6))</f>
        <v>LIBRARY</v>
      </c>
      <c r="F1955" s="24">
        <v>43872</v>
      </c>
      <c r="G1955" s="24">
        <v>43872</v>
      </c>
      <c r="H1955" s="20" t="s">
        <v>300</v>
      </c>
      <c r="I1955" s="51" t="s">
        <v>849</v>
      </c>
      <c r="J1955" s="27" t="str">
        <f ca="1">NETWORKDAYS(LeaveTracker[[#This Row],[Start Date]],LeaveTracker[[#This Row],[End Date]],lstHolidays)&amp; " "&amp;LeaveTracker[[#This Row],[Type of Leave]]</f>
        <v>1 OTHER</v>
      </c>
      <c r="K1955" s="23">
        <f ca="1">NETWORKDAYS(LeaveTracker[[#This Row],[Start Date]],LeaveTracker[[#This Row],[End Date]],lstHolidays)</f>
        <v>1</v>
      </c>
      <c r="L1955" s="30"/>
    </row>
    <row r="1956" spans="1:12" ht="30" customHeight="1" x14ac:dyDescent="0.3">
      <c r="A1956" s="30">
        <v>442</v>
      </c>
      <c r="B1956" s="36">
        <v>43915</v>
      </c>
      <c r="C1956" s="36">
        <v>43875</v>
      </c>
      <c r="D1956" s="20" t="s">
        <v>374</v>
      </c>
      <c r="E1956" s="20" t="str">
        <f>IF(ISBLANK(LeaveTracker[[#This Row],[Employee Name]]),"-----",VLOOKUP(LeaveTracker[[#This Row],[Employee Name]],Employees[[Employee Name]:[Office]],6))</f>
        <v>LIBRARY</v>
      </c>
      <c r="F1956" s="24">
        <v>43874</v>
      </c>
      <c r="G1956" s="24">
        <v>43874</v>
      </c>
      <c r="H1956" s="20" t="s">
        <v>300</v>
      </c>
      <c r="I1956" s="51" t="s">
        <v>849</v>
      </c>
      <c r="J1956" s="27" t="str">
        <f ca="1">NETWORKDAYS(LeaveTracker[[#This Row],[Start Date]],LeaveTracker[[#This Row],[End Date]],lstHolidays)&amp; " "&amp;LeaveTracker[[#This Row],[Type of Leave]]</f>
        <v>1 OTHER</v>
      </c>
      <c r="K1956" s="23">
        <f ca="1">NETWORKDAYS(LeaveTracker[[#This Row],[Start Date]],LeaveTracker[[#This Row],[End Date]],lstHolidays)</f>
        <v>1</v>
      </c>
      <c r="L1956" s="30"/>
    </row>
    <row r="1957" spans="1:12" ht="30" customHeight="1" x14ac:dyDescent="0.3">
      <c r="A1957" s="30">
        <v>443</v>
      </c>
      <c r="B1957" s="36">
        <v>43915</v>
      </c>
      <c r="C1957" s="36">
        <v>43859</v>
      </c>
      <c r="D1957" s="20" t="s">
        <v>374</v>
      </c>
      <c r="E1957" s="20" t="str">
        <f>IF(ISBLANK(LeaveTracker[[#This Row],[Employee Name]]),"-----",VLOOKUP(LeaveTracker[[#This Row],[Employee Name]],Employees[[Employee Name]:[Office]],6))</f>
        <v>LIBRARY</v>
      </c>
      <c r="F1957" s="24">
        <v>43858</v>
      </c>
      <c r="G1957" s="24">
        <v>43858</v>
      </c>
      <c r="H1957" s="20" t="s">
        <v>300</v>
      </c>
      <c r="I1957" s="51" t="s">
        <v>849</v>
      </c>
      <c r="J1957" s="27" t="str">
        <f ca="1">NETWORKDAYS(LeaveTracker[[#This Row],[Start Date]],LeaveTracker[[#This Row],[End Date]],lstHolidays)&amp; " "&amp;LeaveTracker[[#This Row],[Type of Leave]]</f>
        <v>1 OTHER</v>
      </c>
      <c r="K1957" s="23">
        <f ca="1">NETWORKDAYS(LeaveTracker[[#This Row],[Start Date]],LeaveTracker[[#This Row],[End Date]],lstHolidays)</f>
        <v>1</v>
      </c>
      <c r="L1957" s="30"/>
    </row>
    <row r="1958" spans="1:12" ht="30" customHeight="1" x14ac:dyDescent="0.3">
      <c r="A1958" s="30">
        <v>444</v>
      </c>
      <c r="B1958" s="36">
        <v>43915</v>
      </c>
      <c r="C1958" s="36">
        <v>43892</v>
      </c>
      <c r="D1958" s="19" t="s">
        <v>414</v>
      </c>
      <c r="E1958" s="20" t="str">
        <f>IF(ISBLANK(LeaveTracker[[#This Row],[Employee Name]]),"-----",VLOOKUP(LeaveTracker[[#This Row],[Employee Name]],Employees[[Employee Name]:[Office]],6))</f>
        <v>CTO</v>
      </c>
      <c r="F1958" s="24">
        <v>43875</v>
      </c>
      <c r="G1958" s="24">
        <v>43875</v>
      </c>
      <c r="H1958" s="20" t="s">
        <v>81</v>
      </c>
      <c r="I1958" s="51"/>
      <c r="J1958" s="27" t="str">
        <f ca="1">NETWORKDAYS(LeaveTracker[[#This Row],[Start Date]],LeaveTracker[[#This Row],[End Date]],lstHolidays)&amp; " "&amp;LeaveTracker[[#This Row],[Type of Leave]]</f>
        <v>1 SL</v>
      </c>
      <c r="K1958" s="23">
        <f ca="1">NETWORKDAYS(LeaveTracker[[#This Row],[Start Date]],LeaveTracker[[#This Row],[End Date]],lstHolidays)</f>
        <v>1</v>
      </c>
      <c r="L1958" s="30"/>
    </row>
    <row r="1959" spans="1:12" ht="30" customHeight="1" x14ac:dyDescent="0.3">
      <c r="A1959" s="30">
        <v>444</v>
      </c>
      <c r="B1959" s="36">
        <v>43915</v>
      </c>
      <c r="C1959" s="36">
        <v>43892</v>
      </c>
      <c r="D1959" s="19" t="s">
        <v>414</v>
      </c>
      <c r="E1959" s="20" t="str">
        <f>IF(ISBLANK(LeaveTracker[[#This Row],[Employee Name]]),"-----",VLOOKUP(LeaveTracker[[#This Row],[Employee Name]],Employees[[Employee Name]:[Office]],6))</f>
        <v>CTO</v>
      </c>
      <c r="F1959" s="24">
        <v>43887</v>
      </c>
      <c r="G1959" s="24">
        <v>43887</v>
      </c>
      <c r="H1959" s="20" t="s">
        <v>81</v>
      </c>
      <c r="I1959" s="51"/>
      <c r="J1959" s="27" t="str">
        <f ca="1">NETWORKDAYS(LeaveTracker[[#This Row],[Start Date]],LeaveTracker[[#This Row],[End Date]],lstHolidays)&amp; " "&amp;LeaveTracker[[#This Row],[Type of Leave]]</f>
        <v>1 SL</v>
      </c>
      <c r="K1959" s="23">
        <f ca="1">NETWORKDAYS(LeaveTracker[[#This Row],[Start Date]],LeaveTracker[[#This Row],[End Date]],lstHolidays)</f>
        <v>1</v>
      </c>
      <c r="L1959" s="30"/>
    </row>
    <row r="1960" spans="1:12" ht="30" customHeight="1" x14ac:dyDescent="0.3">
      <c r="A1960" s="30">
        <v>444</v>
      </c>
      <c r="B1960" s="36">
        <v>43915</v>
      </c>
      <c r="C1960" s="36">
        <v>43892</v>
      </c>
      <c r="D1960" s="19" t="s">
        <v>414</v>
      </c>
      <c r="E1960" s="20" t="str">
        <f>IF(ISBLANK(LeaveTracker[[#This Row],[Employee Name]]),"-----",VLOOKUP(LeaveTracker[[#This Row],[Employee Name]],Employees[[Employee Name]:[Office]],6))</f>
        <v>CTO</v>
      </c>
      <c r="F1960" s="24">
        <v>43839</v>
      </c>
      <c r="G1960" s="24">
        <v>43839</v>
      </c>
      <c r="H1960" s="20" t="s">
        <v>81</v>
      </c>
      <c r="I1960" s="51"/>
      <c r="J1960" s="27" t="str">
        <f ca="1">NETWORKDAYS(LeaveTracker[[#This Row],[Start Date]],LeaveTracker[[#This Row],[End Date]],lstHolidays)&amp; " "&amp;LeaveTracker[[#This Row],[Type of Leave]]</f>
        <v>1 SL</v>
      </c>
      <c r="K1960" s="23">
        <f ca="1">NETWORKDAYS(LeaveTracker[[#This Row],[Start Date]],LeaveTracker[[#This Row],[End Date]],lstHolidays)</f>
        <v>1</v>
      </c>
      <c r="L1960" s="30"/>
    </row>
    <row r="1961" spans="1:12" ht="30" customHeight="1" x14ac:dyDescent="0.3">
      <c r="A1961" s="30">
        <v>445</v>
      </c>
      <c r="B1961" s="36">
        <v>43915</v>
      </c>
      <c r="C1961" s="36">
        <v>43859</v>
      </c>
      <c r="D1961" s="20" t="s">
        <v>414</v>
      </c>
      <c r="E1961" s="20" t="str">
        <f>IF(ISBLANK(LeaveTracker[[#This Row],[Employee Name]]),"-----",VLOOKUP(LeaveTracker[[#This Row],[Employee Name]],Employees[[Employee Name]:[Office]],6))</f>
        <v>CTO</v>
      </c>
      <c r="F1961" s="24">
        <v>43839</v>
      </c>
      <c r="G1961" s="24">
        <v>43839</v>
      </c>
      <c r="H1961" s="20" t="s">
        <v>300</v>
      </c>
      <c r="I1961" s="51" t="s">
        <v>849</v>
      </c>
      <c r="J1961" s="27" t="str">
        <f ca="1">NETWORKDAYS(LeaveTracker[[#This Row],[Start Date]],LeaveTracker[[#This Row],[End Date]],lstHolidays)&amp; " "&amp;LeaveTracker[[#This Row],[Type of Leave]]</f>
        <v>1 OTHER</v>
      </c>
      <c r="K1961" s="23">
        <f ca="1">NETWORKDAYS(LeaveTracker[[#This Row],[Start Date]],LeaveTracker[[#This Row],[End Date]],lstHolidays)</f>
        <v>1</v>
      </c>
      <c r="L1961" s="30"/>
    </row>
    <row r="1962" spans="1:12" ht="30" customHeight="1" x14ac:dyDescent="0.3">
      <c r="A1962" s="30">
        <v>446</v>
      </c>
      <c r="B1962" s="36">
        <v>43915</v>
      </c>
      <c r="C1962" s="36">
        <v>43859</v>
      </c>
      <c r="D1962" s="20" t="s">
        <v>414</v>
      </c>
      <c r="E1962" s="20" t="str">
        <f>IF(ISBLANK(LeaveTracker[[#This Row],[Employee Name]]),"-----",VLOOKUP(LeaveTracker[[#This Row],[Employee Name]],Employees[[Employee Name]:[Office]],6))</f>
        <v>CTO</v>
      </c>
      <c r="F1962" s="24">
        <v>43839</v>
      </c>
      <c r="G1962" s="24">
        <v>43839</v>
      </c>
      <c r="H1962" s="20" t="s">
        <v>300</v>
      </c>
      <c r="I1962" s="51" t="s">
        <v>849</v>
      </c>
      <c r="J1962" s="27" t="str">
        <f ca="1">NETWORKDAYS(LeaveTracker[[#This Row],[Start Date]],LeaveTracker[[#This Row],[End Date]],lstHolidays)&amp; " "&amp;LeaveTracker[[#This Row],[Type of Leave]]</f>
        <v>1 OTHER</v>
      </c>
      <c r="K1962" s="23">
        <f ca="1">NETWORKDAYS(LeaveTracker[[#This Row],[Start Date]],LeaveTracker[[#This Row],[End Date]],lstHolidays)</f>
        <v>1</v>
      </c>
      <c r="L1962" s="30"/>
    </row>
    <row r="1963" spans="1:12" ht="30" customHeight="1" x14ac:dyDescent="0.3">
      <c r="A1963" s="30">
        <v>445</v>
      </c>
      <c r="B1963" s="36">
        <v>43915</v>
      </c>
      <c r="C1963" s="36">
        <v>43859</v>
      </c>
      <c r="D1963" s="20" t="s">
        <v>414</v>
      </c>
      <c r="E1963" s="20" t="str">
        <f>IF(ISBLANK(LeaveTracker[[#This Row],[Employee Name]]),"-----",VLOOKUP(LeaveTracker[[#This Row],[Employee Name]],Employees[[Employee Name]:[Office]],6))</f>
        <v>CTO</v>
      </c>
      <c r="F1963" s="24">
        <v>43839</v>
      </c>
      <c r="G1963" s="24">
        <v>43839</v>
      </c>
      <c r="H1963" s="20" t="s">
        <v>300</v>
      </c>
      <c r="I1963" s="51" t="s">
        <v>849</v>
      </c>
      <c r="J1963" s="27" t="str">
        <f ca="1">NETWORKDAYS(LeaveTracker[[#This Row],[Start Date]],LeaveTracker[[#This Row],[End Date]],lstHolidays)&amp; " "&amp;LeaveTracker[[#This Row],[Type of Leave]]</f>
        <v>1 OTHER</v>
      </c>
      <c r="K1963" s="23">
        <f ca="1">NETWORKDAYS(LeaveTracker[[#This Row],[Start Date]],LeaveTracker[[#This Row],[End Date]],lstHolidays)</f>
        <v>1</v>
      </c>
      <c r="L1963" s="30"/>
    </row>
    <row r="1964" spans="1:12" ht="30" customHeight="1" x14ac:dyDescent="0.3">
      <c r="A1964" s="30">
        <v>446</v>
      </c>
      <c r="B1964" s="36">
        <v>43915</v>
      </c>
      <c r="C1964" s="36">
        <v>43889</v>
      </c>
      <c r="D1964" s="19" t="s">
        <v>841</v>
      </c>
      <c r="E1964" s="20" t="str">
        <f>IF(ISBLANK(LeaveTracker[[#This Row],[Employee Name]]),"-----",VLOOKUP(LeaveTracker[[#This Row],[Employee Name]],Employees[[Employee Name]:[Office]],6))</f>
        <v>CTO</v>
      </c>
      <c r="F1964" s="24">
        <v>43896</v>
      </c>
      <c r="G1964" s="24">
        <v>43896</v>
      </c>
      <c r="H1964" s="20" t="s">
        <v>82</v>
      </c>
      <c r="I1964" s="51"/>
      <c r="J1964" s="27" t="str">
        <f ca="1">NETWORKDAYS(LeaveTracker[[#This Row],[Start Date]],LeaveTracker[[#This Row],[End Date]],lstHolidays)&amp; " "&amp;LeaveTracker[[#This Row],[Type of Leave]]</f>
        <v>1 VL</v>
      </c>
      <c r="K1964" s="23">
        <f ca="1">NETWORKDAYS(LeaveTracker[[#This Row],[Start Date]],LeaveTracker[[#This Row],[End Date]],lstHolidays)</f>
        <v>1</v>
      </c>
      <c r="L1964" s="30"/>
    </row>
    <row r="1965" spans="1:12" ht="30" customHeight="1" x14ac:dyDescent="0.3">
      <c r="A1965" s="30">
        <v>446</v>
      </c>
      <c r="B1965" s="36">
        <v>43915</v>
      </c>
      <c r="C1965" s="36">
        <v>43889</v>
      </c>
      <c r="D1965" s="19" t="s">
        <v>841</v>
      </c>
      <c r="E1965" s="20" t="str">
        <f>IF(ISBLANK(LeaveTracker[[#This Row],[Employee Name]]),"-----",VLOOKUP(LeaveTracker[[#This Row],[Employee Name]],Employees[[Employee Name]:[Office]],6))</f>
        <v>CTO</v>
      </c>
      <c r="F1965" s="24">
        <v>43903</v>
      </c>
      <c r="G1965" s="24">
        <v>43903</v>
      </c>
      <c r="H1965" s="20" t="s">
        <v>82</v>
      </c>
      <c r="I1965" s="51"/>
      <c r="J1965" s="27" t="str">
        <f ca="1">NETWORKDAYS(LeaveTracker[[#This Row],[Start Date]],LeaveTracker[[#This Row],[End Date]],lstHolidays)&amp; " "&amp;LeaveTracker[[#This Row],[Type of Leave]]</f>
        <v>1 VL</v>
      </c>
      <c r="K1965" s="23">
        <f ca="1">NETWORKDAYS(LeaveTracker[[#This Row],[Start Date]],LeaveTracker[[#This Row],[End Date]],lstHolidays)</f>
        <v>1</v>
      </c>
      <c r="L1965" s="30"/>
    </row>
    <row r="1966" spans="1:12" ht="30" customHeight="1" x14ac:dyDescent="0.3">
      <c r="A1966" s="30">
        <v>447</v>
      </c>
      <c r="B1966" s="36">
        <v>43915</v>
      </c>
      <c r="C1966" s="36">
        <v>43872</v>
      </c>
      <c r="D1966" s="20" t="s">
        <v>841</v>
      </c>
      <c r="E1966" s="20" t="str">
        <f>IF(ISBLANK(LeaveTracker[[#This Row],[Employee Name]]),"-----",VLOOKUP(LeaveTracker[[#This Row],[Employee Name]],Employees[[Employee Name]:[Office]],6))</f>
        <v>CTO</v>
      </c>
      <c r="F1966" s="24">
        <v>43874</v>
      </c>
      <c r="G1966" s="24">
        <v>43875</v>
      </c>
      <c r="H1966" s="20" t="s">
        <v>300</v>
      </c>
      <c r="I1966" s="51" t="s">
        <v>849</v>
      </c>
      <c r="J1966" s="27" t="str">
        <f ca="1">NETWORKDAYS(LeaveTracker[[#This Row],[Start Date]],LeaveTracker[[#This Row],[End Date]],lstHolidays)&amp; " "&amp;LeaveTracker[[#This Row],[Type of Leave]]</f>
        <v>2 OTHER</v>
      </c>
      <c r="K1966" s="23">
        <f ca="1">NETWORKDAYS(LeaveTracker[[#This Row],[Start Date]],LeaveTracker[[#This Row],[End Date]],lstHolidays)</f>
        <v>2</v>
      </c>
      <c r="L1966" s="30"/>
    </row>
    <row r="1967" spans="1:12" ht="30" customHeight="1" x14ac:dyDescent="0.3">
      <c r="A1967" s="30">
        <v>448</v>
      </c>
      <c r="B1967" s="36">
        <v>43915</v>
      </c>
      <c r="C1967" s="36">
        <v>43864</v>
      </c>
      <c r="D1967" s="20" t="s">
        <v>841</v>
      </c>
      <c r="E1967" s="20" t="str">
        <f>IF(ISBLANK(LeaveTracker[[#This Row],[Employee Name]]),"-----",VLOOKUP(LeaveTracker[[#This Row],[Employee Name]],Employees[[Employee Name]:[Office]],6))</f>
        <v>CTO</v>
      </c>
      <c r="F1967" s="24">
        <v>43867</v>
      </c>
      <c r="G1967" s="24">
        <v>43868</v>
      </c>
      <c r="H1967" s="20" t="s">
        <v>300</v>
      </c>
      <c r="I1967" s="51" t="s">
        <v>849</v>
      </c>
      <c r="J1967" s="27" t="str">
        <f ca="1">NETWORKDAYS(LeaveTracker[[#This Row],[Start Date]],LeaveTracker[[#This Row],[End Date]],lstHolidays)&amp; " "&amp;LeaveTracker[[#This Row],[Type of Leave]]</f>
        <v>2 OTHER</v>
      </c>
      <c r="K1967" s="23">
        <f ca="1">NETWORKDAYS(LeaveTracker[[#This Row],[Start Date]],LeaveTracker[[#This Row],[End Date]],lstHolidays)</f>
        <v>2</v>
      </c>
      <c r="L1967" s="30"/>
    </row>
    <row r="1968" spans="1:12" ht="30" customHeight="1" x14ac:dyDescent="0.3">
      <c r="A1968" s="30">
        <v>449</v>
      </c>
      <c r="B1968" s="36">
        <v>43915</v>
      </c>
      <c r="C1968" s="36">
        <v>43850</v>
      </c>
      <c r="D1968" s="20" t="s">
        <v>841</v>
      </c>
      <c r="E1968" s="20" t="str">
        <f>IF(ISBLANK(LeaveTracker[[#This Row],[Employee Name]]),"-----",VLOOKUP(LeaveTracker[[#This Row],[Employee Name]],Employees[[Employee Name]:[Office]],6))</f>
        <v>CTO</v>
      </c>
      <c r="F1968" s="24">
        <v>43845</v>
      </c>
      <c r="G1968" s="24">
        <v>43845</v>
      </c>
      <c r="H1968" s="20" t="s">
        <v>300</v>
      </c>
      <c r="I1968" s="51" t="s">
        <v>849</v>
      </c>
      <c r="J1968" s="27" t="str">
        <f ca="1">NETWORKDAYS(LeaveTracker[[#This Row],[Start Date]],LeaveTracker[[#This Row],[End Date]],lstHolidays)&amp; " "&amp;LeaveTracker[[#This Row],[Type of Leave]]</f>
        <v>1 OTHER</v>
      </c>
      <c r="K1968" s="23">
        <f ca="1">NETWORKDAYS(LeaveTracker[[#This Row],[Start Date]],LeaveTracker[[#This Row],[End Date]],lstHolidays)</f>
        <v>1</v>
      </c>
      <c r="L1968" s="30"/>
    </row>
    <row r="1969" spans="1:12" ht="30" customHeight="1" x14ac:dyDescent="0.3">
      <c r="A1969" s="30">
        <v>450</v>
      </c>
      <c r="B1969" s="36">
        <v>43915</v>
      </c>
      <c r="C1969" s="36">
        <v>43838</v>
      </c>
      <c r="D1969" s="20" t="s">
        <v>841</v>
      </c>
      <c r="E1969" s="20" t="str">
        <f>IF(ISBLANK(LeaveTracker[[#This Row],[Employee Name]]),"-----",VLOOKUP(LeaveTracker[[#This Row],[Employee Name]],Employees[[Employee Name]:[Office]],6))</f>
        <v>CTO</v>
      </c>
      <c r="F1969" s="24">
        <v>43832</v>
      </c>
      <c r="G1969" s="24">
        <v>43832</v>
      </c>
      <c r="H1969" s="20" t="s">
        <v>300</v>
      </c>
      <c r="I1969" s="51" t="s">
        <v>732</v>
      </c>
      <c r="J1969" s="27" t="str">
        <f ca="1">NETWORKDAYS(LeaveTracker[[#This Row],[Start Date]],LeaveTracker[[#This Row],[End Date]],lstHolidays)&amp; " "&amp;LeaveTracker[[#This Row],[Type of Leave]]</f>
        <v>1 OTHER</v>
      </c>
      <c r="K1969" s="23">
        <f ca="1">NETWORKDAYS(LeaveTracker[[#This Row],[Start Date]],LeaveTracker[[#This Row],[End Date]],lstHolidays)</f>
        <v>1</v>
      </c>
      <c r="L1969" s="30"/>
    </row>
    <row r="1970" spans="1:12" ht="30" customHeight="1" x14ac:dyDescent="0.3">
      <c r="A1970" s="30">
        <v>451</v>
      </c>
      <c r="B1970" s="36">
        <v>43915</v>
      </c>
      <c r="C1970" s="36">
        <v>43860</v>
      </c>
      <c r="D1970" s="19" t="s">
        <v>405</v>
      </c>
      <c r="E1970" s="20" t="str">
        <f>IF(ISBLANK(LeaveTracker[[#This Row],[Employee Name]]),"-----",VLOOKUP(LeaveTracker[[#This Row],[Employee Name]],Employees[[Employee Name]:[Office]],6))</f>
        <v>CTO</v>
      </c>
      <c r="F1970" s="24">
        <v>43862</v>
      </c>
      <c r="G1970" s="24">
        <v>43862</v>
      </c>
      <c r="H1970" s="20" t="s">
        <v>300</v>
      </c>
      <c r="I1970" s="51" t="s">
        <v>849</v>
      </c>
      <c r="J1970" s="27" t="str">
        <f>1&amp; " "&amp;LeaveTracker[[#This Row],[Type of Leave]]</f>
        <v>1 OTHER</v>
      </c>
      <c r="K1970" s="23">
        <v>1</v>
      </c>
      <c r="L1970" s="30"/>
    </row>
    <row r="1971" spans="1:12" ht="30" customHeight="1" x14ac:dyDescent="0.3">
      <c r="A1971" s="30">
        <v>451</v>
      </c>
      <c r="B1971" s="36">
        <v>43915</v>
      </c>
      <c r="C1971" s="36">
        <v>43860</v>
      </c>
      <c r="D1971" s="19" t="s">
        <v>405</v>
      </c>
      <c r="E1971" s="20" t="str">
        <f>IF(ISBLANK(LeaveTracker[[#This Row],[Employee Name]]),"-----",VLOOKUP(LeaveTracker[[#This Row],[Employee Name]],Employees[[Employee Name]:[Office]],6))</f>
        <v>CTO</v>
      </c>
      <c r="F1971" s="24">
        <v>43866</v>
      </c>
      <c r="G1971" s="24">
        <v>43866</v>
      </c>
      <c r="H1971" s="20" t="s">
        <v>300</v>
      </c>
      <c r="I1971" s="51" t="s">
        <v>849</v>
      </c>
      <c r="J1971" s="27" t="str">
        <f ca="1">NETWORKDAYS(LeaveTracker[[#This Row],[Start Date]],LeaveTracker[[#This Row],[End Date]],lstHolidays)&amp; " "&amp;LeaveTracker[[#This Row],[Type of Leave]]</f>
        <v>1 OTHER</v>
      </c>
      <c r="K1971" s="23">
        <f ca="1">NETWORKDAYS(LeaveTracker[[#This Row],[Start Date]],LeaveTracker[[#This Row],[End Date]],lstHolidays)</f>
        <v>1</v>
      </c>
      <c r="L1971" s="30"/>
    </row>
    <row r="1972" spans="1:12" ht="30" customHeight="1" x14ac:dyDescent="0.3">
      <c r="A1972" s="30">
        <v>451</v>
      </c>
      <c r="B1972" s="36">
        <v>43915</v>
      </c>
      <c r="C1972" s="36">
        <v>43860</v>
      </c>
      <c r="D1972" s="19" t="s">
        <v>405</v>
      </c>
      <c r="E1972" s="20" t="str">
        <f>IF(ISBLANK(LeaveTracker[[#This Row],[Employee Name]]),"-----",VLOOKUP(LeaveTracker[[#This Row],[Employee Name]],Employees[[Employee Name]:[Office]],6))</f>
        <v>CTO</v>
      </c>
      <c r="F1972" s="24">
        <v>43869</v>
      </c>
      <c r="G1972" s="24">
        <v>43869</v>
      </c>
      <c r="H1972" s="20" t="s">
        <v>300</v>
      </c>
      <c r="I1972" s="51" t="s">
        <v>849</v>
      </c>
      <c r="J1972" s="27" t="str">
        <f>1&amp; " "&amp;LeaveTracker[[#This Row],[Type of Leave]]</f>
        <v>1 OTHER</v>
      </c>
      <c r="K1972" s="23">
        <v>1</v>
      </c>
      <c r="L1972" s="30"/>
    </row>
    <row r="1973" spans="1:12" ht="30" customHeight="1" x14ac:dyDescent="0.3">
      <c r="A1973" s="30">
        <v>451</v>
      </c>
      <c r="B1973" s="36">
        <v>43915</v>
      </c>
      <c r="C1973" s="36">
        <v>43860</v>
      </c>
      <c r="D1973" s="19" t="s">
        <v>405</v>
      </c>
      <c r="E1973" s="20" t="str">
        <f>IF(ISBLANK(LeaveTracker[[#This Row],[Employee Name]]),"-----",VLOOKUP(LeaveTracker[[#This Row],[Employee Name]],Employees[[Employee Name]:[Office]],6))</f>
        <v>CTO</v>
      </c>
      <c r="F1973" s="24">
        <v>43873</v>
      </c>
      <c r="G1973" s="24">
        <v>43873</v>
      </c>
      <c r="H1973" s="20" t="s">
        <v>300</v>
      </c>
      <c r="I1973" s="51" t="s">
        <v>849</v>
      </c>
      <c r="J1973" s="27" t="str">
        <f ca="1">NETWORKDAYS(LeaveTracker[[#This Row],[Start Date]],LeaveTracker[[#This Row],[End Date]],lstHolidays)&amp; " "&amp;LeaveTracker[[#This Row],[Type of Leave]]</f>
        <v>1 OTHER</v>
      </c>
      <c r="K1973" s="23">
        <f ca="1">NETWORKDAYS(LeaveTracker[[#This Row],[Start Date]],LeaveTracker[[#This Row],[End Date]],lstHolidays)</f>
        <v>1</v>
      </c>
      <c r="L1973" s="30"/>
    </row>
    <row r="1974" spans="1:12" ht="30" customHeight="1" x14ac:dyDescent="0.3">
      <c r="A1974" s="30">
        <v>452</v>
      </c>
      <c r="B1974" s="36">
        <v>43915</v>
      </c>
      <c r="C1974" s="36">
        <v>43901</v>
      </c>
      <c r="D1974" s="19" t="s">
        <v>956</v>
      </c>
      <c r="E1974" s="20" t="str">
        <f>IF(ISBLANK(LeaveTracker[[#This Row],[Employee Name]]),"-----",VLOOKUP(LeaveTracker[[#This Row],[Employee Name]],Employees[[Employee Name]:[Office]],6))</f>
        <v>EEO/ CITY MARKET</v>
      </c>
      <c r="F1974" s="24">
        <v>43900</v>
      </c>
      <c r="G1974" s="24">
        <v>43900</v>
      </c>
      <c r="H1974" s="20" t="s">
        <v>81</v>
      </c>
      <c r="I1974" s="51"/>
      <c r="J1974" s="27" t="str">
        <f ca="1">NETWORKDAYS(LeaveTracker[[#This Row],[Start Date]],LeaveTracker[[#This Row],[End Date]],lstHolidays)&amp; " "&amp;LeaveTracker[[#This Row],[Type of Leave]]</f>
        <v>1 SL</v>
      </c>
      <c r="K1974" s="23">
        <f ca="1">NETWORKDAYS(LeaveTracker[[#This Row],[Start Date]],LeaveTracker[[#This Row],[End Date]],lstHolidays)</f>
        <v>1</v>
      </c>
      <c r="L1974" s="30"/>
    </row>
    <row r="1975" spans="1:12" ht="30" customHeight="1" x14ac:dyDescent="0.3">
      <c r="A1975" s="30">
        <v>453</v>
      </c>
      <c r="B1975" s="36">
        <v>43915</v>
      </c>
      <c r="C1975" s="36">
        <v>43859</v>
      </c>
      <c r="D1975" s="19" t="s">
        <v>956</v>
      </c>
      <c r="E1975" s="20" t="str">
        <f>IF(ISBLANK(LeaveTracker[[#This Row],[Employee Name]]),"-----",VLOOKUP(LeaveTracker[[#This Row],[Employee Name]],Employees[[Employee Name]:[Office]],6))</f>
        <v>EEO/ CITY MARKET</v>
      </c>
      <c r="F1975" s="24">
        <v>43864</v>
      </c>
      <c r="G1975" s="24">
        <v>43864</v>
      </c>
      <c r="H1975" s="20" t="s">
        <v>300</v>
      </c>
      <c r="I1975" s="51" t="s">
        <v>849</v>
      </c>
      <c r="J1975" s="27" t="str">
        <f ca="1">NETWORKDAYS(LeaveTracker[[#This Row],[Start Date]],LeaveTracker[[#This Row],[End Date]],lstHolidays)&amp; " "&amp;LeaveTracker[[#This Row],[Type of Leave]]</f>
        <v>1 OTHER</v>
      </c>
      <c r="K1975" s="23">
        <f ca="1">NETWORKDAYS(LeaveTracker[[#This Row],[Start Date]],LeaveTracker[[#This Row],[End Date]],lstHolidays)</f>
        <v>1</v>
      </c>
      <c r="L1975" s="30"/>
    </row>
    <row r="1976" spans="1:12" ht="30" customHeight="1" x14ac:dyDescent="0.3">
      <c r="A1976" s="30">
        <v>453</v>
      </c>
      <c r="B1976" s="36">
        <v>43915</v>
      </c>
      <c r="C1976" s="36">
        <v>43859</v>
      </c>
      <c r="D1976" s="19" t="s">
        <v>956</v>
      </c>
      <c r="E1976" s="20" t="str">
        <f>IF(ISBLANK(LeaveTracker[[#This Row],[Employee Name]]),"-----",VLOOKUP(LeaveTracker[[#This Row],[Employee Name]],Employees[[Employee Name]:[Office]],6))</f>
        <v>EEO/ CITY MARKET</v>
      </c>
      <c r="F1976" s="24">
        <v>43868</v>
      </c>
      <c r="G1976" s="24">
        <v>43868</v>
      </c>
      <c r="H1976" s="20" t="s">
        <v>300</v>
      </c>
      <c r="I1976" s="51" t="s">
        <v>849</v>
      </c>
      <c r="J1976" s="27" t="str">
        <f ca="1">NETWORKDAYS(LeaveTracker[[#This Row],[Start Date]],LeaveTracker[[#This Row],[End Date]],lstHolidays)&amp; " "&amp;LeaveTracker[[#This Row],[Type of Leave]]</f>
        <v>1 OTHER</v>
      </c>
      <c r="K1976" s="23">
        <f ca="1">NETWORKDAYS(LeaveTracker[[#This Row],[Start Date]],LeaveTracker[[#This Row],[End Date]],lstHolidays)</f>
        <v>1</v>
      </c>
      <c r="L1976" s="30"/>
    </row>
    <row r="1977" spans="1:12" ht="30" customHeight="1" x14ac:dyDescent="0.3">
      <c r="A1977" s="30">
        <v>453</v>
      </c>
      <c r="B1977" s="36">
        <v>43915</v>
      </c>
      <c r="C1977" s="36">
        <v>43859</v>
      </c>
      <c r="D1977" s="19" t="s">
        <v>956</v>
      </c>
      <c r="E1977" s="20" t="str">
        <f>IF(ISBLANK(LeaveTracker[[#This Row],[Employee Name]]),"-----",VLOOKUP(LeaveTracker[[#This Row],[Employee Name]],Employees[[Employee Name]:[Office]],6))</f>
        <v>EEO/ CITY MARKET</v>
      </c>
      <c r="F1977" s="24">
        <v>43871</v>
      </c>
      <c r="G1977" s="24">
        <v>43872</v>
      </c>
      <c r="H1977" s="20" t="s">
        <v>300</v>
      </c>
      <c r="I1977" s="51" t="s">
        <v>849</v>
      </c>
      <c r="J1977" s="27" t="str">
        <f ca="1">NETWORKDAYS(LeaveTracker[[#This Row],[Start Date]],LeaveTracker[[#This Row],[End Date]],lstHolidays)&amp; " "&amp;LeaveTracker[[#This Row],[Type of Leave]]</f>
        <v>2 OTHER</v>
      </c>
      <c r="K1977" s="23">
        <f ca="1">NETWORKDAYS(LeaveTracker[[#This Row],[Start Date]],LeaveTracker[[#This Row],[End Date]],lstHolidays)</f>
        <v>2</v>
      </c>
      <c r="L1977" s="30"/>
    </row>
    <row r="1978" spans="1:12" ht="30" customHeight="1" x14ac:dyDescent="0.3">
      <c r="A1978" s="30">
        <v>453</v>
      </c>
      <c r="B1978" s="36">
        <v>43915</v>
      </c>
      <c r="C1978" s="36">
        <v>43859</v>
      </c>
      <c r="D1978" s="19" t="s">
        <v>956</v>
      </c>
      <c r="E1978" s="20" t="str">
        <f>IF(ISBLANK(LeaveTracker[[#This Row],[Employee Name]]),"-----",VLOOKUP(LeaveTracker[[#This Row],[Employee Name]],Employees[[Employee Name]:[Office]],6))</f>
        <v>EEO/ CITY MARKET</v>
      </c>
      <c r="F1978" s="24">
        <v>43875</v>
      </c>
      <c r="G1978" s="24">
        <v>43875</v>
      </c>
      <c r="H1978" s="20" t="s">
        <v>300</v>
      </c>
      <c r="I1978" s="51" t="s">
        <v>849</v>
      </c>
      <c r="J1978" s="27" t="str">
        <f ca="1">NETWORKDAYS(LeaveTracker[[#This Row],[Start Date]],LeaveTracker[[#This Row],[End Date]],lstHolidays)&amp; " "&amp;LeaveTracker[[#This Row],[Type of Leave]]</f>
        <v>1 OTHER</v>
      </c>
      <c r="K1978" s="23">
        <f ca="1">NETWORKDAYS(LeaveTracker[[#This Row],[Start Date]],LeaveTracker[[#This Row],[End Date]],lstHolidays)</f>
        <v>1</v>
      </c>
      <c r="L1978" s="30"/>
    </row>
    <row r="1979" spans="1:12" ht="30" customHeight="1" x14ac:dyDescent="0.3">
      <c r="A1979" s="30">
        <v>454</v>
      </c>
      <c r="B1979" s="36">
        <v>43915</v>
      </c>
      <c r="C1979" s="36">
        <v>43841</v>
      </c>
      <c r="D1979" s="20" t="s">
        <v>956</v>
      </c>
      <c r="E1979" s="20" t="str">
        <f>IF(ISBLANK(LeaveTracker[[#This Row],[Employee Name]]),"-----",VLOOKUP(LeaveTracker[[#This Row],[Employee Name]],Employees[[Employee Name]:[Office]],6))</f>
        <v>EEO/ CITY MARKET</v>
      </c>
      <c r="F1979" s="24">
        <v>43840</v>
      </c>
      <c r="G1979" s="24">
        <v>43840</v>
      </c>
      <c r="H1979" s="20" t="s">
        <v>81</v>
      </c>
      <c r="I1979" s="51"/>
      <c r="J1979" s="27" t="str">
        <f ca="1">NETWORKDAYS(LeaveTracker[[#This Row],[Start Date]],LeaveTracker[[#This Row],[End Date]],lstHolidays)&amp; " "&amp;LeaveTracker[[#This Row],[Type of Leave]]</f>
        <v>1 SL</v>
      </c>
      <c r="K1979" s="23">
        <f ca="1">NETWORKDAYS(LeaveTracker[[#This Row],[Start Date]],LeaveTracker[[#This Row],[End Date]],lstHolidays)</f>
        <v>1</v>
      </c>
      <c r="L1979" s="30"/>
    </row>
    <row r="1980" spans="1:12" ht="30" customHeight="1" x14ac:dyDescent="0.3">
      <c r="A1980" s="30">
        <v>455</v>
      </c>
      <c r="B1980" s="36">
        <v>43915</v>
      </c>
      <c r="C1980" s="36">
        <v>43841</v>
      </c>
      <c r="D1980" s="20" t="s">
        <v>956</v>
      </c>
      <c r="E1980" s="20" t="str">
        <f>IF(ISBLANK(LeaveTracker[[#This Row],[Employee Name]]),"-----",VLOOKUP(LeaveTracker[[#This Row],[Employee Name]],Employees[[Employee Name]:[Office]],6))</f>
        <v>EEO/ CITY MARKET</v>
      </c>
      <c r="F1980" s="24">
        <v>43837</v>
      </c>
      <c r="G1980" s="24">
        <v>43837</v>
      </c>
      <c r="H1980" s="20" t="s">
        <v>300</v>
      </c>
      <c r="I1980" s="51" t="s">
        <v>732</v>
      </c>
      <c r="J1980" s="27" t="str">
        <f ca="1">NETWORKDAYS(LeaveTracker[[#This Row],[Start Date]],LeaveTracker[[#This Row],[End Date]],lstHolidays)&amp; " "&amp;LeaveTracker[[#This Row],[Type of Leave]]</f>
        <v>1 OTHER</v>
      </c>
      <c r="K1980" s="23">
        <f ca="1">NETWORKDAYS(LeaveTracker[[#This Row],[Start Date]],LeaveTracker[[#This Row],[End Date]],lstHolidays)</f>
        <v>1</v>
      </c>
      <c r="L1980" s="30"/>
    </row>
    <row r="1981" spans="1:12" ht="30" customHeight="1" x14ac:dyDescent="0.3">
      <c r="A1981" s="30">
        <v>456</v>
      </c>
      <c r="B1981" s="36">
        <v>43915</v>
      </c>
      <c r="C1981" s="36">
        <v>43836</v>
      </c>
      <c r="D1981" s="19" t="s">
        <v>765</v>
      </c>
      <c r="E1981" s="20" t="str">
        <f>IF(ISBLANK(LeaveTracker[[#This Row],[Employee Name]]),"-----",VLOOKUP(LeaveTracker[[#This Row],[Employee Name]],Employees[[Employee Name]:[Office]],6))</f>
        <v>CTO</v>
      </c>
      <c r="F1981" s="24">
        <v>43846</v>
      </c>
      <c r="G1981" s="24">
        <v>43847</v>
      </c>
      <c r="H1981" s="20" t="s">
        <v>82</v>
      </c>
      <c r="I1981" s="51"/>
      <c r="J1981" s="27" t="str">
        <f ca="1">NETWORKDAYS(LeaveTracker[[#This Row],[Start Date]],LeaveTracker[[#This Row],[End Date]],lstHolidays)&amp; " "&amp;LeaveTracker[[#This Row],[Type of Leave]]</f>
        <v>2 VL</v>
      </c>
      <c r="K1981" s="23">
        <f ca="1">NETWORKDAYS(LeaveTracker[[#This Row],[Start Date]],LeaveTracker[[#This Row],[End Date]],lstHolidays)</f>
        <v>2</v>
      </c>
      <c r="L1981" s="30"/>
    </row>
    <row r="1982" spans="1:12" ht="30" customHeight="1" x14ac:dyDescent="0.3">
      <c r="A1982" s="30">
        <v>457</v>
      </c>
      <c r="B1982" s="36">
        <v>43915</v>
      </c>
      <c r="C1982" s="36">
        <v>43871</v>
      </c>
      <c r="D1982" s="19" t="s">
        <v>765</v>
      </c>
      <c r="E1982" s="20" t="str">
        <f>IF(ISBLANK(LeaveTracker[[#This Row],[Employee Name]]),"-----",VLOOKUP(LeaveTracker[[#This Row],[Employee Name]],Employees[[Employee Name]:[Office]],6))</f>
        <v>CTO</v>
      </c>
      <c r="F1982" s="24">
        <v>43875</v>
      </c>
      <c r="G1982" s="24">
        <v>43875</v>
      </c>
      <c r="H1982" s="20" t="s">
        <v>300</v>
      </c>
      <c r="I1982" s="51" t="s">
        <v>849</v>
      </c>
      <c r="J1982" s="27" t="str">
        <f ca="1">NETWORKDAYS(LeaveTracker[[#This Row],[Start Date]],LeaveTracker[[#This Row],[End Date]],lstHolidays)&amp; " "&amp;LeaveTracker[[#This Row],[Type of Leave]]</f>
        <v>1 OTHER</v>
      </c>
      <c r="K1982" s="23">
        <f ca="1">NETWORKDAYS(LeaveTracker[[#This Row],[Start Date]],LeaveTracker[[#This Row],[End Date]],lstHolidays)</f>
        <v>1</v>
      </c>
      <c r="L1982" s="30"/>
    </row>
    <row r="1983" spans="1:12" ht="30" customHeight="1" x14ac:dyDescent="0.3">
      <c r="A1983" s="30">
        <v>458</v>
      </c>
      <c r="B1983" s="36">
        <v>43915</v>
      </c>
      <c r="C1983" s="36"/>
      <c r="D1983" s="20" t="s">
        <v>765</v>
      </c>
      <c r="E1983" s="20" t="str">
        <f>IF(ISBLANK(LeaveTracker[[#This Row],[Employee Name]]),"-----",VLOOKUP(LeaveTracker[[#This Row],[Employee Name]],Employees[[Employee Name]:[Office]],6))</f>
        <v>CTO</v>
      </c>
      <c r="F1983" s="24">
        <v>43864</v>
      </c>
      <c r="G1983" s="24">
        <v>43864</v>
      </c>
      <c r="H1983" s="20" t="s">
        <v>300</v>
      </c>
      <c r="I1983" s="51" t="s">
        <v>849</v>
      </c>
      <c r="J1983" s="27" t="str">
        <f ca="1">NETWORKDAYS(LeaveTracker[[#This Row],[Start Date]],LeaveTracker[[#This Row],[End Date]],lstHolidays)&amp; " "&amp;LeaveTracker[[#This Row],[Type of Leave]]</f>
        <v>1 OTHER</v>
      </c>
      <c r="K1983" s="23">
        <f ca="1">NETWORKDAYS(LeaveTracker[[#This Row],[Start Date]],LeaveTracker[[#This Row],[End Date]],lstHolidays)</f>
        <v>1</v>
      </c>
      <c r="L1983" s="30"/>
    </row>
    <row r="1984" spans="1:12" ht="30" customHeight="1" x14ac:dyDescent="0.3">
      <c r="A1984" s="30">
        <v>459</v>
      </c>
      <c r="B1984" s="36">
        <v>43915</v>
      </c>
      <c r="C1984" s="36"/>
      <c r="D1984" s="20" t="s">
        <v>765</v>
      </c>
      <c r="E1984" s="20" t="str">
        <f>IF(ISBLANK(LeaveTracker[[#This Row],[Employee Name]]),"-----",VLOOKUP(LeaveTracker[[#This Row],[Employee Name]],Employees[[Employee Name]:[Office]],6))</f>
        <v>CTO</v>
      </c>
      <c r="F1984" s="24">
        <v>43845</v>
      </c>
      <c r="G1984" s="24">
        <v>43845</v>
      </c>
      <c r="H1984" s="20" t="s">
        <v>300</v>
      </c>
      <c r="I1984" s="51" t="s">
        <v>849</v>
      </c>
      <c r="J1984" s="27" t="str">
        <f ca="1">NETWORKDAYS(LeaveTracker[[#This Row],[Start Date]],LeaveTracker[[#This Row],[End Date]],lstHolidays)&amp; " "&amp;LeaveTracker[[#This Row],[Type of Leave]]</f>
        <v>1 OTHER</v>
      </c>
      <c r="K1984" s="23">
        <f ca="1">NETWORKDAYS(LeaveTracker[[#This Row],[Start Date]],LeaveTracker[[#This Row],[End Date]],lstHolidays)</f>
        <v>1</v>
      </c>
      <c r="L1984" s="30"/>
    </row>
    <row r="1985" spans="1:12" ht="30" customHeight="1" x14ac:dyDescent="0.3">
      <c r="A1985" s="30">
        <v>460</v>
      </c>
      <c r="B1985" s="36">
        <v>43915</v>
      </c>
      <c r="C1985" s="36">
        <v>43860</v>
      </c>
      <c r="D1985" s="42" t="s">
        <v>449</v>
      </c>
      <c r="E1985" s="20" t="str">
        <f>IF(ISBLANK(LeaveTracker[[#This Row],[Employee Name]]),"-----",VLOOKUP(LeaveTracker[[#This Row],[Employee Name]],Employees[[Employee Name]:[Office]],6))</f>
        <v>CTO</v>
      </c>
      <c r="F1985" s="24">
        <v>43864</v>
      </c>
      <c r="G1985" s="24">
        <v>43868</v>
      </c>
      <c r="H1985" s="20" t="s">
        <v>300</v>
      </c>
      <c r="I1985" s="51" t="s">
        <v>849</v>
      </c>
      <c r="J1985" s="27" t="str">
        <f ca="1">NETWORKDAYS(LeaveTracker[[#This Row],[Start Date]],LeaveTracker[[#This Row],[End Date]],lstHolidays)&amp; " "&amp;LeaveTracker[[#This Row],[Type of Leave]]</f>
        <v>5 OTHER</v>
      </c>
      <c r="K1985" s="23">
        <f ca="1">NETWORKDAYS(LeaveTracker[[#This Row],[Start Date]],LeaveTracker[[#This Row],[End Date]],lstHolidays)</f>
        <v>5</v>
      </c>
      <c r="L1985" s="30"/>
    </row>
    <row r="1986" spans="1:12" ht="30" customHeight="1" x14ac:dyDescent="0.3">
      <c r="A1986" s="30">
        <v>461</v>
      </c>
      <c r="B1986" s="36">
        <v>43915</v>
      </c>
      <c r="C1986" s="36">
        <v>43895</v>
      </c>
      <c r="D1986" s="19" t="s">
        <v>873</v>
      </c>
      <c r="E1986" s="20" t="str">
        <f>IF(ISBLANK(LeaveTracker[[#This Row],[Employee Name]]),"-----",VLOOKUP(LeaveTracker[[#This Row],[Employee Name]],Employees[[Employee Name]:[Office]],6))</f>
        <v>ACCOUNTING</v>
      </c>
      <c r="F1986" s="24">
        <v>43865</v>
      </c>
      <c r="G1986" s="24">
        <v>43865</v>
      </c>
      <c r="H1986" s="20" t="s">
        <v>81</v>
      </c>
      <c r="I1986" s="51"/>
      <c r="J1986" s="27" t="str">
        <f ca="1">NETWORKDAYS(LeaveTracker[[#This Row],[Start Date]],LeaveTracker[[#This Row],[End Date]],lstHolidays)&amp; " "&amp;LeaveTracker[[#This Row],[Type of Leave]]</f>
        <v>1 SL</v>
      </c>
      <c r="K1986" s="23">
        <f ca="1">NETWORKDAYS(LeaveTracker[[#This Row],[Start Date]],LeaveTracker[[#This Row],[End Date]],lstHolidays)</f>
        <v>1</v>
      </c>
      <c r="L1986" s="30"/>
    </row>
    <row r="1987" spans="1:12" ht="30" customHeight="1" x14ac:dyDescent="0.3">
      <c r="A1987" s="30">
        <v>462</v>
      </c>
      <c r="B1987" s="36">
        <v>43915</v>
      </c>
      <c r="C1987" s="36">
        <v>43865</v>
      </c>
      <c r="D1987" s="19" t="s">
        <v>873</v>
      </c>
      <c r="E1987" s="20" t="str">
        <f>IF(ISBLANK(LeaveTracker[[#This Row],[Employee Name]]),"-----",VLOOKUP(LeaveTracker[[#This Row],[Employee Name]],Employees[[Employee Name]:[Office]],6))</f>
        <v>ACCOUNTING</v>
      </c>
      <c r="F1987" s="24">
        <v>43868</v>
      </c>
      <c r="G1987" s="24">
        <v>43868</v>
      </c>
      <c r="H1987" s="20" t="s">
        <v>300</v>
      </c>
      <c r="I1987" s="51" t="s">
        <v>849</v>
      </c>
      <c r="J1987" s="27" t="str">
        <f ca="1">NETWORKDAYS(LeaveTracker[[#This Row],[Start Date]],LeaveTracker[[#This Row],[End Date]],lstHolidays)&amp; " "&amp;LeaveTracker[[#This Row],[Type of Leave]]</f>
        <v>1 OTHER</v>
      </c>
      <c r="K1987" s="23">
        <f ca="1">NETWORKDAYS(LeaveTracker[[#This Row],[Start Date]],LeaveTracker[[#This Row],[End Date]],lstHolidays)</f>
        <v>1</v>
      </c>
      <c r="L1987" s="30"/>
    </row>
    <row r="1988" spans="1:12" ht="30" customHeight="1" x14ac:dyDescent="0.3">
      <c r="A1988" s="30">
        <v>462</v>
      </c>
      <c r="B1988" s="36">
        <v>43915</v>
      </c>
      <c r="C1988" s="36">
        <v>43865</v>
      </c>
      <c r="D1988" s="19" t="s">
        <v>873</v>
      </c>
      <c r="E1988" s="20" t="str">
        <f>IF(ISBLANK(LeaveTracker[[#This Row],[Employee Name]]),"-----",VLOOKUP(LeaveTracker[[#This Row],[Employee Name]],Employees[[Employee Name]:[Office]],6))</f>
        <v>ACCOUNTING</v>
      </c>
      <c r="F1988" s="24">
        <v>43874</v>
      </c>
      <c r="G1988" s="24">
        <v>43875</v>
      </c>
      <c r="H1988" s="20" t="s">
        <v>300</v>
      </c>
      <c r="I1988" s="51" t="s">
        <v>849</v>
      </c>
      <c r="J1988" s="27" t="str">
        <f ca="1">NETWORKDAYS(LeaveTracker[[#This Row],[Start Date]],LeaveTracker[[#This Row],[End Date]],lstHolidays)&amp; " "&amp;LeaveTracker[[#This Row],[Type of Leave]]</f>
        <v>2 OTHER</v>
      </c>
      <c r="K1988" s="23">
        <f ca="1">NETWORKDAYS(LeaveTracker[[#This Row],[Start Date]],LeaveTracker[[#This Row],[End Date]],lstHolidays)</f>
        <v>2</v>
      </c>
      <c r="L1988" s="30"/>
    </row>
    <row r="1989" spans="1:12" ht="30" customHeight="1" x14ac:dyDescent="0.3">
      <c r="A1989" s="30">
        <v>463</v>
      </c>
      <c r="B1989" s="36">
        <v>43915</v>
      </c>
      <c r="C1989" s="36">
        <v>43876</v>
      </c>
      <c r="D1989" s="20" t="s">
        <v>873</v>
      </c>
      <c r="E1989" s="20" t="str">
        <f>IF(ISBLANK(LeaveTracker[[#This Row],[Employee Name]]),"-----",VLOOKUP(LeaveTracker[[#This Row],[Employee Name]],Employees[[Employee Name]:[Office]],6))</f>
        <v>ACCOUNTING</v>
      </c>
      <c r="F1989" s="24">
        <v>43840</v>
      </c>
      <c r="G1989" s="24">
        <v>43840</v>
      </c>
      <c r="H1989" s="20" t="s">
        <v>81</v>
      </c>
      <c r="I1989" s="51"/>
      <c r="J1989" s="27" t="str">
        <f ca="1">NETWORKDAYS(LeaveTracker[[#This Row],[Start Date]],LeaveTracker[[#This Row],[End Date]],lstHolidays)&amp; " "&amp;LeaveTracker[[#This Row],[Type of Leave]]</f>
        <v>1 SL</v>
      </c>
      <c r="K1989" s="23">
        <f ca="1">NETWORKDAYS(LeaveTracker[[#This Row],[Start Date]],LeaveTracker[[#This Row],[End Date]],lstHolidays)</f>
        <v>1</v>
      </c>
      <c r="L1989" s="30"/>
    </row>
    <row r="1990" spans="1:12" ht="30" customHeight="1" x14ac:dyDescent="0.3">
      <c r="A1990" s="30">
        <v>464</v>
      </c>
      <c r="B1990" s="36">
        <v>43915</v>
      </c>
      <c r="C1990" s="36">
        <v>43866</v>
      </c>
      <c r="D1990" s="19" t="s">
        <v>147</v>
      </c>
      <c r="E1990" s="20" t="str">
        <f>IF(ISBLANK(LeaveTracker[[#This Row],[Employee Name]]),"-----",VLOOKUP(LeaveTracker[[#This Row],[Employee Name]],Employees[[Employee Name]:[Office]],6))</f>
        <v>CPDO</v>
      </c>
      <c r="F1990" s="24">
        <v>43865</v>
      </c>
      <c r="G1990" s="24">
        <v>43868</v>
      </c>
      <c r="H1990" s="20" t="s">
        <v>300</v>
      </c>
      <c r="I1990" s="51" t="s">
        <v>849</v>
      </c>
      <c r="J1990" s="27" t="str">
        <f ca="1">NETWORKDAYS(LeaveTracker[[#This Row],[Start Date]],LeaveTracker[[#This Row],[End Date]],lstHolidays)&amp; " "&amp;LeaveTracker[[#This Row],[Type of Leave]]</f>
        <v>4 OTHER</v>
      </c>
      <c r="K1990" s="23">
        <f ca="1">NETWORKDAYS(LeaveTracker[[#This Row],[Start Date]],LeaveTracker[[#This Row],[End Date]],lstHolidays)</f>
        <v>4</v>
      </c>
      <c r="L1990" s="30"/>
    </row>
    <row r="1991" spans="1:12" ht="30" customHeight="1" x14ac:dyDescent="0.3">
      <c r="A1991" s="30">
        <v>464</v>
      </c>
      <c r="B1991" s="36">
        <v>43915</v>
      </c>
      <c r="C1991" s="36">
        <v>43866</v>
      </c>
      <c r="D1991" s="19" t="s">
        <v>147</v>
      </c>
      <c r="E1991" s="20" t="str">
        <f>IF(ISBLANK(LeaveTracker[[#This Row],[Employee Name]]),"-----",VLOOKUP(LeaveTracker[[#This Row],[Employee Name]],Employees[[Employee Name]:[Office]],6))</f>
        <v>CPDO</v>
      </c>
      <c r="F1991" s="24">
        <v>43871</v>
      </c>
      <c r="G1991" s="24">
        <v>43871</v>
      </c>
      <c r="H1991" s="20" t="s">
        <v>300</v>
      </c>
      <c r="I1991" s="51" t="s">
        <v>849</v>
      </c>
      <c r="J1991" s="27" t="str">
        <f ca="1">NETWORKDAYS(LeaveTracker[[#This Row],[Start Date]],LeaveTracker[[#This Row],[End Date]],lstHolidays)&amp; " "&amp;LeaveTracker[[#This Row],[Type of Leave]]</f>
        <v>1 OTHER</v>
      </c>
      <c r="K1991" s="23">
        <f ca="1">NETWORKDAYS(LeaveTracker[[#This Row],[Start Date]],LeaveTracker[[#This Row],[End Date]],lstHolidays)</f>
        <v>1</v>
      </c>
      <c r="L1991" s="30"/>
    </row>
    <row r="1992" spans="1:12" ht="30" customHeight="1" x14ac:dyDescent="0.3">
      <c r="A1992" s="30">
        <v>464</v>
      </c>
      <c r="B1992" s="36">
        <v>43915</v>
      </c>
      <c r="C1992" s="36">
        <v>43866</v>
      </c>
      <c r="D1992" s="19" t="s">
        <v>147</v>
      </c>
      <c r="E1992" s="20" t="str">
        <f>IF(ISBLANK(LeaveTracker[[#This Row],[Employee Name]]),"-----",VLOOKUP(LeaveTracker[[#This Row],[Employee Name]],Employees[[Employee Name]:[Office]],6))</f>
        <v>CPDO</v>
      </c>
      <c r="F1992" s="24">
        <v>43875</v>
      </c>
      <c r="G1992" s="24">
        <v>43875</v>
      </c>
      <c r="H1992" s="20" t="s">
        <v>300</v>
      </c>
      <c r="I1992" s="51" t="s">
        <v>849</v>
      </c>
      <c r="J1992" s="27" t="str">
        <f ca="1">NETWORKDAYS(LeaveTracker[[#This Row],[Start Date]],LeaveTracker[[#This Row],[End Date]],lstHolidays)&amp; " "&amp;LeaveTracker[[#This Row],[Type of Leave]]</f>
        <v>1 OTHER</v>
      </c>
      <c r="K1992" s="23">
        <f ca="1">NETWORKDAYS(LeaveTracker[[#This Row],[Start Date]],LeaveTracker[[#This Row],[End Date]],lstHolidays)</f>
        <v>1</v>
      </c>
      <c r="L1992" s="30"/>
    </row>
    <row r="1993" spans="1:12" ht="30" customHeight="1" x14ac:dyDescent="0.3">
      <c r="A1993" s="30">
        <v>465</v>
      </c>
      <c r="B1993" s="36">
        <v>43915</v>
      </c>
      <c r="C1993" s="36">
        <v>43872</v>
      </c>
      <c r="D1993" s="19" t="s">
        <v>509</v>
      </c>
      <c r="E1993" s="20" t="str">
        <f>IF(ISBLANK(LeaveTracker[[#This Row],[Employee Name]]),"-----",VLOOKUP(LeaveTracker[[#This Row],[Employee Name]],Employees[[Employee Name]:[Office]],6))</f>
        <v>ACCOUNTING</v>
      </c>
      <c r="F1993" s="24">
        <v>43871</v>
      </c>
      <c r="G1993" s="24">
        <v>43871</v>
      </c>
      <c r="H1993" s="20" t="s">
        <v>300</v>
      </c>
      <c r="I1993" s="51" t="s">
        <v>849</v>
      </c>
      <c r="J1993" s="27" t="str">
        <f ca="1">NETWORKDAYS(LeaveTracker[[#This Row],[Start Date]],LeaveTracker[[#This Row],[End Date]],lstHolidays)&amp; " "&amp;LeaveTracker[[#This Row],[Type of Leave]]</f>
        <v>1 OTHER</v>
      </c>
      <c r="K1993" s="23">
        <f ca="1">NETWORKDAYS(LeaveTracker[[#This Row],[Start Date]],LeaveTracker[[#This Row],[End Date]],lstHolidays)</f>
        <v>1</v>
      </c>
      <c r="L1993" s="30"/>
    </row>
    <row r="1994" spans="1:12" ht="30" customHeight="1" x14ac:dyDescent="0.3">
      <c r="A1994" s="30">
        <v>466</v>
      </c>
      <c r="B1994" s="36">
        <v>43915</v>
      </c>
      <c r="C1994" s="36">
        <v>43850</v>
      </c>
      <c r="D1994" s="20" t="s">
        <v>509</v>
      </c>
      <c r="E1994" s="20" t="str">
        <f>IF(ISBLANK(LeaveTracker[[#This Row],[Employee Name]]),"-----",VLOOKUP(LeaveTracker[[#This Row],[Employee Name]],Employees[[Employee Name]:[Office]],6))</f>
        <v>ACCOUNTING</v>
      </c>
      <c r="F1994" s="24">
        <v>43845</v>
      </c>
      <c r="G1994" s="24">
        <v>43845</v>
      </c>
      <c r="H1994" s="20" t="s">
        <v>81</v>
      </c>
      <c r="I1994" s="51"/>
      <c r="J1994" s="27" t="str">
        <f ca="1">NETWORKDAYS(LeaveTracker[[#This Row],[Start Date]],LeaveTracker[[#This Row],[End Date]],lstHolidays)&amp; " "&amp;LeaveTracker[[#This Row],[Type of Leave]]</f>
        <v>1 SL</v>
      </c>
      <c r="K1994" s="23">
        <f ca="1">NETWORKDAYS(LeaveTracker[[#This Row],[Start Date]],LeaveTracker[[#This Row],[End Date]],lstHolidays)</f>
        <v>1</v>
      </c>
      <c r="L1994" s="30"/>
    </row>
    <row r="1995" spans="1:12" ht="30" customHeight="1" x14ac:dyDescent="0.3">
      <c r="A1995" s="30">
        <v>467</v>
      </c>
      <c r="B1995" s="36">
        <v>43915</v>
      </c>
      <c r="C1995" s="36">
        <v>43826</v>
      </c>
      <c r="D1995" s="20" t="s">
        <v>509</v>
      </c>
      <c r="E1995" s="20" t="str">
        <f>IF(ISBLANK(LeaveTracker[[#This Row],[Employee Name]]),"-----",VLOOKUP(LeaveTracker[[#This Row],[Employee Name]],Employees[[Employee Name]:[Office]],6))</f>
        <v>ACCOUNTING</v>
      </c>
      <c r="F1995" s="24">
        <v>43808</v>
      </c>
      <c r="G1995" s="24">
        <v>43808</v>
      </c>
      <c r="H1995" s="20" t="s">
        <v>81</v>
      </c>
      <c r="I1995" s="51"/>
      <c r="J1995" s="27" t="str">
        <f ca="1">NETWORKDAYS(LeaveTracker[[#This Row],[Start Date]],LeaveTracker[[#This Row],[End Date]],lstHolidays)&amp; " "&amp;LeaveTracker[[#This Row],[Type of Leave]]</f>
        <v>1 SL</v>
      </c>
      <c r="K1995" s="23">
        <f ca="1">NETWORKDAYS(LeaveTracker[[#This Row],[Start Date]],LeaveTracker[[#This Row],[End Date]],lstHolidays)</f>
        <v>1</v>
      </c>
      <c r="L1995" s="30"/>
    </row>
    <row r="1996" spans="1:12" ht="30" customHeight="1" x14ac:dyDescent="0.3">
      <c r="A1996" s="30">
        <v>467</v>
      </c>
      <c r="B1996" s="36">
        <v>43915</v>
      </c>
      <c r="C1996" s="36">
        <v>43826</v>
      </c>
      <c r="D1996" s="20" t="s">
        <v>509</v>
      </c>
      <c r="E1996" s="20" t="str">
        <f>IF(ISBLANK(LeaveTracker[[#This Row],[Employee Name]]),"-----",VLOOKUP(LeaveTracker[[#This Row],[Employee Name]],Employees[[Employee Name]:[Office]],6))</f>
        <v>ACCOUNTING</v>
      </c>
      <c r="F1996" s="24">
        <v>44191</v>
      </c>
      <c r="G1996" s="24">
        <v>43825</v>
      </c>
      <c r="H1996" s="20" t="s">
        <v>81</v>
      </c>
      <c r="I1996" s="51"/>
      <c r="J1996" s="27" t="str">
        <f ca="1">NETWORKDAYS(LeaveTracker[[#This Row],[Start Date]],LeaveTracker[[#This Row],[End Date]],lstHolidays)&amp; " "&amp;LeaveTracker[[#This Row],[Type of Leave]]</f>
        <v>-262 SL</v>
      </c>
      <c r="K1996" s="23">
        <f ca="1">NETWORKDAYS(LeaveTracker[[#This Row],[Start Date]],LeaveTracker[[#This Row],[End Date]],lstHolidays)</f>
        <v>-262</v>
      </c>
      <c r="L1996" s="30"/>
    </row>
    <row r="1997" spans="1:12" ht="30" customHeight="1" x14ac:dyDescent="0.3">
      <c r="A1997" s="30">
        <v>468</v>
      </c>
      <c r="B1997" s="36">
        <v>43915</v>
      </c>
      <c r="C1997" s="36">
        <v>43868</v>
      </c>
      <c r="D1997" s="19" t="s">
        <v>960</v>
      </c>
      <c r="E1997" s="20" t="str">
        <f>IF(ISBLANK(LeaveTracker[[#This Row],[Employee Name]]),"-----",VLOOKUP(LeaveTracker[[#This Row],[Employee Name]],Employees[[Employee Name]:[Office]],6))</f>
        <v>CEO</v>
      </c>
      <c r="F1997" s="24">
        <v>43871</v>
      </c>
      <c r="G1997" s="24">
        <v>43875</v>
      </c>
      <c r="H1997" s="20" t="s">
        <v>300</v>
      </c>
      <c r="I1997" s="51" t="s">
        <v>849</v>
      </c>
      <c r="J1997" s="27" t="str">
        <f ca="1">NETWORKDAYS(LeaveTracker[[#This Row],[Start Date]],LeaveTracker[[#This Row],[End Date]],lstHolidays)&amp; " "&amp;LeaveTracker[[#This Row],[Type of Leave]]</f>
        <v>5 OTHER</v>
      </c>
      <c r="K1997" s="23">
        <f ca="1">NETWORKDAYS(LeaveTracker[[#This Row],[Start Date]],LeaveTracker[[#This Row],[End Date]],lstHolidays)</f>
        <v>5</v>
      </c>
      <c r="L1997" s="30"/>
    </row>
    <row r="1998" spans="1:12" ht="30" customHeight="1" x14ac:dyDescent="0.3">
      <c r="A1998" s="30">
        <v>469</v>
      </c>
      <c r="B1998" s="36">
        <v>43915</v>
      </c>
      <c r="C1998" s="36">
        <v>43864</v>
      </c>
      <c r="D1998" s="19" t="s">
        <v>522</v>
      </c>
      <c r="E1998" s="20" t="str">
        <f>IF(ISBLANK(LeaveTracker[[#This Row],[Employee Name]]),"-----",VLOOKUP(LeaveTracker[[#This Row],[Employee Name]],Employees[[Employee Name]:[Office]],6))</f>
        <v>ACCOUNTING</v>
      </c>
      <c r="F1998" s="24">
        <v>43867</v>
      </c>
      <c r="G1998" s="24">
        <v>43868</v>
      </c>
      <c r="H1998" s="20" t="s">
        <v>300</v>
      </c>
      <c r="I1998" s="51" t="s">
        <v>849</v>
      </c>
      <c r="J1998" s="27" t="str">
        <f ca="1">NETWORKDAYS(LeaveTracker[[#This Row],[Start Date]],LeaveTracker[[#This Row],[End Date]],lstHolidays)&amp; " "&amp;LeaveTracker[[#This Row],[Type of Leave]]</f>
        <v>2 OTHER</v>
      </c>
      <c r="K1998" s="23">
        <f ca="1">NETWORKDAYS(LeaveTracker[[#This Row],[Start Date]],LeaveTracker[[#This Row],[End Date]],lstHolidays)</f>
        <v>2</v>
      </c>
      <c r="L1998" s="30"/>
    </row>
    <row r="1999" spans="1:12" ht="30" customHeight="1" x14ac:dyDescent="0.3">
      <c r="A1999" s="30">
        <v>469</v>
      </c>
      <c r="B1999" s="36">
        <v>43915</v>
      </c>
      <c r="C1999" s="36">
        <v>43864</v>
      </c>
      <c r="D1999" s="19" t="s">
        <v>522</v>
      </c>
      <c r="E1999" s="20" t="str">
        <f>IF(ISBLANK(LeaveTracker[[#This Row],[Employee Name]]),"-----",VLOOKUP(LeaveTracker[[#This Row],[Employee Name]],Employees[[Employee Name]:[Office]],6))</f>
        <v>ACCOUNTING</v>
      </c>
      <c r="F1999" s="24">
        <v>43872</v>
      </c>
      <c r="G1999" s="24">
        <v>43872</v>
      </c>
      <c r="H1999" s="20" t="s">
        <v>300</v>
      </c>
      <c r="I1999" s="51" t="s">
        <v>849</v>
      </c>
      <c r="J1999" s="27" t="str">
        <f ca="1">NETWORKDAYS(LeaveTracker[[#This Row],[Start Date]],LeaveTracker[[#This Row],[End Date]],lstHolidays)&amp; " "&amp;LeaveTracker[[#This Row],[Type of Leave]]</f>
        <v>1 OTHER</v>
      </c>
      <c r="K1999" s="23">
        <f ca="1">NETWORKDAYS(LeaveTracker[[#This Row],[Start Date]],LeaveTracker[[#This Row],[End Date]],lstHolidays)</f>
        <v>1</v>
      </c>
      <c r="L1999" s="30"/>
    </row>
    <row r="2000" spans="1:12" ht="30" customHeight="1" x14ac:dyDescent="0.3">
      <c r="A2000" s="30">
        <v>469</v>
      </c>
      <c r="B2000" s="36">
        <v>43915</v>
      </c>
      <c r="C2000" s="36">
        <v>43864</v>
      </c>
      <c r="D2000" s="19" t="s">
        <v>522</v>
      </c>
      <c r="E2000" s="20" t="str">
        <f>IF(ISBLANK(LeaveTracker[[#This Row],[Employee Name]]),"-----",VLOOKUP(LeaveTracker[[#This Row],[Employee Name]],Employees[[Employee Name]:[Office]],6))</f>
        <v>ACCOUNTING</v>
      </c>
      <c r="F2000" s="24">
        <v>43875</v>
      </c>
      <c r="G2000" s="24">
        <v>43875</v>
      </c>
      <c r="H2000" s="20" t="s">
        <v>300</v>
      </c>
      <c r="I2000" s="51" t="s">
        <v>849</v>
      </c>
      <c r="J2000" s="27" t="str">
        <f ca="1">NETWORKDAYS(LeaveTracker[[#This Row],[Start Date]],LeaveTracker[[#This Row],[End Date]],lstHolidays)&amp; " "&amp;LeaveTracker[[#This Row],[Type of Leave]]</f>
        <v>1 OTHER</v>
      </c>
      <c r="K2000" s="23">
        <f ca="1">NETWORKDAYS(LeaveTracker[[#This Row],[Start Date]],LeaveTracker[[#This Row],[End Date]],lstHolidays)</f>
        <v>1</v>
      </c>
      <c r="L2000" s="30"/>
    </row>
    <row r="2001" spans="1:12" ht="30" customHeight="1" x14ac:dyDescent="0.3">
      <c r="A2001" s="30">
        <v>469</v>
      </c>
      <c r="B2001" s="36">
        <v>43915</v>
      </c>
      <c r="C2001" s="36">
        <v>43864</v>
      </c>
      <c r="D2001" s="19" t="s">
        <v>522</v>
      </c>
      <c r="E2001" s="20" t="str">
        <f>IF(ISBLANK(LeaveTracker[[#This Row],[Employee Name]]),"-----",VLOOKUP(LeaveTracker[[#This Row],[Employee Name]],Employees[[Employee Name]:[Office]],6))</f>
        <v>ACCOUNTING</v>
      </c>
      <c r="F2001" s="24">
        <v>43879</v>
      </c>
      <c r="G2001" s="24">
        <v>43879</v>
      </c>
      <c r="H2001" s="20" t="s">
        <v>300</v>
      </c>
      <c r="I2001" s="51" t="s">
        <v>849</v>
      </c>
      <c r="J2001" s="27" t="str">
        <f ca="1">NETWORKDAYS(LeaveTracker[[#This Row],[Start Date]],LeaveTracker[[#This Row],[End Date]],lstHolidays)&amp; " "&amp;LeaveTracker[[#This Row],[Type of Leave]]</f>
        <v>1 OTHER</v>
      </c>
      <c r="K2001" s="23">
        <f ca="1">NETWORKDAYS(LeaveTracker[[#This Row],[Start Date]],LeaveTracker[[#This Row],[End Date]],lstHolidays)</f>
        <v>1</v>
      </c>
      <c r="L2001" s="30"/>
    </row>
    <row r="2002" spans="1:12" ht="30" customHeight="1" x14ac:dyDescent="0.3">
      <c r="A2002" s="30">
        <v>470</v>
      </c>
      <c r="B2002" s="36">
        <v>43915</v>
      </c>
      <c r="C2002" s="36">
        <v>43819</v>
      </c>
      <c r="D2002" s="20" t="s">
        <v>522</v>
      </c>
      <c r="E2002" s="20" t="str">
        <f>IF(ISBLANK(LeaveTracker[[#This Row],[Employee Name]]),"-----",VLOOKUP(LeaveTracker[[#This Row],[Employee Name]],Employees[[Employee Name]:[Office]],6))</f>
        <v>ACCOUNTING</v>
      </c>
      <c r="F2002" s="24">
        <v>43822</v>
      </c>
      <c r="G2002" s="24">
        <v>43822</v>
      </c>
      <c r="H2002" s="20" t="s">
        <v>300</v>
      </c>
      <c r="I2002" s="51" t="s">
        <v>732</v>
      </c>
      <c r="J2002" s="27" t="str">
        <f ca="1">NETWORKDAYS(LeaveTracker[[#This Row],[Start Date]],LeaveTracker[[#This Row],[End Date]],lstHolidays)&amp; " "&amp;LeaveTracker[[#This Row],[Type of Leave]]</f>
        <v>1 OTHER</v>
      </c>
      <c r="K2002" s="23">
        <f ca="1">NETWORKDAYS(LeaveTracker[[#This Row],[Start Date]],LeaveTracker[[#This Row],[End Date]],lstHolidays)</f>
        <v>1</v>
      </c>
      <c r="L2002" s="30"/>
    </row>
    <row r="2003" spans="1:12" ht="30" customHeight="1" x14ac:dyDescent="0.3">
      <c r="A2003" s="30">
        <v>471</v>
      </c>
      <c r="B2003" s="36">
        <v>43915</v>
      </c>
      <c r="C2003" s="36">
        <v>43894</v>
      </c>
      <c r="D2003" s="19" t="s">
        <v>962</v>
      </c>
      <c r="E2003" s="20" t="str">
        <f>IF(ISBLANK(LeaveTracker[[#This Row],[Employee Name]]),"-----",VLOOKUP(LeaveTracker[[#This Row],[Employee Name]],Employees[[Employee Name]:[Office]],6))</f>
        <v>ACCOUNTING</v>
      </c>
      <c r="F2003" s="24">
        <v>43888</v>
      </c>
      <c r="G2003" s="24">
        <v>43889</v>
      </c>
      <c r="H2003" s="20" t="s">
        <v>81</v>
      </c>
      <c r="I2003" s="51"/>
      <c r="J2003" s="27" t="str">
        <f ca="1">NETWORKDAYS(LeaveTracker[[#This Row],[Start Date]],LeaveTracker[[#This Row],[End Date]],lstHolidays)&amp; " "&amp;LeaveTracker[[#This Row],[Type of Leave]]</f>
        <v>2 SL</v>
      </c>
      <c r="K2003" s="23">
        <f ca="1">NETWORKDAYS(LeaveTracker[[#This Row],[Start Date]],LeaveTracker[[#This Row],[End Date]],lstHolidays)</f>
        <v>2</v>
      </c>
      <c r="L2003" s="30"/>
    </row>
    <row r="2004" spans="1:12" ht="30" customHeight="1" x14ac:dyDescent="0.3">
      <c r="A2004" s="30">
        <v>472</v>
      </c>
      <c r="B2004" s="36">
        <v>43915</v>
      </c>
      <c r="C2004" s="36">
        <v>43872</v>
      </c>
      <c r="D2004" s="20" t="s">
        <v>962</v>
      </c>
      <c r="E2004" s="20" t="str">
        <f>IF(ISBLANK(LeaveTracker[[#This Row],[Employee Name]]),"-----",VLOOKUP(LeaveTracker[[#This Row],[Employee Name]],Employees[[Employee Name]:[Office]],6))</f>
        <v>ACCOUNTING</v>
      </c>
      <c r="F2004" s="24">
        <v>43871</v>
      </c>
      <c r="G2004" s="24">
        <v>43871</v>
      </c>
      <c r="H2004" s="20" t="s">
        <v>300</v>
      </c>
      <c r="I2004" s="51" t="s">
        <v>732</v>
      </c>
      <c r="J2004" s="27" t="str">
        <f ca="1">NETWORKDAYS(LeaveTracker[[#This Row],[Start Date]],LeaveTracker[[#This Row],[End Date]],lstHolidays)&amp; " "&amp;LeaveTracker[[#This Row],[Type of Leave]]</f>
        <v>1 OTHER</v>
      </c>
      <c r="K2004" s="23">
        <f ca="1">NETWORKDAYS(LeaveTracker[[#This Row],[Start Date]],LeaveTracker[[#This Row],[End Date]],lstHolidays)</f>
        <v>1</v>
      </c>
      <c r="L2004" s="30"/>
    </row>
    <row r="2005" spans="1:12" ht="30" customHeight="1" x14ac:dyDescent="0.3">
      <c r="A2005" s="30">
        <v>473</v>
      </c>
      <c r="B2005" s="36">
        <v>43915</v>
      </c>
      <c r="C2005" s="36">
        <v>43881</v>
      </c>
      <c r="D2005" s="20" t="s">
        <v>962</v>
      </c>
      <c r="E2005" s="20" t="str">
        <f>IF(ISBLANK(LeaveTracker[[#This Row],[Employee Name]]),"-----",VLOOKUP(LeaveTracker[[#This Row],[Employee Name]],Employees[[Employee Name]:[Office]],6))</f>
        <v>ACCOUNTING</v>
      </c>
      <c r="F2005" s="24">
        <v>43875</v>
      </c>
      <c r="G2005" s="24">
        <v>43875</v>
      </c>
      <c r="H2005" s="20" t="s">
        <v>300</v>
      </c>
      <c r="I2005" s="51" t="s">
        <v>732</v>
      </c>
      <c r="J2005" s="27" t="str">
        <f ca="1">NETWORKDAYS(LeaveTracker[[#This Row],[Start Date]],LeaveTracker[[#This Row],[End Date]],lstHolidays)&amp; " "&amp;LeaveTracker[[#This Row],[Type of Leave]]</f>
        <v>1 OTHER</v>
      </c>
      <c r="K2005" s="23">
        <f ca="1">NETWORKDAYS(LeaveTracker[[#This Row],[Start Date]],LeaveTracker[[#This Row],[End Date]],lstHolidays)</f>
        <v>1</v>
      </c>
      <c r="L2005" s="30"/>
    </row>
    <row r="2006" spans="1:12" ht="30" customHeight="1" x14ac:dyDescent="0.3">
      <c r="A2006" s="30">
        <v>474</v>
      </c>
      <c r="B2006" s="36">
        <v>43915</v>
      </c>
      <c r="C2006" s="36">
        <v>43881</v>
      </c>
      <c r="D2006" s="20" t="s">
        <v>962</v>
      </c>
      <c r="E2006" s="20" t="str">
        <f>IF(ISBLANK(LeaveTracker[[#This Row],[Employee Name]]),"-----",VLOOKUP(LeaveTracker[[#This Row],[Employee Name]],Employees[[Employee Name]:[Office]],6))</f>
        <v>ACCOUNTING</v>
      </c>
      <c r="F2006" s="24">
        <v>43880</v>
      </c>
      <c r="G2006" s="24">
        <v>43880</v>
      </c>
      <c r="H2006" s="20" t="s">
        <v>300</v>
      </c>
      <c r="I2006" s="51" t="s">
        <v>769</v>
      </c>
      <c r="J2006" s="27" t="str">
        <f ca="1">NETWORKDAYS(LeaveTracker[[#This Row],[Start Date]],LeaveTracker[[#This Row],[End Date]],lstHolidays)&amp; " "&amp;LeaveTracker[[#This Row],[Type of Leave]]</f>
        <v>1 OTHER</v>
      </c>
      <c r="K2006" s="23">
        <f ca="1">NETWORKDAYS(LeaveTracker[[#This Row],[Start Date]],LeaveTracker[[#This Row],[End Date]],lstHolidays)</f>
        <v>1</v>
      </c>
      <c r="L2006" s="30"/>
    </row>
    <row r="2007" spans="1:12" ht="30" customHeight="1" x14ac:dyDescent="0.3">
      <c r="A2007" s="30">
        <v>475</v>
      </c>
      <c r="B2007" s="36">
        <v>43915</v>
      </c>
      <c r="C2007" s="36">
        <v>43851</v>
      </c>
      <c r="D2007" s="20" t="s">
        <v>962</v>
      </c>
      <c r="E2007" s="20" t="str">
        <f>IF(ISBLANK(LeaveTracker[[#This Row],[Employee Name]]),"-----",VLOOKUP(LeaveTracker[[#This Row],[Employee Name]],Employees[[Employee Name]:[Office]],6))</f>
        <v>ACCOUNTING</v>
      </c>
      <c r="F2007" s="24">
        <v>43845</v>
      </c>
      <c r="G2007" s="24">
        <v>43847</v>
      </c>
      <c r="H2007" s="20" t="s">
        <v>300</v>
      </c>
      <c r="I2007" s="51" t="s">
        <v>849</v>
      </c>
      <c r="J2007" s="27" t="str">
        <f ca="1">NETWORKDAYS(LeaveTracker[[#This Row],[Start Date]],LeaveTracker[[#This Row],[End Date]],lstHolidays)&amp; " "&amp;LeaveTracker[[#This Row],[Type of Leave]]</f>
        <v>3 OTHER</v>
      </c>
      <c r="K2007" s="23">
        <f ca="1">NETWORKDAYS(LeaveTracker[[#This Row],[Start Date]],LeaveTracker[[#This Row],[End Date]],lstHolidays)</f>
        <v>3</v>
      </c>
      <c r="L2007" s="30"/>
    </row>
    <row r="2008" spans="1:12" ht="30" customHeight="1" x14ac:dyDescent="0.3">
      <c r="A2008" s="30">
        <v>476</v>
      </c>
      <c r="B2008" s="36">
        <v>43915</v>
      </c>
      <c r="C2008" s="36">
        <v>43860</v>
      </c>
      <c r="D2008" s="20" t="s">
        <v>962</v>
      </c>
      <c r="E2008" s="20" t="str">
        <f>IF(ISBLANK(LeaveTracker[[#This Row],[Employee Name]]),"-----",VLOOKUP(LeaveTracker[[#This Row],[Employee Name]],Employees[[Employee Name]:[Office]],6))</f>
        <v>ACCOUNTING</v>
      </c>
      <c r="F2008" s="24">
        <v>43858</v>
      </c>
      <c r="G2008" s="24">
        <v>43859</v>
      </c>
      <c r="H2008" s="20" t="s">
        <v>300</v>
      </c>
      <c r="I2008" s="51" t="s">
        <v>849</v>
      </c>
      <c r="J2008" s="27" t="str">
        <f ca="1">NETWORKDAYS(LeaveTracker[[#This Row],[Start Date]],LeaveTracker[[#This Row],[End Date]],lstHolidays)&amp; " "&amp;LeaveTracker[[#This Row],[Type of Leave]]</f>
        <v>2 OTHER</v>
      </c>
      <c r="K2008" s="23">
        <f ca="1">NETWORKDAYS(LeaveTracker[[#This Row],[Start Date]],LeaveTracker[[#This Row],[End Date]],lstHolidays)</f>
        <v>2</v>
      </c>
      <c r="L2008" s="30"/>
    </row>
    <row r="2009" spans="1:12" ht="30" customHeight="1" x14ac:dyDescent="0.3">
      <c r="A2009" s="30">
        <v>477</v>
      </c>
      <c r="B2009" s="36">
        <v>43915</v>
      </c>
      <c r="C2009" s="36">
        <v>43836</v>
      </c>
      <c r="D2009" s="20" t="s">
        <v>962</v>
      </c>
      <c r="E2009" s="20" t="str">
        <f>IF(ISBLANK(LeaveTracker[[#This Row],[Employee Name]]),"-----",VLOOKUP(LeaveTracker[[#This Row],[Employee Name]],Employees[[Employee Name]:[Office]],6))</f>
        <v>ACCOUNTING</v>
      </c>
      <c r="F2009" s="24">
        <v>43832</v>
      </c>
      <c r="G2009" s="24">
        <v>43833</v>
      </c>
      <c r="H2009" s="20" t="s">
        <v>81</v>
      </c>
      <c r="I2009" s="51"/>
      <c r="J2009" s="27" t="str">
        <f ca="1">NETWORKDAYS(LeaveTracker[[#This Row],[Start Date]],LeaveTracker[[#This Row],[End Date]],lstHolidays)&amp; " "&amp;LeaveTracker[[#This Row],[Type of Leave]]</f>
        <v>2 SL</v>
      </c>
      <c r="K2009" s="23">
        <f ca="1">NETWORKDAYS(LeaveTracker[[#This Row],[Start Date]],LeaveTracker[[#This Row],[End Date]],lstHolidays)</f>
        <v>2</v>
      </c>
      <c r="L2009" s="30"/>
    </row>
    <row r="2010" spans="1:12" ht="30" customHeight="1" x14ac:dyDescent="0.3">
      <c r="A2010" s="30">
        <v>478</v>
      </c>
      <c r="B2010" s="36">
        <v>43915</v>
      </c>
      <c r="C2010" s="36">
        <v>43858</v>
      </c>
      <c r="D2010" s="19" t="s">
        <v>878</v>
      </c>
      <c r="E2010" s="20" t="str">
        <f>IF(ISBLANK(LeaveTracker[[#This Row],[Employee Name]]),"-----",VLOOKUP(LeaveTracker[[#This Row],[Employee Name]],Employees[[Employee Name]:[Office]],6))</f>
        <v>ACCOUNTING</v>
      </c>
      <c r="F2010" s="24">
        <v>43845</v>
      </c>
      <c r="G2010" s="24">
        <v>43845</v>
      </c>
      <c r="H2010" s="20" t="s">
        <v>300</v>
      </c>
      <c r="I2010" s="51" t="s">
        <v>849</v>
      </c>
      <c r="J2010" s="27" t="str">
        <f ca="1">NETWORKDAYS(LeaveTracker[[#This Row],[Start Date]],LeaveTracker[[#This Row],[End Date]],lstHolidays)&amp; " "&amp;LeaveTracker[[#This Row],[Type of Leave]]</f>
        <v>1 OTHER</v>
      </c>
      <c r="K2010" s="23">
        <f ca="1">NETWORKDAYS(LeaveTracker[[#This Row],[Start Date]],LeaveTracker[[#This Row],[End Date]],lstHolidays)</f>
        <v>1</v>
      </c>
      <c r="L2010" s="30"/>
    </row>
    <row r="2011" spans="1:12" ht="30" customHeight="1" x14ac:dyDescent="0.3">
      <c r="A2011" s="30">
        <v>479</v>
      </c>
      <c r="B2011" s="36">
        <v>43915</v>
      </c>
      <c r="C2011" s="36">
        <v>43858</v>
      </c>
      <c r="D2011" s="20" t="s">
        <v>878</v>
      </c>
      <c r="E2011" s="20" t="str">
        <f>IF(ISBLANK(LeaveTracker[[#This Row],[Employee Name]]),"-----",VLOOKUP(LeaveTracker[[#This Row],[Employee Name]],Employees[[Employee Name]:[Office]],6))</f>
        <v>ACCOUNTING</v>
      </c>
      <c r="F2011" s="24">
        <v>43847</v>
      </c>
      <c r="G2011" s="24">
        <v>43847</v>
      </c>
      <c r="H2011" s="20" t="s">
        <v>300</v>
      </c>
      <c r="I2011" s="51" t="s">
        <v>849</v>
      </c>
      <c r="J2011" s="27" t="str">
        <f ca="1">NETWORKDAYS(LeaveTracker[[#This Row],[Start Date]],LeaveTracker[[#This Row],[End Date]],lstHolidays)&amp; " "&amp;LeaveTracker[[#This Row],[Type of Leave]]</f>
        <v>1 OTHER</v>
      </c>
      <c r="K2011" s="23">
        <f ca="1">NETWORKDAYS(LeaveTracker[[#This Row],[Start Date]],LeaveTracker[[#This Row],[End Date]],lstHolidays)</f>
        <v>1</v>
      </c>
      <c r="L2011" s="30"/>
    </row>
    <row r="2012" spans="1:12" ht="30" customHeight="1" x14ac:dyDescent="0.3">
      <c r="A2012" s="30">
        <v>480</v>
      </c>
      <c r="B2012" s="36">
        <v>43915</v>
      </c>
      <c r="C2012" s="36">
        <v>43864</v>
      </c>
      <c r="D2012" s="20" t="s">
        <v>878</v>
      </c>
      <c r="E2012" s="20" t="str">
        <f>IF(ISBLANK(LeaveTracker[[#This Row],[Employee Name]]),"-----",VLOOKUP(LeaveTracker[[#This Row],[Employee Name]],Employees[[Employee Name]:[Office]],6))</f>
        <v>ACCOUNTING</v>
      </c>
      <c r="F2012" s="24">
        <v>43853</v>
      </c>
      <c r="G2012" s="24">
        <v>43854</v>
      </c>
      <c r="H2012" s="20" t="s">
        <v>300</v>
      </c>
      <c r="I2012" s="51" t="s">
        <v>849</v>
      </c>
      <c r="J2012" s="27" t="str">
        <f ca="1">NETWORKDAYS(LeaveTracker[[#This Row],[Start Date]],LeaveTracker[[#This Row],[End Date]],lstHolidays)&amp; " "&amp;LeaveTracker[[#This Row],[Type of Leave]]</f>
        <v>2 OTHER</v>
      </c>
      <c r="K2012" s="23">
        <f ca="1">NETWORKDAYS(LeaveTracker[[#This Row],[Start Date]],LeaveTracker[[#This Row],[End Date]],lstHolidays)</f>
        <v>2</v>
      </c>
      <c r="L2012" s="30"/>
    </row>
    <row r="2013" spans="1:12" ht="30" customHeight="1" x14ac:dyDescent="0.3">
      <c r="A2013" s="30">
        <v>481</v>
      </c>
      <c r="B2013" s="36">
        <v>43915</v>
      </c>
      <c r="C2013" s="36">
        <v>43875</v>
      </c>
      <c r="D2013" s="20" t="s">
        <v>878</v>
      </c>
      <c r="E2013" s="20" t="str">
        <f>IF(ISBLANK(LeaveTracker[[#This Row],[Employee Name]]),"-----",VLOOKUP(LeaveTracker[[#This Row],[Employee Name]],Employees[[Employee Name]:[Office]],6))</f>
        <v>ACCOUNTING</v>
      </c>
      <c r="F2013" s="24">
        <v>43873</v>
      </c>
      <c r="G2013" s="24">
        <v>43873</v>
      </c>
      <c r="H2013" s="20" t="s">
        <v>300</v>
      </c>
      <c r="I2013" s="51" t="s">
        <v>849</v>
      </c>
      <c r="J2013" s="27" t="str">
        <f ca="1">NETWORKDAYS(LeaveTracker[[#This Row],[Start Date]],LeaveTracker[[#This Row],[End Date]],lstHolidays)&amp; " "&amp;LeaveTracker[[#This Row],[Type of Leave]]</f>
        <v>1 OTHER</v>
      </c>
      <c r="K2013" s="23">
        <f ca="1">NETWORKDAYS(LeaveTracker[[#This Row],[Start Date]],LeaveTracker[[#This Row],[End Date]],lstHolidays)</f>
        <v>1</v>
      </c>
      <c r="L2013" s="30"/>
    </row>
    <row r="2014" spans="1:12" ht="30" customHeight="1" x14ac:dyDescent="0.3">
      <c r="A2014" s="30">
        <v>482</v>
      </c>
      <c r="B2014" s="36">
        <v>43915</v>
      </c>
      <c r="C2014" s="36">
        <v>43836</v>
      </c>
      <c r="D2014" s="20" t="s">
        <v>878</v>
      </c>
      <c r="E2014" s="20" t="str">
        <f>IF(ISBLANK(LeaveTracker[[#This Row],[Employee Name]]),"-----",VLOOKUP(LeaveTracker[[#This Row],[Employee Name]],Employees[[Employee Name]:[Office]],6))</f>
        <v>ACCOUNTING</v>
      </c>
      <c r="F2014" s="24">
        <v>43832</v>
      </c>
      <c r="G2014" s="24">
        <v>43832</v>
      </c>
      <c r="H2014" s="20" t="s">
        <v>81</v>
      </c>
      <c r="I2014" s="51"/>
      <c r="J2014" s="27" t="str">
        <f ca="1">NETWORKDAYS(LeaveTracker[[#This Row],[Start Date]],LeaveTracker[[#This Row],[End Date]],lstHolidays)&amp; " "&amp;LeaveTracker[[#This Row],[Type of Leave]]</f>
        <v>1 SL</v>
      </c>
      <c r="K2014" s="23">
        <f ca="1">NETWORKDAYS(LeaveTracker[[#This Row],[Start Date]],LeaveTracker[[#This Row],[End Date]],lstHolidays)</f>
        <v>1</v>
      </c>
      <c r="L2014" s="30"/>
    </row>
    <row r="2015" spans="1:12" ht="30" customHeight="1" x14ac:dyDescent="0.3">
      <c r="A2015" s="30">
        <v>483</v>
      </c>
      <c r="B2015" s="36">
        <v>43915</v>
      </c>
      <c r="C2015" s="36">
        <v>43836</v>
      </c>
      <c r="D2015" s="20" t="s">
        <v>878</v>
      </c>
      <c r="E2015" s="20" t="str">
        <f>IF(ISBLANK(LeaveTracker[[#This Row],[Employee Name]]),"-----",VLOOKUP(LeaveTracker[[#This Row],[Employee Name]],Employees[[Employee Name]:[Office]],6))</f>
        <v>ACCOUNTING</v>
      </c>
      <c r="F2015" s="24">
        <v>43825</v>
      </c>
      <c r="G2015" s="24">
        <v>43825</v>
      </c>
      <c r="H2015" s="20" t="s">
        <v>81</v>
      </c>
      <c r="I2015" s="51"/>
      <c r="J2015" s="27" t="str">
        <f ca="1">NETWORKDAYS(LeaveTracker[[#This Row],[Start Date]],LeaveTracker[[#This Row],[End Date]],lstHolidays)&amp; " "&amp;LeaveTracker[[#This Row],[Type of Leave]]</f>
        <v>1 SL</v>
      </c>
      <c r="K2015" s="23">
        <f ca="1">NETWORKDAYS(LeaveTracker[[#This Row],[Start Date]],LeaveTracker[[#This Row],[End Date]],lstHolidays)</f>
        <v>1</v>
      </c>
      <c r="L2015" s="30"/>
    </row>
    <row r="2016" spans="1:12" ht="30" customHeight="1" x14ac:dyDescent="0.3">
      <c r="A2016" s="30">
        <v>484</v>
      </c>
      <c r="B2016" s="36">
        <v>43915</v>
      </c>
      <c r="C2016" s="36">
        <v>43901</v>
      </c>
      <c r="D2016" s="20" t="s">
        <v>443</v>
      </c>
      <c r="E2016" s="20" t="str">
        <f>IF(ISBLANK(LeaveTracker[[#This Row],[Employee Name]]),"-----",VLOOKUP(LeaveTracker[[#This Row],[Employee Name]],Employees[[Employee Name]:[Office]],6))</f>
        <v>ACCOUNTING</v>
      </c>
      <c r="F2016" s="24">
        <v>43896</v>
      </c>
      <c r="G2016" s="24">
        <v>43896</v>
      </c>
      <c r="H2016" s="20" t="s">
        <v>81</v>
      </c>
      <c r="I2016" s="51"/>
      <c r="J2016" s="27" t="str">
        <f ca="1">NETWORKDAYS(LeaveTracker[[#This Row],[Start Date]],LeaveTracker[[#This Row],[End Date]],lstHolidays)&amp; " "&amp;LeaveTracker[[#This Row],[Type of Leave]]</f>
        <v>1 SL</v>
      </c>
      <c r="K2016" s="23">
        <f ca="1">NETWORKDAYS(LeaveTracker[[#This Row],[Start Date]],LeaveTracker[[#This Row],[End Date]],lstHolidays)</f>
        <v>1</v>
      </c>
      <c r="L2016" s="30"/>
    </row>
    <row r="2017" spans="1:12" ht="30" customHeight="1" x14ac:dyDescent="0.3">
      <c r="A2017" s="30">
        <v>485</v>
      </c>
      <c r="B2017" s="36">
        <v>43915</v>
      </c>
      <c r="C2017" s="36">
        <v>43881</v>
      </c>
      <c r="D2017" s="20" t="s">
        <v>443</v>
      </c>
      <c r="E2017" s="20" t="str">
        <f>IF(ISBLANK(LeaveTracker[[#This Row],[Employee Name]]),"-----",VLOOKUP(LeaveTracker[[#This Row],[Employee Name]],Employees[[Employee Name]:[Office]],6))</f>
        <v>ACCOUNTING</v>
      </c>
      <c r="F2017" s="24">
        <v>43889</v>
      </c>
      <c r="G2017" s="24">
        <v>43889</v>
      </c>
      <c r="H2017" s="20" t="s">
        <v>82</v>
      </c>
      <c r="I2017" s="51"/>
      <c r="J2017" s="27" t="str">
        <f ca="1">NETWORKDAYS(LeaveTracker[[#This Row],[Start Date]],LeaveTracker[[#This Row],[End Date]],lstHolidays)&amp; " "&amp;LeaveTracker[[#This Row],[Type of Leave]]</f>
        <v>1 VL</v>
      </c>
      <c r="K2017" s="23">
        <f ca="1">NETWORKDAYS(LeaveTracker[[#This Row],[Start Date]],LeaveTracker[[#This Row],[End Date]],lstHolidays)</f>
        <v>1</v>
      </c>
      <c r="L2017" s="30"/>
    </row>
    <row r="2018" spans="1:12" ht="30" customHeight="1" x14ac:dyDescent="0.3">
      <c r="A2018" s="30">
        <v>486</v>
      </c>
      <c r="B2018" s="36">
        <v>43915</v>
      </c>
      <c r="C2018" s="36">
        <v>43852</v>
      </c>
      <c r="D2018" s="20" t="s">
        <v>443</v>
      </c>
      <c r="E2018" s="20" t="str">
        <f>IF(ISBLANK(LeaveTracker[[#This Row],[Employee Name]]),"-----",VLOOKUP(LeaveTracker[[#This Row],[Employee Name]],Employees[[Employee Name]:[Office]],6))</f>
        <v>ACCOUNTING</v>
      </c>
      <c r="F2018" s="24">
        <v>43845</v>
      </c>
      <c r="G2018" s="24">
        <v>43847</v>
      </c>
      <c r="H2018" s="20" t="s">
        <v>300</v>
      </c>
      <c r="I2018" s="51" t="s">
        <v>849</v>
      </c>
      <c r="J2018" s="27" t="str">
        <f ca="1">NETWORKDAYS(LeaveTracker[[#This Row],[Start Date]],LeaveTracker[[#This Row],[End Date]],lstHolidays)&amp; " "&amp;LeaveTracker[[#This Row],[Type of Leave]]</f>
        <v>3 OTHER</v>
      </c>
      <c r="K2018" s="23">
        <f ca="1">NETWORKDAYS(LeaveTracker[[#This Row],[Start Date]],LeaveTracker[[#This Row],[End Date]],lstHolidays)</f>
        <v>3</v>
      </c>
      <c r="L2018" s="30"/>
    </row>
    <row r="2019" spans="1:12" ht="30" customHeight="1" x14ac:dyDescent="0.3">
      <c r="A2019" s="30">
        <v>487</v>
      </c>
      <c r="B2019" s="36">
        <v>43915</v>
      </c>
      <c r="C2019" s="36">
        <v>43860</v>
      </c>
      <c r="D2019" s="20" t="s">
        <v>443</v>
      </c>
      <c r="E2019" s="20" t="str">
        <f>IF(ISBLANK(LeaveTracker[[#This Row],[Employee Name]]),"-----",VLOOKUP(LeaveTracker[[#This Row],[Employee Name]],Employees[[Employee Name]:[Office]],6))</f>
        <v>ACCOUNTING</v>
      </c>
      <c r="F2019" s="24">
        <v>43854</v>
      </c>
      <c r="G2019" s="24">
        <v>43854</v>
      </c>
      <c r="H2019" s="20" t="s">
        <v>300</v>
      </c>
      <c r="I2019" s="51" t="s">
        <v>849</v>
      </c>
      <c r="J2019" s="27" t="str">
        <f ca="1">NETWORKDAYS(LeaveTracker[[#This Row],[Start Date]],LeaveTracker[[#This Row],[End Date]],lstHolidays)&amp; " "&amp;LeaveTracker[[#This Row],[Type of Leave]]</f>
        <v>1 OTHER</v>
      </c>
      <c r="K2019" s="23">
        <f ca="1">NETWORKDAYS(LeaveTracker[[#This Row],[Start Date]],LeaveTracker[[#This Row],[End Date]],lstHolidays)</f>
        <v>1</v>
      </c>
      <c r="L2019" s="30"/>
    </row>
    <row r="2020" spans="1:12" ht="30" customHeight="1" x14ac:dyDescent="0.3">
      <c r="A2020" s="30">
        <v>488</v>
      </c>
      <c r="B2020" s="36">
        <v>43915</v>
      </c>
      <c r="C2020" s="36">
        <v>43865</v>
      </c>
      <c r="D2020" s="20" t="s">
        <v>443</v>
      </c>
      <c r="E2020" s="20" t="str">
        <f>IF(ISBLANK(LeaveTracker[[#This Row],[Employee Name]]),"-----",VLOOKUP(LeaveTracker[[#This Row],[Employee Name]],Employees[[Employee Name]:[Office]],6))</f>
        <v>ACCOUNTING</v>
      </c>
      <c r="F2020" s="24">
        <v>43864</v>
      </c>
      <c r="G2020" s="24">
        <v>43864</v>
      </c>
      <c r="H2020" s="20" t="s">
        <v>300</v>
      </c>
      <c r="I2020" s="51"/>
      <c r="J2020" s="27" t="str">
        <f ca="1">NETWORKDAYS(LeaveTracker[[#This Row],[Start Date]],LeaveTracker[[#This Row],[End Date]],lstHolidays)&amp; " "&amp;LeaveTracker[[#This Row],[Type of Leave]]</f>
        <v>1 OTHER</v>
      </c>
      <c r="K2020" s="23">
        <f ca="1">NETWORKDAYS(LeaveTracker[[#This Row],[Start Date]],LeaveTracker[[#This Row],[End Date]],lstHolidays)</f>
        <v>1</v>
      </c>
      <c r="L2020" s="30"/>
    </row>
    <row r="2021" spans="1:12" ht="30" customHeight="1" x14ac:dyDescent="0.3">
      <c r="A2021" s="30">
        <v>489</v>
      </c>
      <c r="B2021" s="36">
        <v>43915</v>
      </c>
      <c r="C2021" s="36">
        <v>43833</v>
      </c>
      <c r="D2021" s="43" t="s">
        <v>443</v>
      </c>
      <c r="E2021" s="20" t="str">
        <f>IF(ISBLANK(LeaveTracker[[#This Row],[Employee Name]]),"-----",VLOOKUP(LeaveTracker[[#This Row],[Employee Name]],Employees[[Employee Name]:[Office]],6))</f>
        <v>ACCOUNTING</v>
      </c>
      <c r="F2021" s="24">
        <v>43832</v>
      </c>
      <c r="G2021" s="24">
        <v>43832</v>
      </c>
      <c r="H2021" s="20" t="s">
        <v>300</v>
      </c>
      <c r="I2021" s="51" t="s">
        <v>105</v>
      </c>
      <c r="J2021" s="27" t="str">
        <f ca="1">NETWORKDAYS(LeaveTracker[[#This Row],[Start Date]],LeaveTracker[[#This Row],[End Date]],lstHolidays)&amp; " "&amp;LeaveTracker[[#This Row],[Type of Leave]]</f>
        <v>1 OTHER</v>
      </c>
      <c r="K2021" s="23">
        <f ca="1">NETWORKDAYS(LeaveTracker[[#This Row],[Start Date]],LeaveTracker[[#This Row],[End Date]],lstHolidays)</f>
        <v>1</v>
      </c>
      <c r="L2021" s="30"/>
    </row>
    <row r="2022" spans="1:12" ht="30" customHeight="1" x14ac:dyDescent="0.3">
      <c r="A2022" s="30">
        <v>490</v>
      </c>
      <c r="B2022" s="36">
        <v>43915</v>
      </c>
      <c r="C2022" s="36">
        <v>43826</v>
      </c>
      <c r="D2022" s="20" t="s">
        <v>443</v>
      </c>
      <c r="E2022" s="20" t="str">
        <f>IF(ISBLANK(LeaveTracker[[#This Row],[Employee Name]]),"-----",VLOOKUP(LeaveTracker[[#This Row],[Employee Name]],Employees[[Employee Name]:[Office]],6))</f>
        <v>ACCOUNTING</v>
      </c>
      <c r="F2022" s="24">
        <v>43819</v>
      </c>
      <c r="G2022" s="24">
        <v>43819</v>
      </c>
      <c r="H2022" s="20" t="s">
        <v>81</v>
      </c>
      <c r="I2022" s="51"/>
      <c r="J2022" s="27" t="str">
        <f ca="1">NETWORKDAYS(LeaveTracker[[#This Row],[Start Date]],LeaveTracker[[#This Row],[End Date]],lstHolidays)&amp; " "&amp;LeaveTracker[[#This Row],[Type of Leave]]</f>
        <v>1 SL</v>
      </c>
      <c r="K2022" s="23">
        <f ca="1">NETWORKDAYS(LeaveTracker[[#This Row],[Start Date]],LeaveTracker[[#This Row],[End Date]],lstHolidays)</f>
        <v>1</v>
      </c>
      <c r="L2022" s="30"/>
    </row>
    <row r="2023" spans="1:12" ht="30" customHeight="1" x14ac:dyDescent="0.3">
      <c r="A2023" s="30">
        <v>490</v>
      </c>
      <c r="B2023" s="36">
        <v>43915</v>
      </c>
      <c r="C2023" s="36">
        <v>43826</v>
      </c>
      <c r="D2023" s="20" t="s">
        <v>443</v>
      </c>
      <c r="E2023" s="20" t="str">
        <f>IF(ISBLANK(LeaveTracker[[#This Row],[Employee Name]]),"-----",VLOOKUP(LeaveTracker[[#This Row],[Employee Name]],Employees[[Employee Name]:[Office]],6))</f>
        <v>ACCOUNTING</v>
      </c>
      <c r="F2023" s="21">
        <v>43825</v>
      </c>
      <c r="G2023" s="24">
        <v>43825</v>
      </c>
      <c r="H2023" s="20" t="s">
        <v>81</v>
      </c>
      <c r="I2023" s="51"/>
      <c r="J2023" s="27" t="str">
        <f ca="1">NETWORKDAYS(LeaveTracker[[#This Row],[Start Date]],LeaveTracker[[#This Row],[End Date]],lstHolidays)&amp; " "&amp;LeaveTracker[[#This Row],[Type of Leave]]</f>
        <v>1 SL</v>
      </c>
      <c r="K2023" s="23">
        <f ca="1">NETWORKDAYS(LeaveTracker[[#This Row],[Start Date]],LeaveTracker[[#This Row],[End Date]],lstHolidays)</f>
        <v>1</v>
      </c>
      <c r="L2023" s="30"/>
    </row>
    <row r="2024" spans="1:12" ht="30" customHeight="1" x14ac:dyDescent="0.3">
      <c r="A2024" s="30">
        <v>491</v>
      </c>
      <c r="B2024" s="36">
        <v>43915</v>
      </c>
      <c r="C2024" s="36">
        <v>43875</v>
      </c>
      <c r="D2024" s="19" t="s">
        <v>523</v>
      </c>
      <c r="E2024" s="20" t="str">
        <f>IF(ISBLANK(LeaveTracker[[#This Row],[Employee Name]]),"-----",VLOOKUP(LeaveTracker[[#This Row],[Employee Name]],Employees[[Employee Name]:[Office]],6))</f>
        <v>ACCOUNTING</v>
      </c>
      <c r="F2024" s="21">
        <v>43867</v>
      </c>
      <c r="G2024" s="24">
        <v>43868</v>
      </c>
      <c r="H2024" s="20" t="s">
        <v>300</v>
      </c>
      <c r="I2024" s="51" t="s">
        <v>910</v>
      </c>
      <c r="J2024" s="27" t="str">
        <f ca="1">NETWORKDAYS(LeaveTracker[[#This Row],[Start Date]],LeaveTracker[[#This Row],[End Date]],lstHolidays)&amp; " "&amp;LeaveTracker[[#This Row],[Type of Leave]]</f>
        <v>2 OTHER</v>
      </c>
      <c r="K2024" s="23">
        <f ca="1">NETWORKDAYS(LeaveTracker[[#This Row],[Start Date]],LeaveTracker[[#This Row],[End Date]],lstHolidays)</f>
        <v>2</v>
      </c>
      <c r="L2024" s="30"/>
    </row>
    <row r="2025" spans="1:12" ht="30" customHeight="1" x14ac:dyDescent="0.3">
      <c r="A2025" s="30">
        <v>492</v>
      </c>
      <c r="B2025" s="36">
        <v>43915</v>
      </c>
      <c r="C2025" s="36">
        <v>43857</v>
      </c>
      <c r="D2025" s="19" t="s">
        <v>523</v>
      </c>
      <c r="E2025" s="20" t="str">
        <f>IF(ISBLANK(LeaveTracker[[#This Row],[Employee Name]]),"-----",VLOOKUP(LeaveTracker[[#This Row],[Employee Name]],Employees[[Employee Name]:[Office]],6))</f>
        <v>ACCOUNTING</v>
      </c>
      <c r="F2025" s="24">
        <v>43845</v>
      </c>
      <c r="G2025" s="24">
        <v>43845</v>
      </c>
      <c r="H2025" s="20" t="s">
        <v>300</v>
      </c>
      <c r="I2025" s="51" t="s">
        <v>910</v>
      </c>
      <c r="J2025" s="27" t="str">
        <f ca="1">NETWORKDAYS(LeaveTracker[[#This Row],[Start Date]],LeaveTracker[[#This Row],[End Date]],lstHolidays)&amp; " "&amp;LeaveTracker[[#This Row],[Type of Leave]]</f>
        <v>1 OTHER</v>
      </c>
      <c r="K2025" s="23">
        <f ca="1">NETWORKDAYS(LeaveTracker[[#This Row],[Start Date]],LeaveTracker[[#This Row],[End Date]],lstHolidays)</f>
        <v>1</v>
      </c>
      <c r="L2025" s="30"/>
    </row>
    <row r="2026" spans="1:12" ht="30" customHeight="1" x14ac:dyDescent="0.3">
      <c r="A2026" s="30">
        <v>493</v>
      </c>
      <c r="B2026" s="36">
        <v>43915</v>
      </c>
      <c r="C2026" s="36">
        <v>43836</v>
      </c>
      <c r="D2026" s="20" t="s">
        <v>523</v>
      </c>
      <c r="E2026" s="20" t="str">
        <f>IF(ISBLANK(LeaveTracker[[#This Row],[Employee Name]]),"-----",VLOOKUP(LeaveTracker[[#This Row],[Employee Name]],Employees[[Employee Name]:[Office]],6))</f>
        <v>ACCOUNTING</v>
      </c>
      <c r="F2026" s="24">
        <v>43833</v>
      </c>
      <c r="G2026" s="24">
        <v>43833</v>
      </c>
      <c r="H2026" s="20" t="s">
        <v>300</v>
      </c>
      <c r="I2026" s="51" t="s">
        <v>105</v>
      </c>
      <c r="J2026" s="27" t="str">
        <f ca="1">NETWORKDAYS(LeaveTracker[[#This Row],[Start Date]],LeaveTracker[[#This Row],[End Date]],lstHolidays)&amp; " "&amp;LeaveTracker[[#This Row],[Type of Leave]]</f>
        <v>1 OTHER</v>
      </c>
      <c r="K2026" s="23">
        <f ca="1">NETWORKDAYS(LeaveTracker[[#This Row],[Start Date]],LeaveTracker[[#This Row],[End Date]],lstHolidays)</f>
        <v>1</v>
      </c>
      <c r="L2026" s="30"/>
    </row>
    <row r="2027" spans="1:12" ht="30" customHeight="1" x14ac:dyDescent="0.3">
      <c r="A2027" s="30">
        <v>494</v>
      </c>
      <c r="B2027" s="36">
        <v>43915</v>
      </c>
      <c r="C2027" s="36">
        <v>43836</v>
      </c>
      <c r="D2027" s="20" t="s">
        <v>523</v>
      </c>
      <c r="E2027" s="20" t="str">
        <f>IF(ISBLANK(LeaveTracker[[#This Row],[Employee Name]]),"-----",VLOOKUP(LeaveTracker[[#This Row],[Employee Name]],Employees[[Employee Name]:[Office]],6))</f>
        <v>ACCOUNTING</v>
      </c>
      <c r="F2027" s="24">
        <v>43825</v>
      </c>
      <c r="G2027" s="24">
        <v>43825</v>
      </c>
      <c r="H2027" s="20" t="s">
        <v>81</v>
      </c>
      <c r="I2027" s="51"/>
      <c r="J2027" s="27" t="str">
        <f ca="1">NETWORKDAYS(LeaveTracker[[#This Row],[Start Date]],LeaveTracker[[#This Row],[End Date]],lstHolidays)&amp; " "&amp;LeaveTracker[[#This Row],[Type of Leave]]</f>
        <v>1 SL</v>
      </c>
      <c r="K2027" s="23">
        <f ca="1">NETWORKDAYS(LeaveTracker[[#This Row],[Start Date]],LeaveTracker[[#This Row],[End Date]],lstHolidays)</f>
        <v>1</v>
      </c>
      <c r="L2027" s="30"/>
    </row>
    <row r="2028" spans="1:12" ht="30" customHeight="1" x14ac:dyDescent="0.3">
      <c r="A2028" s="30">
        <v>495</v>
      </c>
      <c r="B2028" s="36">
        <v>43915</v>
      </c>
      <c r="C2028" s="36">
        <v>43861</v>
      </c>
      <c r="D2028" s="19" t="s">
        <v>725</v>
      </c>
      <c r="E2028" s="20" t="str">
        <f>IF(ISBLANK(LeaveTracker[[#This Row],[Employee Name]]),"-----",VLOOKUP(LeaveTracker[[#This Row],[Employee Name]],Employees[[Employee Name]:[Office]],6))</f>
        <v>LCR</v>
      </c>
      <c r="F2028" s="24">
        <v>43867</v>
      </c>
      <c r="G2028" s="21">
        <v>43871</v>
      </c>
      <c r="H2028" s="20" t="s">
        <v>300</v>
      </c>
      <c r="I2028" s="51" t="s">
        <v>849</v>
      </c>
      <c r="J2028" s="27" t="str">
        <f ca="1">NETWORKDAYS(LeaveTracker[[#This Row],[Start Date]],LeaveTracker[[#This Row],[End Date]],lstHolidays)&amp; " "&amp;LeaveTracker[[#This Row],[Type of Leave]]</f>
        <v>3 OTHER</v>
      </c>
      <c r="K2028" s="23">
        <f ca="1">NETWORKDAYS(LeaveTracker[[#This Row],[Start Date]],LeaveTracker[[#This Row],[End Date]],lstHolidays)</f>
        <v>3</v>
      </c>
      <c r="L2028" s="30"/>
    </row>
    <row r="2029" spans="1:12" ht="30" customHeight="1" x14ac:dyDescent="0.3">
      <c r="A2029" s="30">
        <v>496</v>
      </c>
      <c r="B2029" s="36">
        <v>43915</v>
      </c>
      <c r="C2029" s="36">
        <v>43902</v>
      </c>
      <c r="D2029" s="19" t="s">
        <v>544</v>
      </c>
      <c r="E2029" s="20" t="str">
        <f>IF(ISBLANK(LeaveTracker[[#This Row],[Employee Name]]),"-----",VLOOKUP(LeaveTracker[[#This Row],[Employee Name]],Employees[[Employee Name]:[Office]],6))</f>
        <v>LCR</v>
      </c>
      <c r="F2029" s="24">
        <v>43901</v>
      </c>
      <c r="G2029" s="24">
        <v>43901</v>
      </c>
      <c r="H2029" s="20" t="s">
        <v>81</v>
      </c>
      <c r="I2029" s="51"/>
      <c r="J2029" s="27" t="str">
        <f ca="1">NETWORKDAYS(LeaveTracker[[#This Row],[Start Date]],LeaveTracker[[#This Row],[End Date]],lstHolidays)&amp; " "&amp;LeaveTracker[[#This Row],[Type of Leave]]</f>
        <v>1 SL</v>
      </c>
      <c r="K2029" s="23">
        <f ca="1">NETWORKDAYS(LeaveTracker[[#This Row],[Start Date]],LeaveTracker[[#This Row],[End Date]],lstHolidays)</f>
        <v>1</v>
      </c>
      <c r="L2029" s="30"/>
    </row>
    <row r="2030" spans="1:12" ht="30" customHeight="1" x14ac:dyDescent="0.3">
      <c r="A2030" s="30">
        <v>497</v>
      </c>
      <c r="B2030" s="36">
        <v>43915</v>
      </c>
      <c r="C2030" s="36">
        <v>43846</v>
      </c>
      <c r="D2030" s="20" t="s">
        <v>544</v>
      </c>
      <c r="E2030" s="20" t="str">
        <f>IF(ISBLANK(LeaveTracker[[#This Row],[Employee Name]]),"-----",VLOOKUP(LeaveTracker[[#This Row],[Employee Name]],Employees[[Employee Name]:[Office]],6))</f>
        <v>LCR</v>
      </c>
      <c r="F2030" s="24">
        <v>43845</v>
      </c>
      <c r="G2030" s="24">
        <v>43845</v>
      </c>
      <c r="H2030" s="20" t="s">
        <v>300</v>
      </c>
      <c r="I2030" s="51" t="s">
        <v>849</v>
      </c>
      <c r="J2030" s="27" t="str">
        <f ca="1">NETWORKDAYS(LeaveTracker[[#This Row],[Start Date]],LeaveTracker[[#This Row],[End Date]],lstHolidays)&amp; " "&amp;LeaveTracker[[#This Row],[Type of Leave]]</f>
        <v>1 OTHER</v>
      </c>
      <c r="K2030" s="23">
        <f ca="1">NETWORKDAYS(LeaveTracker[[#This Row],[Start Date]],LeaveTracker[[#This Row],[End Date]],lstHolidays)</f>
        <v>1</v>
      </c>
      <c r="L2030" s="30"/>
    </row>
    <row r="2031" spans="1:12" ht="30" customHeight="1" x14ac:dyDescent="0.3">
      <c r="A2031" s="30">
        <v>498</v>
      </c>
      <c r="B2031" s="36">
        <v>43915</v>
      </c>
      <c r="C2031" s="36">
        <v>43868</v>
      </c>
      <c r="D2031" s="19" t="s">
        <v>967</v>
      </c>
      <c r="E2031" s="20" t="str">
        <f>IF(ISBLANK(LeaveTracker[[#This Row],[Employee Name]]),"-----",VLOOKUP(LeaveTracker[[#This Row],[Employee Name]],Employees[[Employee Name]:[Office]],6))</f>
        <v>LCR</v>
      </c>
      <c r="F2031" s="24">
        <v>43871</v>
      </c>
      <c r="G2031" s="24">
        <v>43873</v>
      </c>
      <c r="H2031" s="20" t="s">
        <v>300</v>
      </c>
      <c r="I2031" s="51" t="s">
        <v>849</v>
      </c>
      <c r="J2031" s="27" t="str">
        <f ca="1">NETWORKDAYS(LeaveTracker[[#This Row],[Start Date]],LeaveTracker[[#This Row],[End Date]],lstHolidays)&amp; " "&amp;LeaveTracker[[#This Row],[Type of Leave]]</f>
        <v>3 OTHER</v>
      </c>
      <c r="K2031" s="23">
        <f ca="1">NETWORKDAYS(LeaveTracker[[#This Row],[Start Date]],LeaveTracker[[#This Row],[End Date]],lstHolidays)</f>
        <v>3</v>
      </c>
      <c r="L2031" s="30"/>
    </row>
    <row r="2032" spans="1:12" ht="30" customHeight="1" x14ac:dyDescent="0.3">
      <c r="A2032" s="30">
        <v>499</v>
      </c>
      <c r="B2032" s="36">
        <v>43915</v>
      </c>
      <c r="C2032" s="36">
        <v>43879</v>
      </c>
      <c r="D2032" s="19" t="s">
        <v>546</v>
      </c>
      <c r="E2032" s="20" t="str">
        <f>IF(ISBLANK(LeaveTracker[[#This Row],[Employee Name]]),"-----",VLOOKUP(LeaveTracker[[#This Row],[Employee Name]],Employees[[Employee Name]:[Office]],6))</f>
        <v>LCR</v>
      </c>
      <c r="F2032" s="24">
        <v>43878</v>
      </c>
      <c r="G2032" s="24">
        <v>43878</v>
      </c>
      <c r="H2032" s="20" t="s">
        <v>81</v>
      </c>
      <c r="I2032" s="51"/>
      <c r="J2032" s="27" t="str">
        <f ca="1">NETWORKDAYS(LeaveTracker[[#This Row],[Start Date]],LeaveTracker[[#This Row],[End Date]],lstHolidays)&amp; " "&amp;LeaveTracker[[#This Row],[Type of Leave]]</f>
        <v>1 SL</v>
      </c>
      <c r="K2032" s="23">
        <f ca="1">NETWORKDAYS(LeaveTracker[[#This Row],[Start Date]],LeaveTracker[[#This Row],[End Date]],lstHolidays)</f>
        <v>1</v>
      </c>
      <c r="L2032" s="30"/>
    </row>
    <row r="2033" spans="1:12" ht="30" customHeight="1" x14ac:dyDescent="0.3">
      <c r="A2033" s="30">
        <v>500</v>
      </c>
      <c r="B2033" s="36">
        <v>43915</v>
      </c>
      <c r="C2033" s="36">
        <v>43847</v>
      </c>
      <c r="D2033" s="20" t="s">
        <v>546</v>
      </c>
      <c r="E2033" s="20" t="str">
        <f>IF(ISBLANK(LeaveTracker[[#This Row],[Employee Name]]),"-----",VLOOKUP(LeaveTracker[[#This Row],[Employee Name]],Employees[[Employee Name]:[Office]],6))</f>
        <v>LCR</v>
      </c>
      <c r="F2033" s="24">
        <v>43845</v>
      </c>
      <c r="G2033" s="24">
        <v>43845</v>
      </c>
      <c r="H2033" s="20" t="s">
        <v>300</v>
      </c>
      <c r="I2033" s="51" t="s">
        <v>849</v>
      </c>
      <c r="J2033" s="27" t="str">
        <f ca="1">NETWORKDAYS(LeaveTracker[[#This Row],[Start Date]],LeaveTracker[[#This Row],[End Date]],lstHolidays)&amp; " "&amp;LeaveTracker[[#This Row],[Type of Leave]]</f>
        <v>1 OTHER</v>
      </c>
      <c r="K2033" s="23">
        <f ca="1">NETWORKDAYS(LeaveTracker[[#This Row],[Start Date]],LeaveTracker[[#This Row],[End Date]],lstHolidays)</f>
        <v>1</v>
      </c>
      <c r="L2033" s="30"/>
    </row>
    <row r="2034" spans="1:12" ht="30" customHeight="1" x14ac:dyDescent="0.3">
      <c r="A2034" s="30">
        <v>501</v>
      </c>
      <c r="B2034" s="36">
        <v>43915</v>
      </c>
      <c r="C2034" s="36">
        <v>43847</v>
      </c>
      <c r="D2034" s="20" t="s">
        <v>546</v>
      </c>
      <c r="E2034" s="20" t="str">
        <f>IF(ISBLANK(LeaveTracker[[#This Row],[Employee Name]]),"-----",VLOOKUP(LeaveTracker[[#This Row],[Employee Name]],Employees[[Employee Name]:[Office]],6))</f>
        <v>LCR</v>
      </c>
      <c r="F2034" s="24">
        <v>43853</v>
      </c>
      <c r="G2034" s="24">
        <v>43854</v>
      </c>
      <c r="H2034" s="20" t="s">
        <v>300</v>
      </c>
      <c r="I2034" s="51" t="s">
        <v>849</v>
      </c>
      <c r="J2034" s="27" t="str">
        <f ca="1">NETWORKDAYS(LeaveTracker[[#This Row],[Start Date]],LeaveTracker[[#This Row],[End Date]],lstHolidays)&amp; " "&amp;LeaveTracker[[#This Row],[Type of Leave]]</f>
        <v>2 OTHER</v>
      </c>
      <c r="K2034" s="23">
        <f ca="1">NETWORKDAYS(LeaveTracker[[#This Row],[Start Date]],LeaveTracker[[#This Row],[End Date]],lstHolidays)</f>
        <v>2</v>
      </c>
      <c r="L2034" s="30"/>
    </row>
    <row r="2035" spans="1:12" ht="30" customHeight="1" x14ac:dyDescent="0.3">
      <c r="A2035" s="30">
        <v>502</v>
      </c>
      <c r="B2035" s="36">
        <v>43915</v>
      </c>
      <c r="C2035" s="36">
        <v>43861</v>
      </c>
      <c r="D2035" s="20" t="s">
        <v>546</v>
      </c>
      <c r="E2035" s="20" t="str">
        <f>IF(ISBLANK(LeaveTracker[[#This Row],[Employee Name]]),"-----",VLOOKUP(LeaveTracker[[#This Row],[Employee Name]],Employees[[Employee Name]:[Office]],6))</f>
        <v>LCR</v>
      </c>
      <c r="F2035" s="24">
        <v>43866</v>
      </c>
      <c r="G2035" s="24">
        <v>43866</v>
      </c>
      <c r="H2035" s="20" t="s">
        <v>300</v>
      </c>
      <c r="I2035" s="51" t="s">
        <v>849</v>
      </c>
      <c r="J2035" s="27" t="str">
        <f ca="1">NETWORKDAYS(LeaveTracker[[#This Row],[Start Date]],LeaveTracker[[#This Row],[End Date]],lstHolidays)&amp; " "&amp;LeaveTracker[[#This Row],[Type of Leave]]</f>
        <v>1 OTHER</v>
      </c>
      <c r="K2035" s="23">
        <f ca="1">NETWORKDAYS(LeaveTracker[[#This Row],[Start Date]],LeaveTracker[[#This Row],[End Date]],lstHolidays)</f>
        <v>1</v>
      </c>
      <c r="L2035" s="30"/>
    </row>
    <row r="2036" spans="1:12" ht="30" customHeight="1" x14ac:dyDescent="0.3">
      <c r="A2036" s="30">
        <v>503</v>
      </c>
      <c r="B2036" s="36">
        <v>43915</v>
      </c>
      <c r="C2036" s="36">
        <v>43861</v>
      </c>
      <c r="D2036" s="20" t="s">
        <v>546</v>
      </c>
      <c r="E2036" s="20" t="str">
        <f>IF(ISBLANK(LeaveTracker[[#This Row],[Employee Name]]),"-----",VLOOKUP(LeaveTracker[[#This Row],[Employee Name]],Employees[[Employee Name]:[Office]],6))</f>
        <v>LCR</v>
      </c>
      <c r="F2036" s="24">
        <v>43875</v>
      </c>
      <c r="G2036" s="24">
        <v>43875</v>
      </c>
      <c r="H2036" s="20" t="s">
        <v>300</v>
      </c>
      <c r="I2036" s="51" t="s">
        <v>849</v>
      </c>
      <c r="J2036" s="27" t="str">
        <f ca="1">NETWORKDAYS(LeaveTracker[[#This Row],[Start Date]],LeaveTracker[[#This Row],[End Date]],lstHolidays)&amp; " "&amp;LeaveTracker[[#This Row],[Type of Leave]]</f>
        <v>1 OTHER</v>
      </c>
      <c r="K2036" s="23">
        <f ca="1">NETWORKDAYS(LeaveTracker[[#This Row],[Start Date]],LeaveTracker[[#This Row],[End Date]],lstHolidays)</f>
        <v>1</v>
      </c>
      <c r="L2036" s="30"/>
    </row>
    <row r="2037" spans="1:12" ht="30" customHeight="1" x14ac:dyDescent="0.3">
      <c r="A2037" s="30">
        <v>504</v>
      </c>
      <c r="B2037" s="36">
        <v>43915</v>
      </c>
      <c r="C2037" s="36">
        <v>43887</v>
      </c>
      <c r="D2037" s="20" t="s">
        <v>358</v>
      </c>
      <c r="E2037" s="20" t="str">
        <f>IF(ISBLANK(LeaveTracker[[#This Row],[Employee Name]]),"-----",VLOOKUP(LeaveTracker[[#This Row],[Employee Name]],Employees[[Employee Name]:[Office]],6))</f>
        <v>LCR</v>
      </c>
      <c r="F2037" s="24">
        <v>43882</v>
      </c>
      <c r="G2037" s="24">
        <v>43882</v>
      </c>
      <c r="H2037" s="20" t="s">
        <v>81</v>
      </c>
      <c r="I2037" s="51"/>
      <c r="J2037" s="27" t="str">
        <f ca="1">NETWORKDAYS(LeaveTracker[[#This Row],[Start Date]],LeaveTracker[[#This Row],[End Date]],lstHolidays)&amp; " "&amp;LeaveTracker[[#This Row],[Type of Leave]]</f>
        <v>1 SL</v>
      </c>
      <c r="K2037" s="23">
        <f ca="1">NETWORKDAYS(LeaveTracker[[#This Row],[Start Date]],LeaveTracker[[#This Row],[End Date]],lstHolidays)</f>
        <v>1</v>
      </c>
      <c r="L2037" s="30"/>
    </row>
    <row r="2038" spans="1:12" ht="30" customHeight="1" x14ac:dyDescent="0.3">
      <c r="A2038" s="30">
        <v>504</v>
      </c>
      <c r="B2038" s="36">
        <v>43915</v>
      </c>
      <c r="C2038" s="36">
        <v>43887</v>
      </c>
      <c r="D2038" s="20" t="s">
        <v>358</v>
      </c>
      <c r="E2038" s="20" t="str">
        <f>IF(ISBLANK(LeaveTracker[[#This Row],[Employee Name]]),"-----",VLOOKUP(LeaveTracker[[#This Row],[Employee Name]],Employees[[Employee Name]:[Office]],6))</f>
        <v>LCR</v>
      </c>
      <c r="F2038" s="24">
        <v>43885</v>
      </c>
      <c r="G2038" s="24">
        <v>43885</v>
      </c>
      <c r="H2038" s="20" t="s">
        <v>81</v>
      </c>
      <c r="I2038" s="51"/>
      <c r="J2038" s="27" t="str">
        <f ca="1">NETWORKDAYS(LeaveTracker[[#This Row],[Start Date]],LeaveTracker[[#This Row],[End Date]],lstHolidays)&amp; " "&amp;LeaveTracker[[#This Row],[Type of Leave]]</f>
        <v>1 SL</v>
      </c>
      <c r="K2038" s="23">
        <f ca="1">NETWORKDAYS(LeaveTracker[[#This Row],[Start Date]],LeaveTracker[[#This Row],[End Date]],lstHolidays)</f>
        <v>1</v>
      </c>
      <c r="L2038" s="30"/>
    </row>
    <row r="2039" spans="1:12" ht="30" customHeight="1" x14ac:dyDescent="0.3">
      <c r="A2039" s="30">
        <v>505</v>
      </c>
      <c r="B2039" s="36">
        <v>43915</v>
      </c>
      <c r="C2039" s="36">
        <v>43880</v>
      </c>
      <c r="D2039" s="20" t="s">
        <v>358</v>
      </c>
      <c r="E2039" s="20" t="str">
        <f>IF(ISBLANK(LeaveTracker[[#This Row],[Employee Name]]),"-----",VLOOKUP(LeaveTracker[[#This Row],[Employee Name]],Employees[[Employee Name]:[Office]],6))</f>
        <v>LCR</v>
      </c>
      <c r="F2039" s="24">
        <v>43871</v>
      </c>
      <c r="G2039" s="24">
        <v>43871</v>
      </c>
      <c r="H2039" s="20" t="s">
        <v>81</v>
      </c>
      <c r="I2039" s="51"/>
      <c r="J2039" s="27" t="str">
        <f ca="1">NETWORKDAYS(LeaveTracker[[#This Row],[Start Date]],LeaveTracker[[#This Row],[End Date]],lstHolidays)&amp; " "&amp;LeaveTracker[[#This Row],[Type of Leave]]</f>
        <v>1 SL</v>
      </c>
      <c r="K2039" s="23">
        <f ca="1">NETWORKDAYS(LeaveTracker[[#This Row],[Start Date]],LeaveTracker[[#This Row],[End Date]],lstHolidays)</f>
        <v>1</v>
      </c>
      <c r="L2039" s="30"/>
    </row>
    <row r="2040" spans="1:12" ht="30" customHeight="1" x14ac:dyDescent="0.3">
      <c r="A2040" s="30">
        <v>505</v>
      </c>
      <c r="B2040" s="36">
        <v>43915</v>
      </c>
      <c r="C2040" s="36">
        <v>43880</v>
      </c>
      <c r="D2040" s="20" t="s">
        <v>358</v>
      </c>
      <c r="E2040" s="20" t="str">
        <f>IF(ISBLANK(LeaveTracker[[#This Row],[Employee Name]]),"-----",VLOOKUP(LeaveTracker[[#This Row],[Employee Name]],Employees[[Employee Name]:[Office]],6))</f>
        <v>LCR</v>
      </c>
      <c r="F2040" s="24">
        <v>43878</v>
      </c>
      <c r="G2040" s="24">
        <v>43878</v>
      </c>
      <c r="H2040" s="20" t="s">
        <v>81</v>
      </c>
      <c r="I2040" s="51"/>
      <c r="J2040" s="27" t="str">
        <f ca="1">NETWORKDAYS(LeaveTracker[[#This Row],[Start Date]],LeaveTracker[[#This Row],[End Date]],lstHolidays)&amp; " "&amp;LeaveTracker[[#This Row],[Type of Leave]]</f>
        <v>1 SL</v>
      </c>
      <c r="K2040" s="23">
        <f ca="1">NETWORKDAYS(LeaveTracker[[#This Row],[Start Date]],LeaveTracker[[#This Row],[End Date]],lstHolidays)</f>
        <v>1</v>
      </c>
      <c r="L2040" s="30"/>
    </row>
    <row r="2041" spans="1:12" ht="30" customHeight="1" x14ac:dyDescent="0.3">
      <c r="A2041" s="30">
        <v>506</v>
      </c>
      <c r="B2041" s="36">
        <v>43915</v>
      </c>
      <c r="C2041" s="36">
        <v>43865</v>
      </c>
      <c r="D2041" s="20" t="s">
        <v>358</v>
      </c>
      <c r="E2041" s="20" t="str">
        <f>IF(ISBLANK(LeaveTracker[[#This Row],[Employee Name]]),"-----",VLOOKUP(LeaveTracker[[#This Row],[Employee Name]],Employees[[Employee Name]:[Office]],6))</f>
        <v>LCR</v>
      </c>
      <c r="F2041" s="24">
        <v>43864</v>
      </c>
      <c r="G2041" s="24">
        <v>43864</v>
      </c>
      <c r="H2041" s="20" t="s">
        <v>81</v>
      </c>
      <c r="I2041" s="51"/>
      <c r="J2041" s="27" t="str">
        <f ca="1">NETWORKDAYS(LeaveTracker[[#This Row],[Start Date]],LeaveTracker[[#This Row],[End Date]],lstHolidays)&amp; " "&amp;LeaveTracker[[#This Row],[Type of Leave]]</f>
        <v>1 SL</v>
      </c>
      <c r="K2041" s="23">
        <f ca="1">NETWORKDAYS(LeaveTracker[[#This Row],[Start Date]],LeaveTracker[[#This Row],[End Date]],lstHolidays)</f>
        <v>1</v>
      </c>
      <c r="L2041" s="30"/>
    </row>
    <row r="2042" spans="1:12" ht="30" customHeight="1" x14ac:dyDescent="0.3">
      <c r="A2042" s="30">
        <v>507</v>
      </c>
      <c r="B2042" s="36">
        <v>43915</v>
      </c>
      <c r="C2042" s="36">
        <v>43858</v>
      </c>
      <c r="D2042" s="20" t="s">
        <v>358</v>
      </c>
      <c r="E2042" s="20" t="str">
        <f>IF(ISBLANK(LeaveTracker[[#This Row],[Employee Name]]),"-----",VLOOKUP(LeaveTracker[[#This Row],[Employee Name]],Employees[[Employee Name]:[Office]],6))</f>
        <v>LCR</v>
      </c>
      <c r="F2042" s="24">
        <v>43861</v>
      </c>
      <c r="G2042" s="21">
        <v>43861</v>
      </c>
      <c r="H2042" s="20" t="s">
        <v>300</v>
      </c>
      <c r="I2042" s="51" t="s">
        <v>849</v>
      </c>
      <c r="J2042" s="27" t="str">
        <f ca="1">NETWORKDAYS(LeaveTracker[[#This Row],[Start Date]],LeaveTracker[[#This Row],[End Date]],lstHolidays)&amp; " "&amp;LeaveTracker[[#This Row],[Type of Leave]]</f>
        <v>1 OTHER</v>
      </c>
      <c r="K2042" s="23">
        <f ca="1">NETWORKDAYS(LeaveTracker[[#This Row],[Start Date]],LeaveTracker[[#This Row],[End Date]],lstHolidays)</f>
        <v>1</v>
      </c>
      <c r="L2042" s="30"/>
    </row>
    <row r="2043" spans="1:12" ht="30" customHeight="1" x14ac:dyDescent="0.3">
      <c r="A2043" s="30">
        <v>508</v>
      </c>
      <c r="B2043" s="36">
        <v>43915</v>
      </c>
      <c r="C2043" s="36">
        <v>43850</v>
      </c>
      <c r="D2043" s="20" t="s">
        <v>358</v>
      </c>
      <c r="E2043" s="20" t="str">
        <f>IF(ISBLANK(LeaveTracker[[#This Row],[Employee Name]]),"-----",VLOOKUP(LeaveTracker[[#This Row],[Employee Name]],Employees[[Employee Name]:[Office]],6))</f>
        <v>LCR</v>
      </c>
      <c r="F2043" s="24">
        <v>43845</v>
      </c>
      <c r="G2043" s="24">
        <v>43847</v>
      </c>
      <c r="H2043" s="20" t="s">
        <v>300</v>
      </c>
      <c r="I2043" s="51" t="s">
        <v>849</v>
      </c>
      <c r="J2043" s="27" t="str">
        <f ca="1">NETWORKDAYS(LeaveTracker[[#This Row],[Start Date]],LeaveTracker[[#This Row],[End Date]],lstHolidays)&amp; " "&amp;LeaveTracker[[#This Row],[Type of Leave]]</f>
        <v>3 OTHER</v>
      </c>
      <c r="K2043" s="23">
        <f ca="1">NETWORKDAYS(LeaveTracker[[#This Row],[Start Date]],LeaveTracker[[#This Row],[End Date]],lstHolidays)</f>
        <v>3</v>
      </c>
      <c r="L2043" s="30"/>
    </row>
    <row r="2044" spans="1:12" ht="30" customHeight="1" x14ac:dyDescent="0.3">
      <c r="A2044" s="30">
        <v>509</v>
      </c>
      <c r="B2044" s="36">
        <v>43915</v>
      </c>
      <c r="C2044" s="36">
        <v>43858</v>
      </c>
      <c r="D2044" s="20" t="s">
        <v>358</v>
      </c>
      <c r="E2044" s="20" t="str">
        <f>IF(ISBLANK(LeaveTracker[[#This Row],[Employee Name]]),"-----",VLOOKUP(LeaveTracker[[#This Row],[Employee Name]],Employees[[Employee Name]:[Office]],6))</f>
        <v>LCR</v>
      </c>
      <c r="F2044" s="24">
        <v>43857</v>
      </c>
      <c r="G2044" s="24">
        <v>43857</v>
      </c>
      <c r="H2044" s="20" t="s">
        <v>300</v>
      </c>
      <c r="I2044" s="51" t="s">
        <v>849</v>
      </c>
      <c r="J2044" s="27" t="str">
        <f ca="1">NETWORKDAYS(LeaveTracker[[#This Row],[Start Date]],LeaveTracker[[#This Row],[End Date]],lstHolidays)&amp; " "&amp;LeaveTracker[[#This Row],[Type of Leave]]</f>
        <v>1 OTHER</v>
      </c>
      <c r="K2044" s="23">
        <f ca="1">NETWORKDAYS(LeaveTracker[[#This Row],[Start Date]],LeaveTracker[[#This Row],[End Date]],lstHolidays)</f>
        <v>1</v>
      </c>
      <c r="L2044" s="30"/>
    </row>
    <row r="2045" spans="1:12" ht="30" customHeight="1" x14ac:dyDescent="0.3">
      <c r="A2045" s="30">
        <v>510</v>
      </c>
      <c r="B2045" s="36">
        <v>43915</v>
      </c>
      <c r="C2045" s="36">
        <v>43864</v>
      </c>
      <c r="D2045" s="19" t="s">
        <v>865</v>
      </c>
      <c r="E2045" s="20" t="str">
        <f>IF(ISBLANK(LeaveTracker[[#This Row],[Employee Name]]),"-----",VLOOKUP(LeaveTracker[[#This Row],[Employee Name]],Employees[[Employee Name]:[Office]],6))</f>
        <v>LCR</v>
      </c>
      <c r="F2045" s="24">
        <v>43888</v>
      </c>
      <c r="G2045" s="24">
        <v>43889</v>
      </c>
      <c r="H2045" s="20" t="s">
        <v>81</v>
      </c>
      <c r="I2045" s="51"/>
      <c r="J2045" s="27" t="str">
        <f ca="1">NETWORKDAYS(LeaveTracker[[#This Row],[Start Date]],LeaveTracker[[#This Row],[End Date]],lstHolidays)&amp; " "&amp;LeaveTracker[[#This Row],[Type of Leave]]</f>
        <v>2 SL</v>
      </c>
      <c r="K2045" s="23">
        <f ca="1">NETWORKDAYS(LeaveTracker[[#This Row],[Start Date]],LeaveTracker[[#This Row],[End Date]],lstHolidays)</f>
        <v>2</v>
      </c>
      <c r="L2045" s="30"/>
    </row>
    <row r="2046" spans="1:12" ht="30" customHeight="1" x14ac:dyDescent="0.3">
      <c r="A2046" s="30">
        <v>511</v>
      </c>
      <c r="B2046" s="36">
        <v>43915</v>
      </c>
      <c r="C2046" s="36">
        <v>43865</v>
      </c>
      <c r="D2046" s="20" t="s">
        <v>865</v>
      </c>
      <c r="E2046" s="20" t="str">
        <f>IF(ISBLANK(LeaveTracker[[#This Row],[Employee Name]]),"-----",VLOOKUP(LeaveTracker[[#This Row],[Employee Name]],Employees[[Employee Name]:[Office]],6))</f>
        <v>LCR</v>
      </c>
      <c r="F2046" s="24">
        <v>43866</v>
      </c>
      <c r="G2046" s="24">
        <v>43866</v>
      </c>
      <c r="H2046" s="20" t="s">
        <v>300</v>
      </c>
      <c r="I2046" s="51" t="s">
        <v>849</v>
      </c>
      <c r="J2046" s="27" t="str">
        <f ca="1">NETWORKDAYS(LeaveTracker[[#This Row],[Start Date]],LeaveTracker[[#This Row],[End Date]],lstHolidays)&amp; " "&amp;LeaveTracker[[#This Row],[Type of Leave]]</f>
        <v>1 OTHER</v>
      </c>
      <c r="K2046" s="23">
        <f ca="1">NETWORKDAYS(LeaveTracker[[#This Row],[Start Date]],LeaveTracker[[#This Row],[End Date]],lstHolidays)</f>
        <v>1</v>
      </c>
      <c r="L2046" s="30"/>
    </row>
    <row r="2047" spans="1:12" ht="30" customHeight="1" x14ac:dyDescent="0.3">
      <c r="A2047" s="30">
        <v>511</v>
      </c>
      <c r="B2047" s="36">
        <v>43915</v>
      </c>
      <c r="C2047" s="36">
        <v>43865</v>
      </c>
      <c r="D2047" s="20" t="s">
        <v>865</v>
      </c>
      <c r="E2047" s="20" t="str">
        <f>IF(ISBLANK(LeaveTracker[[#This Row],[Employee Name]]),"-----",VLOOKUP(LeaveTracker[[#This Row],[Employee Name]],Employees[[Employee Name]:[Office]],6))</f>
        <v>LCR</v>
      </c>
      <c r="F2047" s="24">
        <v>43875</v>
      </c>
      <c r="G2047" s="24">
        <v>43875</v>
      </c>
      <c r="H2047" s="20" t="s">
        <v>300</v>
      </c>
      <c r="I2047" s="51" t="s">
        <v>849</v>
      </c>
      <c r="J2047" s="27" t="str">
        <f ca="1">NETWORKDAYS(LeaveTracker[[#This Row],[Start Date]],LeaveTracker[[#This Row],[End Date]],lstHolidays)&amp; " "&amp;LeaveTracker[[#This Row],[Type of Leave]]</f>
        <v>1 OTHER</v>
      </c>
      <c r="K2047" s="23">
        <f ca="1">NETWORKDAYS(LeaveTracker[[#This Row],[Start Date]],LeaveTracker[[#This Row],[End Date]],lstHolidays)</f>
        <v>1</v>
      </c>
      <c r="L2047" s="30"/>
    </row>
    <row r="2048" spans="1:12" ht="30" customHeight="1" x14ac:dyDescent="0.3">
      <c r="A2048" s="30">
        <v>512</v>
      </c>
      <c r="B2048" s="36">
        <v>43915</v>
      </c>
      <c r="C2048" s="36">
        <v>43854</v>
      </c>
      <c r="D2048" s="20" t="s">
        <v>865</v>
      </c>
      <c r="E2048" s="20" t="str">
        <f>IF(ISBLANK(LeaveTracker[[#This Row],[Employee Name]]),"-----",VLOOKUP(LeaveTracker[[#This Row],[Employee Name]],Employees[[Employee Name]:[Office]],6))</f>
        <v>LCR</v>
      </c>
      <c r="F2048" s="24">
        <v>43857</v>
      </c>
      <c r="G2048" s="24">
        <v>43858</v>
      </c>
      <c r="H2048" s="20" t="s">
        <v>300</v>
      </c>
      <c r="I2048" s="51" t="s">
        <v>849</v>
      </c>
      <c r="J2048" s="27" t="str">
        <f ca="1">NETWORKDAYS(LeaveTracker[[#This Row],[Start Date]],LeaveTracker[[#This Row],[End Date]],lstHolidays)&amp; " "&amp;LeaveTracker[[#This Row],[Type of Leave]]</f>
        <v>2 OTHER</v>
      </c>
      <c r="K2048" s="23">
        <f ca="1">NETWORKDAYS(LeaveTracker[[#This Row],[Start Date]],LeaveTracker[[#This Row],[End Date]],lstHolidays)</f>
        <v>2</v>
      </c>
      <c r="L2048" s="30"/>
    </row>
    <row r="2049" spans="1:12" ht="30" customHeight="1" x14ac:dyDescent="0.3">
      <c r="A2049" s="30">
        <v>513</v>
      </c>
      <c r="B2049" s="36">
        <v>43915</v>
      </c>
      <c r="C2049" s="36">
        <v>43846</v>
      </c>
      <c r="D2049" s="20" t="s">
        <v>865</v>
      </c>
      <c r="E2049" s="20" t="str">
        <f>IF(ISBLANK(LeaveTracker[[#This Row],[Employee Name]]),"-----",VLOOKUP(LeaveTracker[[#This Row],[Employee Name]],Employees[[Employee Name]:[Office]],6))</f>
        <v>LCR</v>
      </c>
      <c r="F2049" s="24">
        <v>43845</v>
      </c>
      <c r="G2049" s="24">
        <v>43845</v>
      </c>
      <c r="H2049" s="20" t="s">
        <v>300</v>
      </c>
      <c r="I2049" s="51" t="s">
        <v>849</v>
      </c>
      <c r="J2049" s="27" t="str">
        <f ca="1">NETWORKDAYS(LeaveTracker[[#This Row],[Start Date]],LeaveTracker[[#This Row],[End Date]],lstHolidays)&amp; " "&amp;LeaveTracker[[#This Row],[Type of Leave]]</f>
        <v>1 OTHER</v>
      </c>
      <c r="K2049" s="23">
        <f ca="1">NETWORKDAYS(LeaveTracker[[#This Row],[Start Date]],LeaveTracker[[#This Row],[End Date]],lstHolidays)</f>
        <v>1</v>
      </c>
      <c r="L2049" s="30"/>
    </row>
    <row r="2050" spans="1:12" ht="30" customHeight="1" x14ac:dyDescent="0.3">
      <c r="A2050" s="30">
        <v>514</v>
      </c>
      <c r="B2050" s="36">
        <v>43915</v>
      </c>
      <c r="C2050" s="36">
        <v>43857</v>
      </c>
      <c r="D2050" s="19" t="s">
        <v>727</v>
      </c>
      <c r="E2050" s="20" t="str">
        <f>IF(ISBLANK(LeaveTracker[[#This Row],[Employee Name]]),"-----",VLOOKUP(LeaveTracker[[#This Row],[Employee Name]],Employees[[Employee Name]:[Office]],6))</f>
        <v>LCR</v>
      </c>
      <c r="F2050" s="24">
        <v>43861</v>
      </c>
      <c r="G2050" s="24">
        <v>43861</v>
      </c>
      <c r="H2050" s="20" t="s">
        <v>300</v>
      </c>
      <c r="I2050" s="51" t="s">
        <v>849</v>
      </c>
      <c r="J2050" s="27" t="str">
        <f ca="1">NETWORKDAYS(LeaveTracker[[#This Row],[Start Date]],LeaveTracker[[#This Row],[End Date]],lstHolidays)&amp; " "&amp;LeaveTracker[[#This Row],[Type of Leave]]</f>
        <v>1 OTHER</v>
      </c>
      <c r="K2050" s="23">
        <f ca="1">NETWORKDAYS(LeaveTracker[[#This Row],[Start Date]],LeaveTracker[[#This Row],[End Date]],lstHolidays)</f>
        <v>1</v>
      </c>
      <c r="L2050" s="30"/>
    </row>
    <row r="2051" spans="1:12" ht="30" customHeight="1" x14ac:dyDescent="0.3">
      <c r="A2051" s="30">
        <v>514</v>
      </c>
      <c r="B2051" s="36">
        <v>43915</v>
      </c>
      <c r="C2051" s="36">
        <v>43857</v>
      </c>
      <c r="D2051" s="19" t="s">
        <v>727</v>
      </c>
      <c r="E2051" s="20" t="str">
        <f>IF(ISBLANK(LeaveTracker[[#This Row],[Employee Name]]),"-----",VLOOKUP(LeaveTracker[[#This Row],[Employee Name]],Employees[[Employee Name]:[Office]],6))</f>
        <v>LCR</v>
      </c>
      <c r="F2051" s="24">
        <v>43864</v>
      </c>
      <c r="G2051" s="24">
        <v>43864</v>
      </c>
      <c r="H2051" s="20" t="s">
        <v>300</v>
      </c>
      <c r="I2051" s="51" t="s">
        <v>849</v>
      </c>
      <c r="J2051" s="27" t="str">
        <f ca="1">NETWORKDAYS(LeaveTracker[[#This Row],[Start Date]],LeaveTracker[[#This Row],[End Date]],lstHolidays)&amp; " "&amp;LeaveTracker[[#This Row],[Type of Leave]]</f>
        <v>1 OTHER</v>
      </c>
      <c r="K2051" s="23">
        <f ca="1">NETWORKDAYS(LeaveTracker[[#This Row],[Start Date]],LeaveTracker[[#This Row],[End Date]],lstHolidays)</f>
        <v>1</v>
      </c>
      <c r="L2051" s="30"/>
    </row>
    <row r="2052" spans="1:12" ht="30" customHeight="1" x14ac:dyDescent="0.3">
      <c r="A2052" s="30">
        <v>515</v>
      </c>
      <c r="B2052" s="36">
        <v>43915</v>
      </c>
      <c r="C2052" s="36">
        <v>43845</v>
      </c>
      <c r="D2052" s="20" t="s">
        <v>727</v>
      </c>
      <c r="E2052" s="20" t="str">
        <f>IF(ISBLANK(LeaveTracker[[#This Row],[Employee Name]]),"-----",VLOOKUP(LeaveTracker[[#This Row],[Employee Name]],Employees[[Employee Name]:[Office]],6))</f>
        <v>LCR</v>
      </c>
      <c r="F2052" s="24">
        <v>43850</v>
      </c>
      <c r="G2052" s="24">
        <v>43851</v>
      </c>
      <c r="H2052" s="20" t="s">
        <v>300</v>
      </c>
      <c r="I2052" s="51" t="s">
        <v>849</v>
      </c>
      <c r="J2052" s="27" t="str">
        <f ca="1">NETWORKDAYS(LeaveTracker[[#This Row],[Start Date]],LeaveTracker[[#This Row],[End Date]],lstHolidays)&amp; " "&amp;LeaveTracker[[#This Row],[Type of Leave]]</f>
        <v>2 OTHER</v>
      </c>
      <c r="K2052" s="23">
        <f ca="1">NETWORKDAYS(LeaveTracker[[#This Row],[Start Date]],LeaveTracker[[#This Row],[End Date]],lstHolidays)</f>
        <v>2</v>
      </c>
      <c r="L2052" s="30"/>
    </row>
    <row r="2053" spans="1:12" ht="30" customHeight="1" x14ac:dyDescent="0.3">
      <c r="A2053" s="30">
        <v>516</v>
      </c>
      <c r="B2053" s="36">
        <v>43915</v>
      </c>
      <c r="C2053" s="36">
        <v>43852</v>
      </c>
      <c r="D2053" s="20" t="s">
        <v>727</v>
      </c>
      <c r="E2053" s="20" t="str">
        <f>IF(ISBLANK(LeaveTracker[[#This Row],[Employee Name]]),"-----",VLOOKUP(LeaveTracker[[#This Row],[Employee Name]],Employees[[Employee Name]:[Office]],6))</f>
        <v>LCR</v>
      </c>
      <c r="F2053" s="24">
        <v>43854</v>
      </c>
      <c r="G2053" s="24">
        <v>43854</v>
      </c>
      <c r="H2053" s="20" t="s">
        <v>300</v>
      </c>
      <c r="I2053" s="51" t="s">
        <v>849</v>
      </c>
      <c r="J2053" s="27" t="str">
        <f ca="1">NETWORKDAYS(LeaveTracker[[#This Row],[Start Date]],LeaveTracker[[#This Row],[End Date]],lstHolidays)&amp; " "&amp;LeaveTracker[[#This Row],[Type of Leave]]</f>
        <v>1 OTHER</v>
      </c>
      <c r="K2053" s="23">
        <f ca="1">NETWORKDAYS(LeaveTracker[[#This Row],[Start Date]],LeaveTracker[[#This Row],[End Date]],lstHolidays)</f>
        <v>1</v>
      </c>
      <c r="L2053" s="30"/>
    </row>
    <row r="2054" spans="1:12" ht="30" customHeight="1" x14ac:dyDescent="0.3">
      <c r="A2054" s="30">
        <v>517</v>
      </c>
      <c r="B2054" s="36">
        <v>43915</v>
      </c>
      <c r="C2054" s="36">
        <v>43903</v>
      </c>
      <c r="D2054" s="19" t="s">
        <v>354</v>
      </c>
      <c r="E2054" s="20" t="str">
        <f>IF(ISBLANK(LeaveTracker[[#This Row],[Employee Name]]),"-----",VLOOKUP(LeaveTracker[[#This Row],[Employee Name]],Employees[[Employee Name]:[Office]],6))</f>
        <v>LCR</v>
      </c>
      <c r="F2054" s="24">
        <v>43902</v>
      </c>
      <c r="G2054" s="24">
        <v>43902</v>
      </c>
      <c r="H2054" s="20" t="s">
        <v>81</v>
      </c>
      <c r="I2054" s="51"/>
      <c r="J2054" s="27" t="str">
        <f ca="1">NETWORKDAYS(LeaveTracker[[#This Row],[Start Date]],LeaveTracker[[#This Row],[End Date]],lstHolidays)&amp; " "&amp;LeaveTracker[[#This Row],[Type of Leave]]</f>
        <v>1 SL</v>
      </c>
      <c r="K2054" s="23">
        <f ca="1">NETWORKDAYS(LeaveTracker[[#This Row],[Start Date]],LeaveTracker[[#This Row],[End Date]],lstHolidays)</f>
        <v>1</v>
      </c>
      <c r="L2054" s="30"/>
    </row>
    <row r="2055" spans="1:12" ht="30" customHeight="1" x14ac:dyDescent="0.3">
      <c r="A2055" s="30">
        <v>518</v>
      </c>
      <c r="B2055" s="36">
        <v>43915</v>
      </c>
      <c r="C2055" s="36">
        <v>43888</v>
      </c>
      <c r="D2055" s="20" t="s">
        <v>354</v>
      </c>
      <c r="E2055" s="20" t="str">
        <f>IF(ISBLANK(LeaveTracker[[#This Row],[Employee Name]]),"-----",VLOOKUP(LeaveTracker[[#This Row],[Employee Name]],Employees[[Employee Name]:[Office]],6))</f>
        <v>LCR</v>
      </c>
      <c r="F2055" s="24">
        <v>43885</v>
      </c>
      <c r="G2055" s="24">
        <v>43885</v>
      </c>
      <c r="H2055" s="20" t="s">
        <v>81</v>
      </c>
      <c r="I2055" s="51"/>
      <c r="J2055" s="27" t="str">
        <f ca="1">NETWORKDAYS(LeaveTracker[[#This Row],[Start Date]],LeaveTracker[[#This Row],[End Date]],lstHolidays)&amp; " "&amp;LeaveTracker[[#This Row],[Type of Leave]]</f>
        <v>1 SL</v>
      </c>
      <c r="K2055" s="23">
        <f ca="1">NETWORKDAYS(LeaveTracker[[#This Row],[Start Date]],LeaveTracker[[#This Row],[End Date]],lstHolidays)</f>
        <v>1</v>
      </c>
      <c r="L2055" s="30"/>
    </row>
    <row r="2056" spans="1:12" ht="30" customHeight="1" x14ac:dyDescent="0.3">
      <c r="A2056" s="30">
        <v>518</v>
      </c>
      <c r="B2056" s="36">
        <v>43915</v>
      </c>
      <c r="C2056" s="36">
        <v>43888</v>
      </c>
      <c r="D2056" s="20" t="s">
        <v>354</v>
      </c>
      <c r="E2056" s="20" t="str">
        <f>IF(ISBLANK(LeaveTracker[[#This Row],[Employee Name]]),"-----",VLOOKUP(LeaveTracker[[#This Row],[Employee Name]],Employees[[Employee Name]:[Office]],6))</f>
        <v>LCR</v>
      </c>
      <c r="F2056" s="24">
        <v>43887</v>
      </c>
      <c r="G2056" s="24">
        <v>43887</v>
      </c>
      <c r="H2056" s="20" t="s">
        <v>81</v>
      </c>
      <c r="I2056" s="51"/>
      <c r="J2056" s="27" t="str">
        <f ca="1">NETWORKDAYS(LeaveTracker[[#This Row],[Start Date]],LeaveTracker[[#This Row],[End Date]],lstHolidays)&amp; " "&amp;LeaveTracker[[#This Row],[Type of Leave]]</f>
        <v>1 SL</v>
      </c>
      <c r="K2056" s="23">
        <f ca="1">NETWORKDAYS(LeaveTracker[[#This Row],[Start Date]],LeaveTracker[[#This Row],[End Date]],lstHolidays)</f>
        <v>1</v>
      </c>
      <c r="L2056" s="30"/>
    </row>
    <row r="2057" spans="1:12" ht="30" customHeight="1" x14ac:dyDescent="0.3">
      <c r="A2057" s="30">
        <v>519</v>
      </c>
      <c r="B2057" s="36">
        <v>43915</v>
      </c>
      <c r="C2057" s="36">
        <v>43881</v>
      </c>
      <c r="D2057" s="20" t="s">
        <v>354</v>
      </c>
      <c r="E2057" s="20" t="str">
        <f>IF(ISBLANK(LeaveTracker[[#This Row],[Employee Name]]),"-----",VLOOKUP(LeaveTracker[[#This Row],[Employee Name]],Employees[[Employee Name]:[Office]],6))</f>
        <v>LCR</v>
      </c>
      <c r="F2057" s="24">
        <v>43880</v>
      </c>
      <c r="G2057" s="24">
        <v>43880</v>
      </c>
      <c r="H2057" s="20" t="s">
        <v>81</v>
      </c>
      <c r="I2057" s="51"/>
      <c r="J2057" s="27" t="str">
        <f ca="1">NETWORKDAYS(LeaveTracker[[#This Row],[Start Date]],LeaveTracker[[#This Row],[End Date]],lstHolidays)&amp; " "&amp;LeaveTracker[[#This Row],[Type of Leave]]</f>
        <v>1 SL</v>
      </c>
      <c r="K2057" s="23">
        <f ca="1">NETWORKDAYS(LeaveTracker[[#This Row],[Start Date]],LeaveTracker[[#This Row],[End Date]],lstHolidays)</f>
        <v>1</v>
      </c>
      <c r="L2057" s="30"/>
    </row>
    <row r="2058" spans="1:12" ht="30" customHeight="1" x14ac:dyDescent="0.3">
      <c r="A2058" s="30">
        <v>520</v>
      </c>
      <c r="B2058" s="36">
        <v>43915</v>
      </c>
      <c r="C2058" s="36">
        <v>43865</v>
      </c>
      <c r="D2058" s="20" t="s">
        <v>354</v>
      </c>
      <c r="E2058" s="20" t="str">
        <f>IF(ISBLANK(LeaveTracker[[#This Row],[Employee Name]]),"-----",VLOOKUP(LeaveTracker[[#This Row],[Employee Name]],Employees[[Employee Name]:[Office]],6))</f>
        <v>LCR</v>
      </c>
      <c r="F2058" s="24">
        <v>43872</v>
      </c>
      <c r="G2058" s="24">
        <v>43872</v>
      </c>
      <c r="H2058" s="20" t="s">
        <v>300</v>
      </c>
      <c r="I2058" s="51" t="s">
        <v>849</v>
      </c>
      <c r="J2058" s="27" t="str">
        <f ca="1">NETWORKDAYS(LeaveTracker[[#This Row],[Start Date]],LeaveTracker[[#This Row],[End Date]],lstHolidays)&amp; " "&amp;LeaveTracker[[#This Row],[Type of Leave]]</f>
        <v>1 OTHER</v>
      </c>
      <c r="K2058" s="23">
        <f ca="1">NETWORKDAYS(LeaveTracker[[#This Row],[Start Date]],LeaveTracker[[#This Row],[End Date]],lstHolidays)</f>
        <v>1</v>
      </c>
      <c r="L2058" s="30"/>
    </row>
    <row r="2059" spans="1:12" ht="30" customHeight="1" x14ac:dyDescent="0.3">
      <c r="A2059" s="30">
        <v>520</v>
      </c>
      <c r="B2059" s="36">
        <v>43915</v>
      </c>
      <c r="C2059" s="36">
        <v>43865</v>
      </c>
      <c r="D2059" s="20" t="s">
        <v>354</v>
      </c>
      <c r="E2059" s="20" t="str">
        <f>IF(ISBLANK(LeaveTracker[[#This Row],[Employee Name]]),"-----",VLOOKUP(LeaveTracker[[#This Row],[Employee Name]],Employees[[Employee Name]:[Office]],6))</f>
        <v>LCR</v>
      </c>
      <c r="F2059" s="24">
        <v>43875</v>
      </c>
      <c r="G2059" s="24">
        <v>43875</v>
      </c>
      <c r="H2059" s="20" t="s">
        <v>300</v>
      </c>
      <c r="I2059" s="51" t="s">
        <v>849</v>
      </c>
      <c r="J2059" s="27" t="str">
        <f ca="1">NETWORKDAYS(LeaveTracker[[#This Row],[Start Date]],LeaveTracker[[#This Row],[End Date]],lstHolidays)&amp; " "&amp;LeaveTracker[[#This Row],[Type of Leave]]</f>
        <v>1 OTHER</v>
      </c>
      <c r="K2059" s="23">
        <f ca="1">NETWORKDAYS(LeaveTracker[[#This Row],[Start Date]],LeaveTracker[[#This Row],[End Date]],lstHolidays)</f>
        <v>1</v>
      </c>
      <c r="L2059" s="30"/>
    </row>
    <row r="2060" spans="1:12" ht="30" customHeight="1" x14ac:dyDescent="0.3">
      <c r="A2060" s="30">
        <v>521</v>
      </c>
      <c r="B2060" s="36">
        <v>43915</v>
      </c>
      <c r="C2060" s="36">
        <v>43851</v>
      </c>
      <c r="D2060" s="20" t="s">
        <v>354</v>
      </c>
      <c r="E2060" s="20" t="str">
        <f>IF(ISBLANK(LeaveTracker[[#This Row],[Employee Name]]),"-----",VLOOKUP(LeaveTracker[[#This Row],[Employee Name]],Employees[[Employee Name]:[Office]],6))</f>
        <v>LCR</v>
      </c>
      <c r="F2060" s="24">
        <v>43861</v>
      </c>
      <c r="G2060" s="24">
        <v>43861</v>
      </c>
      <c r="H2060" s="20" t="s">
        <v>300</v>
      </c>
      <c r="I2060" s="51" t="s">
        <v>849</v>
      </c>
      <c r="J2060" s="27" t="str">
        <f ca="1">NETWORKDAYS(LeaveTracker[[#This Row],[Start Date]],LeaveTracker[[#This Row],[End Date]],lstHolidays)&amp; " "&amp;LeaveTracker[[#This Row],[Type of Leave]]</f>
        <v>1 OTHER</v>
      </c>
      <c r="K2060" s="23">
        <f ca="1">NETWORKDAYS(LeaveTracker[[#This Row],[Start Date]],LeaveTracker[[#This Row],[End Date]],lstHolidays)</f>
        <v>1</v>
      </c>
      <c r="L2060" s="30"/>
    </row>
    <row r="2061" spans="1:12" ht="30" customHeight="1" x14ac:dyDescent="0.3">
      <c r="A2061" s="30">
        <v>522</v>
      </c>
      <c r="B2061" s="36">
        <v>43915</v>
      </c>
      <c r="C2061" s="36">
        <v>43850</v>
      </c>
      <c r="D2061" s="20" t="s">
        <v>354</v>
      </c>
      <c r="E2061" s="20" t="str">
        <f>IF(ISBLANK(LeaveTracker[[#This Row],[Employee Name]]),"-----",VLOOKUP(LeaveTracker[[#This Row],[Employee Name]],Employees[[Employee Name]:[Office]],6))</f>
        <v>LCR</v>
      </c>
      <c r="F2061" s="24">
        <v>43847</v>
      </c>
      <c r="G2061" s="24">
        <v>43847</v>
      </c>
      <c r="H2061" s="20" t="s">
        <v>300</v>
      </c>
      <c r="I2061" s="51" t="s">
        <v>849</v>
      </c>
      <c r="J2061" s="27" t="str">
        <f ca="1">NETWORKDAYS(LeaveTracker[[#This Row],[Start Date]],LeaveTracker[[#This Row],[End Date]],lstHolidays)&amp; " "&amp;LeaveTracker[[#This Row],[Type of Leave]]</f>
        <v>1 OTHER</v>
      </c>
      <c r="K2061" s="23">
        <f ca="1">NETWORKDAYS(LeaveTracker[[#This Row],[Start Date]],LeaveTracker[[#This Row],[End Date]],lstHolidays)</f>
        <v>1</v>
      </c>
      <c r="L2061" s="30"/>
    </row>
    <row r="2062" spans="1:12" ht="30" customHeight="1" x14ac:dyDescent="0.3">
      <c r="A2062" s="30">
        <v>523</v>
      </c>
      <c r="B2062" s="36">
        <v>43915</v>
      </c>
      <c r="C2062" s="36">
        <v>43865</v>
      </c>
      <c r="D2062" s="20" t="s">
        <v>725</v>
      </c>
      <c r="E2062" s="20" t="str">
        <f>IF(ISBLANK(LeaveTracker[[#This Row],[Employee Name]]),"-----",VLOOKUP(LeaveTracker[[#This Row],[Employee Name]],Employees[[Employee Name]:[Office]],6))</f>
        <v>LCR</v>
      </c>
      <c r="F2062" s="24">
        <v>43875</v>
      </c>
      <c r="G2062" s="24">
        <v>43875</v>
      </c>
      <c r="H2062" s="20" t="s">
        <v>300</v>
      </c>
      <c r="I2062" s="51" t="s">
        <v>849</v>
      </c>
      <c r="J2062" s="27" t="str">
        <f ca="1">NETWORKDAYS(LeaveTracker[[#This Row],[Start Date]],LeaveTracker[[#This Row],[End Date]],lstHolidays)&amp; " "&amp;LeaveTracker[[#This Row],[Type of Leave]]</f>
        <v>1 OTHER</v>
      </c>
      <c r="K2062" s="23">
        <f ca="1">NETWORKDAYS(LeaveTracker[[#This Row],[Start Date]],LeaveTracker[[#This Row],[End Date]],lstHolidays)</f>
        <v>1</v>
      </c>
      <c r="L2062" s="30"/>
    </row>
    <row r="2063" spans="1:12" ht="30" customHeight="1" x14ac:dyDescent="0.3">
      <c r="A2063" s="30">
        <v>524</v>
      </c>
      <c r="B2063" s="36">
        <v>43915</v>
      </c>
      <c r="C2063" s="36">
        <v>43846</v>
      </c>
      <c r="D2063" s="20" t="s">
        <v>725</v>
      </c>
      <c r="E2063" s="20" t="str">
        <f>IF(ISBLANK(LeaveTracker[[#This Row],[Employee Name]]),"-----",VLOOKUP(LeaveTracker[[#This Row],[Employee Name]],Employees[[Employee Name]:[Office]],6))</f>
        <v>LCR</v>
      </c>
      <c r="F2063" s="24">
        <v>43845</v>
      </c>
      <c r="G2063" s="24">
        <v>43845</v>
      </c>
      <c r="H2063" s="20" t="s">
        <v>300</v>
      </c>
      <c r="I2063" s="51" t="s">
        <v>849</v>
      </c>
      <c r="J2063" s="27" t="str">
        <f ca="1">NETWORKDAYS(LeaveTracker[[#This Row],[Start Date]],LeaveTracker[[#This Row],[End Date]],lstHolidays)&amp; " "&amp;LeaveTracker[[#This Row],[Type of Leave]]</f>
        <v>1 OTHER</v>
      </c>
      <c r="K2063" s="23">
        <f ca="1">NETWORKDAYS(LeaveTracker[[#This Row],[Start Date]],LeaveTracker[[#This Row],[End Date]],lstHolidays)</f>
        <v>1</v>
      </c>
      <c r="L2063" s="30"/>
    </row>
    <row r="2064" spans="1:12" ht="30" customHeight="1" x14ac:dyDescent="0.3">
      <c r="A2064" s="30">
        <v>525</v>
      </c>
      <c r="B2064" s="36">
        <v>43915</v>
      </c>
      <c r="C2064" s="36">
        <v>43889</v>
      </c>
      <c r="D2064" s="19" t="s">
        <v>544</v>
      </c>
      <c r="E2064" s="20" t="str">
        <f>IF(ISBLANK(LeaveTracker[[#This Row],[Employee Name]]),"-----",VLOOKUP(LeaveTracker[[#This Row],[Employee Name]],Employees[[Employee Name]:[Office]],6))</f>
        <v>LCR</v>
      </c>
      <c r="F2064" s="24">
        <v>43888</v>
      </c>
      <c r="G2064" s="24">
        <v>43888</v>
      </c>
      <c r="H2064" s="20" t="s">
        <v>81</v>
      </c>
      <c r="I2064" s="51"/>
      <c r="J2064" s="27" t="str">
        <f ca="1">NETWORKDAYS(LeaveTracker[[#This Row],[Start Date]],LeaveTracker[[#This Row],[End Date]],lstHolidays)&amp; " "&amp;LeaveTracker[[#This Row],[Type of Leave]]</f>
        <v>1 SL</v>
      </c>
      <c r="K2064" s="23">
        <f ca="1">NETWORKDAYS(LeaveTracker[[#This Row],[Start Date]],LeaveTracker[[#This Row],[End Date]],lstHolidays)</f>
        <v>1</v>
      </c>
      <c r="L2064" s="30"/>
    </row>
    <row r="2065" spans="1:12" ht="30" customHeight="1" x14ac:dyDescent="0.3">
      <c r="A2065" s="30">
        <v>526</v>
      </c>
      <c r="B2065" s="36">
        <v>43915</v>
      </c>
      <c r="C2065" s="36">
        <v>43864</v>
      </c>
      <c r="D2065" s="20" t="s">
        <v>544</v>
      </c>
      <c r="E2065" s="20" t="str">
        <f>IF(ISBLANK(LeaveTracker[[#This Row],[Employee Name]]),"-----",VLOOKUP(LeaveTracker[[#This Row],[Employee Name]],Employees[[Employee Name]:[Office]],6))</f>
        <v>LCR</v>
      </c>
      <c r="F2065" s="24">
        <v>43872</v>
      </c>
      <c r="G2065" s="24">
        <v>43872</v>
      </c>
      <c r="H2065" s="20" t="s">
        <v>300</v>
      </c>
      <c r="I2065" s="51" t="s">
        <v>849</v>
      </c>
      <c r="J2065" s="27" t="str">
        <f ca="1">NETWORKDAYS(LeaveTracker[[#This Row],[Start Date]],LeaveTracker[[#This Row],[End Date]],lstHolidays)&amp; " "&amp;LeaveTracker[[#This Row],[Type of Leave]]</f>
        <v>1 OTHER</v>
      </c>
      <c r="K2065" s="23">
        <f ca="1">NETWORKDAYS(LeaveTracker[[#This Row],[Start Date]],LeaveTracker[[#This Row],[End Date]],lstHolidays)</f>
        <v>1</v>
      </c>
      <c r="L2065" s="30"/>
    </row>
    <row r="2066" spans="1:12" ht="30" customHeight="1" x14ac:dyDescent="0.3">
      <c r="A2066" s="30">
        <v>526</v>
      </c>
      <c r="B2066" s="36">
        <v>43915</v>
      </c>
      <c r="C2066" s="36">
        <v>43864</v>
      </c>
      <c r="D2066" s="20" t="s">
        <v>544</v>
      </c>
      <c r="E2066" s="20" t="str">
        <f>IF(ISBLANK(LeaveTracker[[#This Row],[Employee Name]]),"-----",VLOOKUP(LeaveTracker[[#This Row],[Employee Name]],Employees[[Employee Name]:[Office]],6))</f>
        <v>LCR</v>
      </c>
      <c r="F2066" s="24">
        <v>43875</v>
      </c>
      <c r="G2066" s="24">
        <v>43875</v>
      </c>
      <c r="H2066" s="20" t="s">
        <v>300</v>
      </c>
      <c r="I2066" s="51" t="s">
        <v>849</v>
      </c>
      <c r="J2066" s="27" t="str">
        <f ca="1">NETWORKDAYS(LeaveTracker[[#This Row],[Start Date]],LeaveTracker[[#This Row],[End Date]],lstHolidays)&amp; " "&amp;LeaveTracker[[#This Row],[Type of Leave]]</f>
        <v>1 OTHER</v>
      </c>
      <c r="K2066" s="23">
        <f ca="1">NETWORKDAYS(LeaveTracker[[#This Row],[Start Date]],LeaveTracker[[#This Row],[End Date]],lstHolidays)</f>
        <v>1</v>
      </c>
      <c r="L2066" s="30"/>
    </row>
    <row r="2067" spans="1:12" ht="30" customHeight="1" x14ac:dyDescent="0.3">
      <c r="A2067" s="30">
        <v>527</v>
      </c>
      <c r="B2067" s="36">
        <v>43915</v>
      </c>
      <c r="C2067" s="36">
        <v>43864</v>
      </c>
      <c r="D2067" s="20" t="s">
        <v>544</v>
      </c>
      <c r="E2067" s="20" t="str">
        <f>IF(ISBLANK(LeaveTracker[[#This Row],[Employee Name]]),"-----",VLOOKUP(LeaveTracker[[#This Row],[Employee Name]],Employees[[Employee Name]:[Office]],6))</f>
        <v>LCR</v>
      </c>
      <c r="F2067" s="24">
        <v>43860</v>
      </c>
      <c r="G2067" s="24">
        <v>43860</v>
      </c>
      <c r="H2067" s="20" t="s">
        <v>300</v>
      </c>
      <c r="I2067" s="51" t="s">
        <v>849</v>
      </c>
      <c r="J2067" s="27" t="str">
        <f ca="1">NETWORKDAYS(LeaveTracker[[#This Row],[Start Date]],LeaveTracker[[#This Row],[End Date]],lstHolidays)&amp; " "&amp;LeaveTracker[[#This Row],[Type of Leave]]</f>
        <v>1 OTHER</v>
      </c>
      <c r="K2067" s="23">
        <f ca="1">NETWORKDAYS(LeaveTracker[[#This Row],[Start Date]],LeaveTracker[[#This Row],[End Date]],lstHolidays)</f>
        <v>1</v>
      </c>
      <c r="L2067" s="30"/>
    </row>
    <row r="2068" spans="1:12" ht="30" customHeight="1" x14ac:dyDescent="0.3">
      <c r="A2068" s="30">
        <v>528</v>
      </c>
      <c r="B2068" s="36">
        <v>43915</v>
      </c>
      <c r="C2068" s="36">
        <v>43846</v>
      </c>
      <c r="D2068" s="20" t="s">
        <v>544</v>
      </c>
      <c r="E2068" s="20" t="str">
        <f>IF(ISBLANK(LeaveTracker[[#This Row],[Employee Name]]),"-----",VLOOKUP(LeaveTracker[[#This Row],[Employee Name]],Employees[[Employee Name]:[Office]],6))</f>
        <v>LCR</v>
      </c>
      <c r="F2068" s="24">
        <v>43854</v>
      </c>
      <c r="G2068" s="24">
        <v>43854</v>
      </c>
      <c r="H2068" s="20" t="s">
        <v>300</v>
      </c>
      <c r="I2068" s="51" t="s">
        <v>849</v>
      </c>
      <c r="J2068" s="27" t="str">
        <f ca="1">NETWORKDAYS(LeaveTracker[[#This Row],[Start Date]],LeaveTracker[[#This Row],[End Date]],lstHolidays)&amp; " "&amp;LeaveTracker[[#This Row],[Type of Leave]]</f>
        <v>1 OTHER</v>
      </c>
      <c r="K2068" s="23">
        <f ca="1">NETWORKDAYS(LeaveTracker[[#This Row],[Start Date]],LeaveTracker[[#This Row],[End Date]],lstHolidays)</f>
        <v>1</v>
      </c>
      <c r="L2068" s="30"/>
    </row>
    <row r="2069" spans="1:12" ht="30" customHeight="1" x14ac:dyDescent="0.3">
      <c r="A2069" s="30">
        <v>529</v>
      </c>
      <c r="B2069" s="36">
        <v>43918</v>
      </c>
      <c r="C2069" s="36">
        <v>43872</v>
      </c>
      <c r="D2069" s="20" t="s">
        <v>763</v>
      </c>
      <c r="E2069" s="20" t="str">
        <f>IF(ISBLANK(LeaveTracker[[#This Row],[Employee Name]]),"-----",VLOOKUP(LeaveTracker[[#This Row],[Employee Name]],Employees[[Employee Name]:[Office]],6))</f>
        <v>ASSESSORS OFFICE</v>
      </c>
      <c r="F2069" s="24">
        <v>43871</v>
      </c>
      <c r="G2069" s="24">
        <v>43871</v>
      </c>
      <c r="H2069" s="20" t="s">
        <v>300</v>
      </c>
      <c r="I2069" s="51" t="s">
        <v>647</v>
      </c>
      <c r="J2069" s="27" t="str">
        <f ca="1">NETWORKDAYS(LeaveTracker[[#This Row],[Start Date]],LeaveTracker[[#This Row],[End Date]],lstHolidays)&amp; " "&amp;LeaveTracker[[#This Row],[Type of Leave]]</f>
        <v>1 OTHER</v>
      </c>
      <c r="K2069" s="23">
        <f ca="1">NETWORKDAYS(LeaveTracker[[#This Row],[Start Date]],LeaveTracker[[#This Row],[End Date]],lstHolidays)</f>
        <v>1</v>
      </c>
      <c r="L2069" s="30"/>
    </row>
    <row r="2070" spans="1:12" ht="30" customHeight="1" x14ac:dyDescent="0.3">
      <c r="A2070" s="30">
        <v>530</v>
      </c>
      <c r="B2070" s="36">
        <v>43918</v>
      </c>
      <c r="C2070" s="36"/>
      <c r="D2070" s="20" t="s">
        <v>469</v>
      </c>
      <c r="E2070" s="20" t="str">
        <f>IF(ISBLANK(LeaveTracker[[#This Row],[Employee Name]]),"-----",VLOOKUP(LeaveTracker[[#This Row],[Employee Name]],Employees[[Employee Name]:[Office]],6))</f>
        <v>ASSESSORS OFFICE</v>
      </c>
      <c r="F2070" s="24">
        <v>43861</v>
      </c>
      <c r="G2070" s="24">
        <v>43861</v>
      </c>
      <c r="H2070" s="20" t="s">
        <v>300</v>
      </c>
      <c r="I2070" s="51" t="s">
        <v>158</v>
      </c>
      <c r="J2070" s="27" t="str">
        <f ca="1">NETWORKDAYS(LeaveTracker[[#This Row],[Start Date]],LeaveTracker[[#This Row],[End Date]],lstHolidays)&amp; " "&amp;LeaveTracker[[#This Row],[Type of Leave]]</f>
        <v>1 OTHER</v>
      </c>
      <c r="K2070" s="23">
        <f ca="1">NETWORKDAYS(LeaveTracker[[#This Row],[Start Date]],LeaveTracker[[#This Row],[End Date]],lstHolidays)</f>
        <v>1</v>
      </c>
      <c r="L2070" s="30"/>
    </row>
    <row r="2071" spans="1:12" ht="30" customHeight="1" x14ac:dyDescent="0.3">
      <c r="A2071" s="30">
        <v>531</v>
      </c>
      <c r="B2071" s="36">
        <v>43918</v>
      </c>
      <c r="C2071" s="36"/>
      <c r="D2071" s="20" t="s">
        <v>469</v>
      </c>
      <c r="E2071" s="20" t="str">
        <f>IF(ISBLANK(LeaveTracker[[#This Row],[Employee Name]]),"-----",VLOOKUP(LeaveTracker[[#This Row],[Employee Name]],Employees[[Employee Name]:[Office]],6))</f>
        <v>ASSESSORS OFFICE</v>
      </c>
      <c r="F2071" s="24">
        <v>43859</v>
      </c>
      <c r="G2071" s="24">
        <v>43859</v>
      </c>
      <c r="H2071" s="20" t="s">
        <v>300</v>
      </c>
      <c r="I2071" s="51" t="s">
        <v>849</v>
      </c>
      <c r="J2071" s="27" t="str">
        <f ca="1">NETWORKDAYS(LeaveTracker[[#This Row],[Start Date]],LeaveTracker[[#This Row],[End Date]],lstHolidays)&amp; " "&amp;LeaveTracker[[#This Row],[Type of Leave]]</f>
        <v>1 OTHER</v>
      </c>
      <c r="K2071" s="23">
        <f ca="1">NETWORKDAYS(LeaveTracker[[#This Row],[Start Date]],LeaveTracker[[#This Row],[End Date]],lstHolidays)</f>
        <v>1</v>
      </c>
      <c r="L2071" s="30"/>
    </row>
    <row r="2072" spans="1:12" ht="30" customHeight="1" x14ac:dyDescent="0.3">
      <c r="A2072" s="30">
        <v>531</v>
      </c>
      <c r="B2072" s="36">
        <v>43918</v>
      </c>
      <c r="C2072" s="36"/>
      <c r="D2072" s="20" t="s">
        <v>469</v>
      </c>
      <c r="E2072" s="20" t="str">
        <f>IF(ISBLANK(LeaveTracker[[#This Row],[Employee Name]]),"-----",VLOOKUP(LeaveTracker[[#This Row],[Employee Name]],Employees[[Employee Name]:[Office]],6))</f>
        <v>ASSESSORS OFFICE</v>
      </c>
      <c r="F2072" s="24">
        <v>43868</v>
      </c>
      <c r="G2072" s="24">
        <v>43868</v>
      </c>
      <c r="H2072" s="20" t="s">
        <v>300</v>
      </c>
      <c r="I2072" s="51" t="s">
        <v>849</v>
      </c>
      <c r="J2072" s="27" t="str">
        <f ca="1">NETWORKDAYS(LeaveTracker[[#This Row],[Start Date]],LeaveTracker[[#This Row],[End Date]],lstHolidays)&amp; " "&amp;LeaveTracker[[#This Row],[Type of Leave]]</f>
        <v>1 OTHER</v>
      </c>
      <c r="K2072" s="23">
        <f ca="1">NETWORKDAYS(LeaveTracker[[#This Row],[Start Date]],LeaveTracker[[#This Row],[End Date]],lstHolidays)</f>
        <v>1</v>
      </c>
      <c r="L2072" s="30"/>
    </row>
    <row r="2073" spans="1:12" ht="30" customHeight="1" x14ac:dyDescent="0.3">
      <c r="A2073" s="30">
        <v>531</v>
      </c>
      <c r="B2073" s="36">
        <v>43918</v>
      </c>
      <c r="C2073" s="36"/>
      <c r="D2073" s="20" t="s">
        <v>469</v>
      </c>
      <c r="E2073" s="20" t="str">
        <f>IF(ISBLANK(LeaveTracker[[#This Row],[Employee Name]]),"-----",VLOOKUP(LeaveTracker[[#This Row],[Employee Name]],Employees[[Employee Name]:[Office]],6))</f>
        <v>ASSESSORS OFFICE</v>
      </c>
      <c r="F2073" s="24">
        <v>43874</v>
      </c>
      <c r="G2073" s="24">
        <v>43874</v>
      </c>
      <c r="H2073" s="20" t="s">
        <v>300</v>
      </c>
      <c r="I2073" s="51" t="s">
        <v>849</v>
      </c>
      <c r="J2073" s="27" t="str">
        <f ca="1">NETWORKDAYS(LeaveTracker[[#This Row],[Start Date]],LeaveTracker[[#This Row],[End Date]],lstHolidays)&amp; " "&amp;LeaveTracker[[#This Row],[Type of Leave]]</f>
        <v>1 OTHER</v>
      </c>
      <c r="K2073" s="23">
        <f ca="1">NETWORKDAYS(LeaveTracker[[#This Row],[Start Date]],LeaveTracker[[#This Row],[End Date]],lstHolidays)</f>
        <v>1</v>
      </c>
      <c r="L2073" s="30"/>
    </row>
    <row r="2074" spans="1:12" ht="30" customHeight="1" x14ac:dyDescent="0.3">
      <c r="A2074" s="30">
        <v>532</v>
      </c>
      <c r="B2074" s="36">
        <v>43918</v>
      </c>
      <c r="C2074" s="36">
        <v>43874</v>
      </c>
      <c r="D2074" s="20" t="s">
        <v>660</v>
      </c>
      <c r="E2074" s="20" t="str">
        <f>IF(ISBLANK(LeaveTracker[[#This Row],[Employee Name]]),"-----",VLOOKUP(LeaveTracker[[#This Row],[Employee Name]],Employees[[Employee Name]:[Office]],6))</f>
        <v>ASSESSORS OFFICE</v>
      </c>
      <c r="F2074" s="24">
        <v>43872</v>
      </c>
      <c r="G2074" s="24">
        <v>43875</v>
      </c>
      <c r="H2074" s="20" t="s">
        <v>300</v>
      </c>
      <c r="I2074" s="51" t="s">
        <v>849</v>
      </c>
      <c r="J2074" s="27" t="str">
        <f ca="1">NETWORKDAYS(LeaveTracker[[#This Row],[Start Date]],LeaveTracker[[#This Row],[End Date]],lstHolidays)&amp; " "&amp;LeaveTracker[[#This Row],[Type of Leave]]</f>
        <v>4 OTHER</v>
      </c>
      <c r="K2074" s="23">
        <f ca="1">NETWORKDAYS(LeaveTracker[[#This Row],[Start Date]],LeaveTracker[[#This Row],[End Date]],lstHolidays)</f>
        <v>4</v>
      </c>
      <c r="L2074" s="30"/>
    </row>
    <row r="2075" spans="1:12" ht="30" customHeight="1" x14ac:dyDescent="0.3">
      <c r="A2075" s="30">
        <v>533</v>
      </c>
      <c r="B2075" s="36">
        <v>43918</v>
      </c>
      <c r="C2075" s="36">
        <v>43874</v>
      </c>
      <c r="D2075" s="20" t="s">
        <v>473</v>
      </c>
      <c r="E2075" s="20" t="str">
        <f>IF(ISBLANK(LeaveTracker[[#This Row],[Employee Name]]),"-----",VLOOKUP(LeaveTracker[[#This Row],[Employee Name]],Employees[[Employee Name]:[Office]],6))</f>
        <v>ASSESSORS OFFICE</v>
      </c>
      <c r="F2075" s="24">
        <v>43872</v>
      </c>
      <c r="G2075" s="24">
        <v>43873</v>
      </c>
      <c r="H2075" s="20" t="s">
        <v>81</v>
      </c>
      <c r="I2075" s="51"/>
      <c r="J2075" s="27" t="str">
        <f ca="1">NETWORKDAYS(LeaveTracker[[#This Row],[Start Date]],LeaveTracker[[#This Row],[End Date]],lstHolidays)&amp; " "&amp;LeaveTracker[[#This Row],[Type of Leave]]</f>
        <v>2 SL</v>
      </c>
      <c r="K2075" s="23">
        <f ca="1">NETWORKDAYS(LeaveTracker[[#This Row],[Start Date]],LeaveTracker[[#This Row],[End Date]],lstHolidays)</f>
        <v>2</v>
      </c>
      <c r="L2075" s="30"/>
    </row>
    <row r="2076" spans="1:12" ht="30" customHeight="1" x14ac:dyDescent="0.3">
      <c r="A2076" s="30">
        <v>534</v>
      </c>
      <c r="B2076" s="36">
        <v>43918</v>
      </c>
      <c r="C2076" s="36">
        <v>43874</v>
      </c>
      <c r="D2076" s="20" t="s">
        <v>473</v>
      </c>
      <c r="E2076" s="20" t="str">
        <f>IF(ISBLANK(LeaveTracker[[#This Row],[Employee Name]]),"-----",VLOOKUP(LeaveTracker[[#This Row],[Employee Name]],Employees[[Employee Name]:[Office]],6))</f>
        <v>ASSESSORS OFFICE</v>
      </c>
      <c r="F2076" s="24">
        <v>43846</v>
      </c>
      <c r="G2076" s="24">
        <v>43847</v>
      </c>
      <c r="H2076" s="20" t="s">
        <v>300</v>
      </c>
      <c r="I2076" s="51" t="s">
        <v>849</v>
      </c>
      <c r="J2076" s="27" t="str">
        <f ca="1">NETWORKDAYS(LeaveTracker[[#This Row],[Start Date]],LeaveTracker[[#This Row],[End Date]],lstHolidays)&amp; " "&amp;LeaveTracker[[#This Row],[Type of Leave]]</f>
        <v>2 OTHER</v>
      </c>
      <c r="K2076" s="23">
        <f ca="1">NETWORKDAYS(LeaveTracker[[#This Row],[Start Date]],LeaveTracker[[#This Row],[End Date]],lstHolidays)</f>
        <v>2</v>
      </c>
      <c r="L2076" s="30"/>
    </row>
    <row r="2077" spans="1:12" ht="30" customHeight="1" x14ac:dyDescent="0.3">
      <c r="A2077" s="30">
        <v>534</v>
      </c>
      <c r="B2077" s="36">
        <v>43918</v>
      </c>
      <c r="C2077" s="36">
        <v>43874</v>
      </c>
      <c r="D2077" s="20" t="s">
        <v>473</v>
      </c>
      <c r="E2077" s="20" t="str">
        <f>IF(ISBLANK(LeaveTracker[[#This Row],[Employee Name]]),"-----",VLOOKUP(LeaveTracker[[#This Row],[Employee Name]],Employees[[Employee Name]:[Office]],6))</f>
        <v>ASSESSORS OFFICE</v>
      </c>
      <c r="F2077" s="24">
        <v>43857</v>
      </c>
      <c r="G2077" s="24">
        <v>43859</v>
      </c>
      <c r="H2077" s="20" t="s">
        <v>300</v>
      </c>
      <c r="I2077" s="51" t="s">
        <v>849</v>
      </c>
      <c r="J2077" s="27" t="str">
        <f ca="1">NETWORKDAYS(LeaveTracker[[#This Row],[Start Date]],LeaveTracker[[#This Row],[End Date]],lstHolidays)&amp; " "&amp;LeaveTracker[[#This Row],[Type of Leave]]</f>
        <v>3 OTHER</v>
      </c>
      <c r="K2077" s="23">
        <f ca="1">NETWORKDAYS(LeaveTracker[[#This Row],[Start Date]],LeaveTracker[[#This Row],[End Date]],lstHolidays)</f>
        <v>3</v>
      </c>
      <c r="L2077" s="30"/>
    </row>
    <row r="2078" spans="1:12" ht="30" customHeight="1" x14ac:dyDescent="0.3">
      <c r="A2078" s="30">
        <v>534</v>
      </c>
      <c r="B2078" s="36">
        <v>43918</v>
      </c>
      <c r="C2078" s="36">
        <v>43874</v>
      </c>
      <c r="D2078" s="20" t="s">
        <v>473</v>
      </c>
      <c r="E2078" s="20" t="str">
        <f>IF(ISBLANK(LeaveTracker[[#This Row],[Employee Name]]),"-----",VLOOKUP(LeaveTracker[[#This Row],[Employee Name]],Employees[[Employee Name]:[Office]],6))</f>
        <v>ASSESSORS OFFICE</v>
      </c>
      <c r="F2078" s="24">
        <v>43871</v>
      </c>
      <c r="G2078" s="24">
        <v>43871</v>
      </c>
      <c r="H2078" s="20" t="s">
        <v>300</v>
      </c>
      <c r="I2078" s="51" t="s">
        <v>849</v>
      </c>
      <c r="J2078" s="27" t="str">
        <f ca="1">NETWORKDAYS(LeaveTracker[[#This Row],[Start Date]],LeaveTracker[[#This Row],[End Date]],lstHolidays)&amp; " "&amp;LeaveTracker[[#This Row],[Type of Leave]]</f>
        <v>1 OTHER</v>
      </c>
      <c r="K2078" s="23">
        <f ca="1">NETWORKDAYS(LeaveTracker[[#This Row],[Start Date]],LeaveTracker[[#This Row],[End Date]],lstHolidays)</f>
        <v>1</v>
      </c>
      <c r="L2078" s="30"/>
    </row>
    <row r="2079" spans="1:12" ht="30" customHeight="1" x14ac:dyDescent="0.3">
      <c r="A2079" s="30">
        <v>535</v>
      </c>
      <c r="B2079" s="36">
        <v>43918</v>
      </c>
      <c r="C2079" s="36">
        <v>43873</v>
      </c>
      <c r="D2079" s="20" t="s">
        <v>658</v>
      </c>
      <c r="E2079" s="20" t="str">
        <f>IF(ISBLANK(LeaveTracker[[#This Row],[Employee Name]]),"-----",VLOOKUP(LeaveTracker[[#This Row],[Employee Name]],Employees[[Employee Name]:[Office]],6))</f>
        <v>ASSESSORS OFFICE</v>
      </c>
      <c r="F2079" s="24">
        <v>43845</v>
      </c>
      <c r="G2079" s="24">
        <v>43845</v>
      </c>
      <c r="H2079" s="20" t="s">
        <v>300</v>
      </c>
      <c r="I2079" s="51" t="s">
        <v>849</v>
      </c>
      <c r="J2079" s="27" t="str">
        <f ca="1">NETWORKDAYS(LeaveTracker[[#This Row],[Start Date]],LeaveTracker[[#This Row],[End Date]],lstHolidays)&amp; " "&amp;LeaveTracker[[#This Row],[Type of Leave]]</f>
        <v>1 OTHER</v>
      </c>
      <c r="K2079" s="23">
        <f ca="1">NETWORKDAYS(LeaveTracker[[#This Row],[Start Date]],LeaveTracker[[#This Row],[End Date]],lstHolidays)</f>
        <v>1</v>
      </c>
      <c r="L2079" s="30"/>
    </row>
    <row r="2080" spans="1:12" ht="30" customHeight="1" x14ac:dyDescent="0.3">
      <c r="A2080" s="30">
        <v>535</v>
      </c>
      <c r="B2080" s="36">
        <v>43918</v>
      </c>
      <c r="C2080" s="36">
        <v>43873</v>
      </c>
      <c r="D2080" s="20" t="s">
        <v>658</v>
      </c>
      <c r="E2080" s="20" t="str">
        <f>IF(ISBLANK(LeaveTracker[[#This Row],[Employee Name]]),"-----",VLOOKUP(LeaveTracker[[#This Row],[Employee Name]],Employees[[Employee Name]:[Office]],6))</f>
        <v>ASSESSORS OFFICE</v>
      </c>
      <c r="F2080" s="24">
        <v>43854</v>
      </c>
      <c r="G2080" s="24">
        <v>43854</v>
      </c>
      <c r="H2080" s="20" t="s">
        <v>300</v>
      </c>
      <c r="I2080" s="51" t="s">
        <v>849</v>
      </c>
      <c r="J2080" s="27" t="str">
        <f ca="1">NETWORKDAYS(LeaveTracker[[#This Row],[Start Date]],LeaveTracker[[#This Row],[End Date]],lstHolidays)&amp; " "&amp;LeaveTracker[[#This Row],[Type of Leave]]</f>
        <v>1 OTHER</v>
      </c>
      <c r="K2080" s="23">
        <f ca="1">NETWORKDAYS(LeaveTracker[[#This Row],[Start Date]],LeaveTracker[[#This Row],[End Date]],lstHolidays)</f>
        <v>1</v>
      </c>
      <c r="L2080" s="30"/>
    </row>
    <row r="2081" spans="1:12" ht="30" customHeight="1" x14ac:dyDescent="0.3">
      <c r="A2081" s="30">
        <v>535</v>
      </c>
      <c r="B2081" s="36">
        <v>43918</v>
      </c>
      <c r="C2081" s="36">
        <v>43873</v>
      </c>
      <c r="D2081" s="20" t="s">
        <v>658</v>
      </c>
      <c r="E2081" s="20" t="str">
        <f>IF(ISBLANK(LeaveTracker[[#This Row],[Employee Name]]),"-----",VLOOKUP(LeaveTracker[[#This Row],[Employee Name]],Employees[[Employee Name]:[Office]],6))</f>
        <v>ASSESSORS OFFICE</v>
      </c>
      <c r="F2081" s="24">
        <v>43864</v>
      </c>
      <c r="G2081" s="24">
        <v>43864</v>
      </c>
      <c r="H2081" s="20" t="s">
        <v>300</v>
      </c>
      <c r="I2081" s="51" t="s">
        <v>849</v>
      </c>
      <c r="J2081" s="27" t="str">
        <f ca="1">NETWORKDAYS(LeaveTracker[[#This Row],[Start Date]],LeaveTracker[[#This Row],[End Date]],lstHolidays)&amp; " "&amp;LeaveTracker[[#This Row],[Type of Leave]]</f>
        <v>1 OTHER</v>
      </c>
      <c r="K2081" s="23">
        <f ca="1">NETWORKDAYS(LeaveTracker[[#This Row],[Start Date]],LeaveTracker[[#This Row],[End Date]],lstHolidays)</f>
        <v>1</v>
      </c>
      <c r="L2081" s="30"/>
    </row>
    <row r="2082" spans="1:12" ht="30" customHeight="1" x14ac:dyDescent="0.3">
      <c r="A2082" s="30">
        <v>535</v>
      </c>
      <c r="B2082" s="36">
        <v>43918</v>
      </c>
      <c r="C2082" s="36">
        <v>43873</v>
      </c>
      <c r="D2082" s="20" t="s">
        <v>658</v>
      </c>
      <c r="E2082" s="20" t="str">
        <f>IF(ISBLANK(LeaveTracker[[#This Row],[Employee Name]]),"-----",VLOOKUP(LeaveTracker[[#This Row],[Employee Name]],Employees[[Employee Name]:[Office]],6))</f>
        <v>ASSESSORS OFFICE</v>
      </c>
      <c r="F2082" s="24">
        <v>43872</v>
      </c>
      <c r="G2082" s="24">
        <v>43873</v>
      </c>
      <c r="H2082" s="20" t="s">
        <v>300</v>
      </c>
      <c r="I2082" s="51" t="s">
        <v>849</v>
      </c>
      <c r="J2082" s="27" t="str">
        <f ca="1">NETWORKDAYS(LeaveTracker[[#This Row],[Start Date]],LeaveTracker[[#This Row],[End Date]],lstHolidays)&amp; " "&amp;LeaveTracker[[#This Row],[Type of Leave]]</f>
        <v>2 OTHER</v>
      </c>
      <c r="K2082" s="23">
        <f ca="1">NETWORKDAYS(LeaveTracker[[#This Row],[Start Date]],LeaveTracker[[#This Row],[End Date]],lstHolidays)</f>
        <v>2</v>
      </c>
      <c r="L2082" s="30"/>
    </row>
    <row r="2083" spans="1:12" ht="30" customHeight="1" x14ac:dyDescent="0.3">
      <c r="A2083" s="30">
        <v>536</v>
      </c>
      <c r="B2083" s="36">
        <v>43918</v>
      </c>
      <c r="C2083" s="36">
        <v>43873</v>
      </c>
      <c r="D2083" s="20" t="s">
        <v>654</v>
      </c>
      <c r="E2083" s="20" t="str">
        <f>IF(ISBLANK(LeaveTracker[[#This Row],[Employee Name]]),"-----",VLOOKUP(LeaveTracker[[#This Row],[Employee Name]],Employees[[Employee Name]:[Office]],6))</f>
        <v>ASSESSORS OFFICE</v>
      </c>
      <c r="F2083" s="24">
        <v>43865</v>
      </c>
      <c r="G2083" s="24">
        <v>43865</v>
      </c>
      <c r="H2083" s="20" t="s">
        <v>300</v>
      </c>
      <c r="I2083" s="51" t="s">
        <v>849</v>
      </c>
      <c r="J2083" s="27" t="str">
        <f ca="1">NETWORKDAYS(LeaveTracker[[#This Row],[Start Date]],LeaveTracker[[#This Row],[End Date]],lstHolidays)&amp; " "&amp;LeaveTracker[[#This Row],[Type of Leave]]</f>
        <v>1 OTHER</v>
      </c>
      <c r="K2083" s="23">
        <f ca="1">NETWORKDAYS(LeaveTracker[[#This Row],[Start Date]],LeaveTracker[[#This Row],[End Date]],lstHolidays)</f>
        <v>1</v>
      </c>
      <c r="L2083" s="30"/>
    </row>
    <row r="2084" spans="1:12" ht="30" customHeight="1" x14ac:dyDescent="0.3">
      <c r="A2084" s="30">
        <v>536</v>
      </c>
      <c r="B2084" s="36">
        <v>43918</v>
      </c>
      <c r="C2084" s="36" t="s">
        <v>972</v>
      </c>
      <c r="D2084" s="20" t="s">
        <v>654</v>
      </c>
      <c r="E2084" s="20" t="str">
        <f>IF(ISBLANK(LeaveTracker[[#This Row],[Employee Name]]),"-----",VLOOKUP(LeaveTracker[[#This Row],[Employee Name]],Employees[[Employee Name]:[Office]],6))</f>
        <v>ASSESSORS OFFICE</v>
      </c>
      <c r="F2084" s="24">
        <v>43868</v>
      </c>
      <c r="G2084" s="24">
        <v>43868</v>
      </c>
      <c r="H2084" s="20" t="s">
        <v>300</v>
      </c>
      <c r="I2084" s="51" t="s">
        <v>849</v>
      </c>
      <c r="J2084" s="27" t="str">
        <f ca="1">NETWORKDAYS(LeaveTracker[[#This Row],[Start Date]],LeaveTracker[[#This Row],[End Date]],lstHolidays)&amp; " "&amp;LeaveTracker[[#This Row],[Type of Leave]]</f>
        <v>1 OTHER</v>
      </c>
      <c r="K2084" s="23">
        <f ca="1">NETWORKDAYS(LeaveTracker[[#This Row],[Start Date]],LeaveTracker[[#This Row],[End Date]],lstHolidays)</f>
        <v>1</v>
      </c>
      <c r="L2084" s="30"/>
    </row>
    <row r="2085" spans="1:12" ht="30" customHeight="1" x14ac:dyDescent="0.3">
      <c r="A2085" s="30">
        <v>536</v>
      </c>
      <c r="B2085" s="36">
        <v>43918</v>
      </c>
      <c r="C2085" s="36">
        <v>43873</v>
      </c>
      <c r="D2085" s="20" t="s">
        <v>654</v>
      </c>
      <c r="E2085" s="20" t="str">
        <f>IF(ISBLANK(LeaveTracker[[#This Row],[Employee Name]]),"-----",VLOOKUP(LeaveTracker[[#This Row],[Employee Name]],Employees[[Employee Name]:[Office]],6))</f>
        <v>ASSESSORS OFFICE</v>
      </c>
      <c r="F2085" s="24">
        <v>43871</v>
      </c>
      <c r="G2085" s="24">
        <v>43873</v>
      </c>
      <c r="H2085" s="20" t="s">
        <v>300</v>
      </c>
      <c r="I2085" s="51" t="s">
        <v>849</v>
      </c>
      <c r="J2085" s="27" t="str">
        <f ca="1">NETWORKDAYS(LeaveTracker[[#This Row],[Start Date]],LeaveTracker[[#This Row],[End Date]],lstHolidays)&amp; " "&amp;LeaveTracker[[#This Row],[Type of Leave]]</f>
        <v>3 OTHER</v>
      </c>
      <c r="K2085" s="23">
        <f ca="1">NETWORKDAYS(LeaveTracker[[#This Row],[Start Date]],LeaveTracker[[#This Row],[End Date]],lstHolidays)</f>
        <v>3</v>
      </c>
      <c r="L2085" s="30"/>
    </row>
    <row r="2086" spans="1:12" ht="30" customHeight="1" x14ac:dyDescent="0.3">
      <c r="A2086" s="30">
        <v>537</v>
      </c>
      <c r="B2086" s="36">
        <v>43918</v>
      </c>
      <c r="C2086" s="36">
        <v>43873</v>
      </c>
      <c r="D2086" s="20" t="s">
        <v>467</v>
      </c>
      <c r="E2086" s="20" t="str">
        <f>IF(ISBLANK(LeaveTracker[[#This Row],[Employee Name]]),"-----",VLOOKUP(LeaveTracker[[#This Row],[Employee Name]],Employees[[Employee Name]:[Office]],6))</f>
        <v>ASSESSORS OFFICE</v>
      </c>
      <c r="F2086" s="24">
        <v>43857</v>
      </c>
      <c r="G2086" s="24">
        <v>43857</v>
      </c>
      <c r="H2086" s="20" t="s">
        <v>300</v>
      </c>
      <c r="I2086" s="51" t="s">
        <v>849</v>
      </c>
      <c r="J2086" s="27" t="str">
        <f ca="1">NETWORKDAYS(LeaveTracker[[#This Row],[Start Date]],LeaveTracker[[#This Row],[End Date]],lstHolidays)&amp; " "&amp;LeaveTracker[[#This Row],[Type of Leave]]</f>
        <v>1 OTHER</v>
      </c>
      <c r="K2086" s="23">
        <f ca="1">NETWORKDAYS(LeaveTracker[[#This Row],[Start Date]],LeaveTracker[[#This Row],[End Date]],lstHolidays)</f>
        <v>1</v>
      </c>
      <c r="L2086" s="30"/>
    </row>
    <row r="2087" spans="1:12" ht="30" customHeight="1" x14ac:dyDescent="0.3">
      <c r="A2087" s="30">
        <v>538</v>
      </c>
      <c r="B2087" s="36">
        <v>43918</v>
      </c>
      <c r="C2087" s="36">
        <v>43874</v>
      </c>
      <c r="D2087" s="20" t="s">
        <v>471</v>
      </c>
      <c r="E2087" s="20" t="str">
        <f>IF(ISBLANK(LeaveTracker[[#This Row],[Employee Name]]),"-----",VLOOKUP(LeaveTracker[[#This Row],[Employee Name]],Employees[[Employee Name]:[Office]],6))</f>
        <v>ASSESSORS OFFICE</v>
      </c>
      <c r="F2087" s="24">
        <v>43845</v>
      </c>
      <c r="G2087" s="24">
        <v>43847</v>
      </c>
      <c r="H2087" s="20" t="s">
        <v>300</v>
      </c>
      <c r="I2087" s="51" t="s">
        <v>849</v>
      </c>
      <c r="J2087" s="27" t="str">
        <f ca="1">NETWORKDAYS(LeaveTracker[[#This Row],[Start Date]],LeaveTracker[[#This Row],[End Date]],lstHolidays)&amp; " "&amp;LeaveTracker[[#This Row],[Type of Leave]]</f>
        <v>3 OTHER</v>
      </c>
      <c r="K2087" s="23">
        <f ca="1">NETWORKDAYS(LeaveTracker[[#This Row],[Start Date]],LeaveTracker[[#This Row],[End Date]],lstHolidays)</f>
        <v>3</v>
      </c>
      <c r="L2087" s="30"/>
    </row>
    <row r="2088" spans="1:12" ht="30" customHeight="1" x14ac:dyDescent="0.3">
      <c r="A2088" s="30">
        <v>538</v>
      </c>
      <c r="B2088" s="36">
        <v>43918</v>
      </c>
      <c r="C2088" s="36">
        <v>43874</v>
      </c>
      <c r="D2088" s="20" t="s">
        <v>471</v>
      </c>
      <c r="E2088" s="20" t="str">
        <f>IF(ISBLANK(LeaveTracker[[#This Row],[Employee Name]]),"-----",VLOOKUP(LeaveTracker[[#This Row],[Employee Name]],Employees[[Employee Name]:[Office]],6))</f>
        <v>ASSESSORS OFFICE</v>
      </c>
      <c r="F2088" s="24">
        <v>43875</v>
      </c>
      <c r="G2088" s="24">
        <v>43875</v>
      </c>
      <c r="H2088" s="20" t="s">
        <v>300</v>
      </c>
      <c r="I2088" s="51" t="s">
        <v>849</v>
      </c>
      <c r="J2088" s="27" t="str">
        <f ca="1">NETWORKDAYS(LeaveTracker[[#This Row],[Start Date]],LeaveTracker[[#This Row],[End Date]],lstHolidays)&amp; " "&amp;LeaveTracker[[#This Row],[Type of Leave]]</f>
        <v>1 OTHER</v>
      </c>
      <c r="K2088" s="23">
        <f ca="1">NETWORKDAYS(LeaveTracker[[#This Row],[Start Date]],LeaveTracker[[#This Row],[End Date]],lstHolidays)</f>
        <v>1</v>
      </c>
      <c r="L2088" s="30"/>
    </row>
    <row r="2089" spans="1:12" ht="30" customHeight="1" x14ac:dyDescent="0.3">
      <c r="A2089" s="30">
        <v>539</v>
      </c>
      <c r="B2089" s="36">
        <v>43918</v>
      </c>
      <c r="C2089" s="36">
        <v>43874</v>
      </c>
      <c r="D2089" s="18" t="s">
        <v>973</v>
      </c>
      <c r="E2089" s="20" t="str">
        <f>IF(ISBLANK(LeaveTracker[[#This Row],[Employee Name]]),"-----",VLOOKUP(LeaveTracker[[#This Row],[Employee Name]],Employees[[Employee Name]:[Office]],6))</f>
        <v>ASSESSORS OFFICE</v>
      </c>
      <c r="F2089" s="45">
        <v>43845</v>
      </c>
      <c r="G2089" s="45">
        <v>43845</v>
      </c>
      <c r="H2089" s="20" t="s">
        <v>300</v>
      </c>
      <c r="I2089" s="51" t="s">
        <v>849</v>
      </c>
      <c r="J2089" s="27" t="str">
        <f ca="1">NETWORKDAYS(LeaveTracker[[#This Row],[Start Date]],LeaveTracker[[#This Row],[End Date]],lstHolidays)&amp; " "&amp;LeaveTracker[[#This Row],[Type of Leave]]</f>
        <v>1 OTHER</v>
      </c>
      <c r="K2089" s="23">
        <f ca="1">NETWORKDAYS(LeaveTracker[[#This Row],[Start Date]],LeaveTracker[[#This Row],[End Date]],lstHolidays)</f>
        <v>1</v>
      </c>
      <c r="L2089" s="30"/>
    </row>
    <row r="2090" spans="1:12" ht="30" customHeight="1" x14ac:dyDescent="0.3">
      <c r="A2090" s="30">
        <v>539</v>
      </c>
      <c r="B2090" s="36">
        <v>43918</v>
      </c>
      <c r="C2090" s="36">
        <v>43874</v>
      </c>
      <c r="D2090" s="20" t="s">
        <v>973</v>
      </c>
      <c r="E2090" s="20" t="str">
        <f>IF(ISBLANK(LeaveTracker[[#This Row],[Employee Name]]),"-----",VLOOKUP(LeaveTracker[[#This Row],[Employee Name]],Employees[[Employee Name]:[Office]],6))</f>
        <v>ASSESSORS OFFICE</v>
      </c>
      <c r="F2090" s="24">
        <v>43868</v>
      </c>
      <c r="G2090" s="24">
        <v>43868</v>
      </c>
      <c r="H2090" s="20" t="s">
        <v>300</v>
      </c>
      <c r="I2090" s="51" t="s">
        <v>849</v>
      </c>
      <c r="J2090" s="27" t="str">
        <f ca="1">NETWORKDAYS(LeaveTracker[[#This Row],[Start Date]],LeaveTracker[[#This Row],[End Date]],lstHolidays)&amp; " "&amp;LeaveTracker[[#This Row],[Type of Leave]]</f>
        <v>1 OTHER</v>
      </c>
      <c r="K2090" s="23">
        <f ca="1">NETWORKDAYS(LeaveTracker[[#This Row],[Start Date]],LeaveTracker[[#This Row],[End Date]],lstHolidays)</f>
        <v>1</v>
      </c>
      <c r="L2090" s="30"/>
    </row>
    <row r="2091" spans="1:12" ht="30" customHeight="1" x14ac:dyDescent="0.3">
      <c r="A2091" s="30">
        <v>540</v>
      </c>
      <c r="B2091" s="36">
        <v>43918</v>
      </c>
      <c r="C2091" s="36"/>
      <c r="D2091" s="20" t="s">
        <v>763</v>
      </c>
      <c r="E2091" s="20" t="str">
        <f>IF(ISBLANK(LeaveTracker[[#This Row],[Employee Name]]),"-----",VLOOKUP(LeaveTracker[[#This Row],[Employee Name]],Employees[[Employee Name]:[Office]],6))</f>
        <v>ASSESSORS OFFICE</v>
      </c>
      <c r="F2091" s="24">
        <v>43864</v>
      </c>
      <c r="G2091" s="24">
        <v>43868</v>
      </c>
      <c r="H2091" s="20" t="s">
        <v>81</v>
      </c>
      <c r="I2091" s="51"/>
      <c r="J2091" s="27" t="str">
        <f ca="1">NETWORKDAYS(LeaveTracker[[#This Row],[Start Date]],LeaveTracker[[#This Row],[End Date]],lstHolidays)&amp; " "&amp;LeaveTracker[[#This Row],[Type of Leave]]</f>
        <v>5 SL</v>
      </c>
      <c r="K2091" s="23">
        <f ca="1">NETWORKDAYS(LeaveTracker[[#This Row],[Start Date]],LeaveTracker[[#This Row],[End Date]],lstHolidays)</f>
        <v>5</v>
      </c>
      <c r="L2091" s="30"/>
    </row>
    <row r="2092" spans="1:12" ht="30" customHeight="1" x14ac:dyDescent="0.3">
      <c r="A2092" s="30">
        <v>541</v>
      </c>
      <c r="B2092" s="36">
        <v>43918</v>
      </c>
      <c r="C2092" s="36"/>
      <c r="D2092" s="20" t="s">
        <v>763</v>
      </c>
      <c r="E2092" s="20" t="str">
        <f>IF(ISBLANK(LeaveTracker[[#This Row],[Employee Name]]),"-----",VLOOKUP(LeaveTracker[[#This Row],[Employee Name]],Employees[[Employee Name]:[Office]],6))</f>
        <v>ASSESSORS OFFICE</v>
      </c>
      <c r="F2092" s="24">
        <v>43857</v>
      </c>
      <c r="G2092" s="24">
        <v>43861</v>
      </c>
      <c r="H2092" s="20" t="s">
        <v>300</v>
      </c>
      <c r="I2092" s="51" t="s">
        <v>849</v>
      </c>
      <c r="J2092" s="27" t="str">
        <f ca="1">NETWORKDAYS(LeaveTracker[[#This Row],[Start Date]],LeaveTracker[[#This Row],[End Date]],lstHolidays)&amp; " "&amp;LeaveTracker[[#This Row],[Type of Leave]]</f>
        <v>5 OTHER</v>
      </c>
      <c r="K2092" s="23">
        <f ca="1">NETWORKDAYS(LeaveTracker[[#This Row],[Start Date]],LeaveTracker[[#This Row],[End Date]],lstHolidays)</f>
        <v>5</v>
      </c>
      <c r="L2092" s="30"/>
    </row>
    <row r="2093" spans="1:12" ht="30" customHeight="1" x14ac:dyDescent="0.3">
      <c r="A2093" s="30">
        <v>542</v>
      </c>
      <c r="B2093" s="36">
        <v>43918</v>
      </c>
      <c r="C2093" s="36">
        <v>43892</v>
      </c>
      <c r="D2093" s="20" t="s">
        <v>446</v>
      </c>
      <c r="E2093" s="20" t="str">
        <f>IF(ISBLANK(LeaveTracker[[#This Row],[Employee Name]]),"-----",VLOOKUP(LeaveTracker[[#This Row],[Employee Name]],Employees[[Employee Name]:[Office]],6))</f>
        <v>GSO</v>
      </c>
      <c r="F2093" s="24">
        <v>43889</v>
      </c>
      <c r="G2093" s="24">
        <v>43889</v>
      </c>
      <c r="H2093" s="20" t="s">
        <v>81</v>
      </c>
      <c r="I2093" s="51"/>
      <c r="J2093" s="27" t="str">
        <f ca="1">NETWORKDAYS(LeaveTracker[[#This Row],[Start Date]],LeaveTracker[[#This Row],[End Date]],lstHolidays)&amp; " "&amp;LeaveTracker[[#This Row],[Type of Leave]]</f>
        <v>1 SL</v>
      </c>
      <c r="K2093" s="23">
        <f ca="1">NETWORKDAYS(LeaveTracker[[#This Row],[Start Date]],LeaveTracker[[#This Row],[End Date]],lstHolidays)</f>
        <v>1</v>
      </c>
      <c r="L2093" s="30"/>
    </row>
    <row r="2094" spans="1:12" ht="30" customHeight="1" x14ac:dyDescent="0.3">
      <c r="A2094" s="30">
        <v>543</v>
      </c>
      <c r="B2094" s="36">
        <v>43918</v>
      </c>
      <c r="C2094" s="36">
        <v>43878</v>
      </c>
      <c r="D2094" s="18" t="s">
        <v>978</v>
      </c>
      <c r="E2094" s="20" t="str">
        <f>IF(ISBLANK(LeaveTracker[[#This Row],[Employee Name]]),"-----",VLOOKUP(LeaveTracker[[#This Row],[Employee Name]],Employees[[Employee Name]:[Office]],6))</f>
        <v>ONT</v>
      </c>
      <c r="F2094" s="45">
        <v>43872</v>
      </c>
      <c r="G2094" s="24">
        <v>43875</v>
      </c>
      <c r="H2094" s="20" t="s">
        <v>300</v>
      </c>
      <c r="I2094" s="51" t="s">
        <v>769</v>
      </c>
      <c r="J2094" s="27" t="str">
        <f ca="1">NETWORKDAYS(LeaveTracker[[#This Row],[Start Date]],LeaveTracker[[#This Row],[End Date]],lstHolidays)&amp; " "&amp;LeaveTracker[[#This Row],[Type of Leave]]</f>
        <v>4 OTHER</v>
      </c>
      <c r="K2094" s="23">
        <f ca="1">NETWORKDAYS(LeaveTracker[[#This Row],[Start Date]],LeaveTracker[[#This Row],[End Date]],lstHolidays)</f>
        <v>4</v>
      </c>
      <c r="L2094" s="30"/>
    </row>
    <row r="2095" spans="1:12" ht="30" customHeight="1" x14ac:dyDescent="0.3">
      <c r="A2095" s="30">
        <v>544</v>
      </c>
      <c r="B2095" s="36">
        <v>43918</v>
      </c>
      <c r="C2095" s="36"/>
      <c r="D2095" s="20" t="s">
        <v>533</v>
      </c>
      <c r="E2095" s="20" t="str">
        <f>IF(ISBLANK(LeaveTracker[[#This Row],[Employee Name]]),"-----",VLOOKUP(LeaveTracker[[#This Row],[Employee Name]],Employees[[Employee Name]:[Office]],6))</f>
        <v>GSO</v>
      </c>
      <c r="F2095" s="24">
        <v>43874</v>
      </c>
      <c r="G2095" s="24">
        <v>43874</v>
      </c>
      <c r="H2095" s="20" t="s">
        <v>81</v>
      </c>
      <c r="I2095" s="51"/>
      <c r="J2095" s="27" t="str">
        <f ca="1">NETWORKDAYS(LeaveTracker[[#This Row],[Start Date]],LeaveTracker[[#This Row],[End Date]],lstHolidays)&amp; " "&amp;LeaveTracker[[#This Row],[Type of Leave]]</f>
        <v>1 SL</v>
      </c>
      <c r="K2095" s="23">
        <f ca="1">NETWORKDAYS(LeaveTracker[[#This Row],[Start Date]],LeaveTracker[[#This Row],[End Date]],lstHolidays)</f>
        <v>1</v>
      </c>
      <c r="L2095" s="30"/>
    </row>
    <row r="2096" spans="1:12" ht="30" customHeight="1" x14ac:dyDescent="0.3">
      <c r="A2096" s="30">
        <v>545</v>
      </c>
      <c r="B2096" s="36">
        <v>43918</v>
      </c>
      <c r="C2096" s="36">
        <v>43846</v>
      </c>
      <c r="D2096" s="20" t="s">
        <v>533</v>
      </c>
      <c r="E2096" s="20" t="str">
        <f>IF(ISBLANK(LeaveTracker[[#This Row],[Employee Name]]),"-----",VLOOKUP(LeaveTracker[[#This Row],[Employee Name]],Employees[[Employee Name]:[Office]],6))</f>
        <v>GSO</v>
      </c>
      <c r="F2096" s="24">
        <v>43840</v>
      </c>
      <c r="G2096" s="24">
        <v>43840</v>
      </c>
      <c r="H2096" s="20" t="s">
        <v>300</v>
      </c>
      <c r="I2096" s="51" t="s">
        <v>647</v>
      </c>
      <c r="J2096" s="27" t="str">
        <f ca="1">NETWORKDAYS(LeaveTracker[[#This Row],[Start Date]],LeaveTracker[[#This Row],[End Date]],lstHolidays)&amp; " "&amp;LeaveTracker[[#This Row],[Type of Leave]]</f>
        <v>1 OTHER</v>
      </c>
      <c r="K2096" s="23">
        <f ca="1">NETWORKDAYS(LeaveTracker[[#This Row],[Start Date]],LeaveTracker[[#This Row],[End Date]],lstHolidays)</f>
        <v>1</v>
      </c>
      <c r="L2096" s="30"/>
    </row>
    <row r="2097" spans="1:12" ht="30" customHeight="1" x14ac:dyDescent="0.3">
      <c r="A2097" s="30">
        <v>545</v>
      </c>
      <c r="B2097" s="36">
        <v>43918</v>
      </c>
      <c r="C2097" s="36">
        <v>43846</v>
      </c>
      <c r="D2097" s="20" t="s">
        <v>533</v>
      </c>
      <c r="E2097" s="20" t="str">
        <f>IF(ISBLANK(LeaveTracker[[#This Row],[Employee Name]]),"-----",VLOOKUP(LeaveTracker[[#This Row],[Employee Name]],Employees[[Employee Name]:[Office]],6))</f>
        <v>GSO</v>
      </c>
      <c r="F2097" s="24">
        <v>43845</v>
      </c>
      <c r="G2097" s="24">
        <v>43845</v>
      </c>
      <c r="H2097" s="20" t="s">
        <v>300</v>
      </c>
      <c r="I2097" s="51" t="s">
        <v>647</v>
      </c>
      <c r="J2097" s="27" t="str">
        <f ca="1">NETWORKDAYS(LeaveTracker[[#This Row],[Start Date]],LeaveTracker[[#This Row],[End Date]],lstHolidays)&amp; " "&amp;LeaveTracker[[#This Row],[Type of Leave]]</f>
        <v>1 OTHER</v>
      </c>
      <c r="K2097" s="23">
        <f ca="1">NETWORKDAYS(LeaveTracker[[#This Row],[Start Date]],LeaveTracker[[#This Row],[End Date]],lstHolidays)</f>
        <v>1</v>
      </c>
      <c r="L2097" s="30"/>
    </row>
    <row r="2098" spans="1:12" ht="30" customHeight="1" x14ac:dyDescent="0.3">
      <c r="A2098" s="30">
        <v>546</v>
      </c>
      <c r="B2098" s="36">
        <v>43918</v>
      </c>
      <c r="C2098" s="36">
        <v>43895</v>
      </c>
      <c r="D2098" s="20" t="s">
        <v>888</v>
      </c>
      <c r="E2098" s="20" t="str">
        <f>IF(ISBLANK(LeaveTracker[[#This Row],[Employee Name]]),"-----",VLOOKUP(LeaveTracker[[#This Row],[Employee Name]],Employees[[Employee Name]:[Office]],6))</f>
        <v>GSO</v>
      </c>
      <c r="F2098" s="24">
        <v>43894</v>
      </c>
      <c r="G2098" s="24">
        <v>43894</v>
      </c>
      <c r="H2098" s="20" t="s">
        <v>300</v>
      </c>
      <c r="I2098" s="51" t="s">
        <v>647</v>
      </c>
      <c r="J2098" s="27" t="str">
        <f ca="1">NETWORKDAYS(LeaveTracker[[#This Row],[Start Date]],LeaveTracker[[#This Row],[End Date]],lstHolidays)&amp; " "&amp;LeaveTracker[[#This Row],[Type of Leave]]</f>
        <v>1 OTHER</v>
      </c>
      <c r="K2098" s="23">
        <f ca="1">NETWORKDAYS(LeaveTracker[[#This Row],[Start Date]],LeaveTracker[[#This Row],[End Date]],lstHolidays)</f>
        <v>1</v>
      </c>
      <c r="L2098" s="30"/>
    </row>
    <row r="2099" spans="1:12" ht="30" customHeight="1" x14ac:dyDescent="0.3">
      <c r="A2099" s="30">
        <v>547</v>
      </c>
      <c r="B2099" s="36">
        <v>43918</v>
      </c>
      <c r="C2099" s="36">
        <v>43864</v>
      </c>
      <c r="D2099" s="20" t="s">
        <v>888</v>
      </c>
      <c r="E2099" s="20" t="str">
        <f>IF(ISBLANK(LeaveTracker[[#This Row],[Employee Name]]),"-----",VLOOKUP(LeaveTracker[[#This Row],[Employee Name]],Employees[[Employee Name]:[Office]],6))</f>
        <v>GSO</v>
      </c>
      <c r="F2099" s="24">
        <v>43861</v>
      </c>
      <c r="G2099" s="24">
        <v>43861</v>
      </c>
      <c r="H2099" s="20" t="s">
        <v>300</v>
      </c>
      <c r="I2099" s="51" t="s">
        <v>769</v>
      </c>
      <c r="J2099" s="27" t="str">
        <f ca="1">NETWORKDAYS(LeaveTracker[[#This Row],[Start Date]],LeaveTracker[[#This Row],[End Date]],lstHolidays)&amp; " "&amp;LeaveTracker[[#This Row],[Type of Leave]]</f>
        <v>1 OTHER</v>
      </c>
      <c r="K2099" s="23">
        <f ca="1">NETWORKDAYS(LeaveTracker[[#This Row],[Start Date]],LeaveTracker[[#This Row],[End Date]],lstHolidays)</f>
        <v>1</v>
      </c>
      <c r="L2099" s="30"/>
    </row>
    <row r="2100" spans="1:12" ht="30" customHeight="1" x14ac:dyDescent="0.3">
      <c r="A2100" s="30">
        <v>548</v>
      </c>
      <c r="B2100" s="36">
        <v>43918</v>
      </c>
      <c r="C2100" s="36">
        <v>43837</v>
      </c>
      <c r="D2100" s="20" t="s">
        <v>888</v>
      </c>
      <c r="E2100" s="20" t="str">
        <f>IF(ISBLANK(LeaveTracker[[#This Row],[Employee Name]]),"-----",VLOOKUP(LeaveTracker[[#This Row],[Employee Name]],Employees[[Employee Name]:[Office]],6))</f>
        <v>GSO</v>
      </c>
      <c r="F2100" s="24">
        <v>43847</v>
      </c>
      <c r="G2100" s="24">
        <v>43847</v>
      </c>
      <c r="H2100" s="20" t="s">
        <v>82</v>
      </c>
      <c r="I2100" s="51"/>
      <c r="J2100" s="27" t="str">
        <f ca="1">NETWORKDAYS(LeaveTracker[[#This Row],[Start Date]],LeaveTracker[[#This Row],[End Date]],lstHolidays)&amp; " "&amp;LeaveTracker[[#This Row],[Type of Leave]]</f>
        <v>1 VL</v>
      </c>
      <c r="K2100" s="23">
        <f ca="1">NETWORKDAYS(LeaveTracker[[#This Row],[Start Date]],LeaveTracker[[#This Row],[End Date]],lstHolidays)</f>
        <v>1</v>
      </c>
      <c r="L2100" s="30"/>
    </row>
    <row r="2101" spans="1:12" ht="30" customHeight="1" x14ac:dyDescent="0.3">
      <c r="A2101" s="30">
        <v>548</v>
      </c>
      <c r="B2101" s="36">
        <v>43918</v>
      </c>
      <c r="C2101" s="36">
        <v>43837</v>
      </c>
      <c r="D2101" s="20" t="s">
        <v>888</v>
      </c>
      <c r="E2101" s="20" t="str">
        <f>IF(ISBLANK(LeaveTracker[[#This Row],[Employee Name]]),"-----",VLOOKUP(LeaveTracker[[#This Row],[Employee Name]],Employees[[Employee Name]:[Office]],6))</f>
        <v>GSO</v>
      </c>
      <c r="F2101" s="24">
        <v>43850</v>
      </c>
      <c r="G2101" s="24">
        <v>43851</v>
      </c>
      <c r="H2101" s="20" t="s">
        <v>82</v>
      </c>
      <c r="I2101" s="51"/>
      <c r="J2101" s="27" t="str">
        <f ca="1">NETWORKDAYS(LeaveTracker[[#This Row],[Start Date]],LeaveTracker[[#This Row],[End Date]],lstHolidays)&amp; " "&amp;LeaveTracker[[#This Row],[Type of Leave]]</f>
        <v>2 VL</v>
      </c>
      <c r="K2101" s="23">
        <f ca="1">NETWORKDAYS(LeaveTracker[[#This Row],[Start Date]],LeaveTracker[[#This Row],[End Date]],lstHolidays)</f>
        <v>2</v>
      </c>
      <c r="L2101" s="30"/>
    </row>
    <row r="2102" spans="1:12" ht="30" customHeight="1" x14ac:dyDescent="0.3">
      <c r="A2102" s="30">
        <v>549</v>
      </c>
      <c r="B2102" s="36">
        <v>43918</v>
      </c>
      <c r="C2102" s="36">
        <v>43885</v>
      </c>
      <c r="D2102" s="20" t="s">
        <v>885</v>
      </c>
      <c r="E2102" s="20" t="str">
        <f>IF(ISBLANK(LeaveTracker[[#This Row],[Employee Name]]),"-----",VLOOKUP(LeaveTracker[[#This Row],[Employee Name]],Employees[[Employee Name]:[Office]],6))</f>
        <v>GSO</v>
      </c>
      <c r="F2102" s="24">
        <v>43881</v>
      </c>
      <c r="G2102" s="24">
        <v>43882</v>
      </c>
      <c r="H2102" s="20" t="s">
        <v>300</v>
      </c>
      <c r="I2102" s="51" t="s">
        <v>647</v>
      </c>
      <c r="J2102" s="27" t="str">
        <f ca="1">NETWORKDAYS(LeaveTracker[[#This Row],[Start Date]],LeaveTracker[[#This Row],[End Date]],lstHolidays)&amp; " "&amp;LeaveTracker[[#This Row],[Type of Leave]]</f>
        <v>2 OTHER</v>
      </c>
      <c r="K2102" s="23">
        <f ca="1">NETWORKDAYS(LeaveTracker[[#This Row],[Start Date]],LeaveTracker[[#This Row],[End Date]],lstHolidays)</f>
        <v>2</v>
      </c>
      <c r="L2102" s="30"/>
    </row>
    <row r="2103" spans="1:12" ht="30" customHeight="1" x14ac:dyDescent="0.3">
      <c r="A2103" s="30">
        <v>550</v>
      </c>
      <c r="B2103" s="36">
        <v>43918</v>
      </c>
      <c r="C2103" s="36">
        <v>43874</v>
      </c>
      <c r="D2103" s="20" t="s">
        <v>885</v>
      </c>
      <c r="E2103" s="20" t="str">
        <f>IF(ISBLANK(LeaveTracker[[#This Row],[Employee Name]]),"-----",VLOOKUP(LeaveTracker[[#This Row],[Employee Name]],Employees[[Employee Name]:[Office]],6))</f>
        <v>GSO</v>
      </c>
      <c r="F2103" s="24">
        <v>43872</v>
      </c>
      <c r="G2103" s="24">
        <v>43872</v>
      </c>
      <c r="H2103" s="20" t="s">
        <v>300</v>
      </c>
      <c r="I2103" s="51" t="s">
        <v>769</v>
      </c>
      <c r="J2103" s="27" t="str">
        <f ca="1">NETWORKDAYS(LeaveTracker[[#This Row],[Start Date]],LeaveTracker[[#This Row],[End Date]],lstHolidays)&amp; " "&amp;LeaveTracker[[#This Row],[Type of Leave]]</f>
        <v>1 OTHER</v>
      </c>
      <c r="K2103" s="23">
        <f ca="1">NETWORKDAYS(LeaveTracker[[#This Row],[Start Date]],LeaveTracker[[#This Row],[End Date]],lstHolidays)</f>
        <v>1</v>
      </c>
      <c r="L2103" s="30"/>
    </row>
    <row r="2104" spans="1:12" ht="30" customHeight="1" x14ac:dyDescent="0.3">
      <c r="A2104" s="30">
        <v>551</v>
      </c>
      <c r="B2104" s="36">
        <v>43918</v>
      </c>
      <c r="C2104" s="36">
        <v>43864</v>
      </c>
      <c r="D2104" s="20" t="s">
        <v>885</v>
      </c>
      <c r="E2104" s="20" t="str">
        <f>IF(ISBLANK(LeaveTracker[[#This Row],[Employee Name]]),"-----",VLOOKUP(LeaveTracker[[#This Row],[Employee Name]],Employees[[Employee Name]:[Office]],6))</f>
        <v>GSO</v>
      </c>
      <c r="F2104" s="24">
        <v>43861</v>
      </c>
      <c r="G2104" s="24">
        <v>43861</v>
      </c>
      <c r="H2104" s="20" t="s">
        <v>300</v>
      </c>
      <c r="I2104" s="51" t="s">
        <v>769</v>
      </c>
      <c r="J2104" s="27" t="str">
        <f ca="1">NETWORKDAYS(LeaveTracker[[#This Row],[Start Date]],LeaveTracker[[#This Row],[End Date]],lstHolidays)&amp; " "&amp;LeaveTracker[[#This Row],[Type of Leave]]</f>
        <v>1 OTHER</v>
      </c>
      <c r="K2104" s="23">
        <f ca="1">NETWORKDAYS(LeaveTracker[[#This Row],[Start Date]],LeaveTracker[[#This Row],[End Date]],lstHolidays)</f>
        <v>1</v>
      </c>
      <c r="L2104" s="30"/>
    </row>
    <row r="2105" spans="1:12" ht="30" customHeight="1" x14ac:dyDescent="0.3">
      <c r="A2105" s="30">
        <v>552</v>
      </c>
      <c r="B2105" s="36">
        <v>43918</v>
      </c>
      <c r="C2105" s="36">
        <v>43853</v>
      </c>
      <c r="D2105" s="20" t="s">
        <v>885</v>
      </c>
      <c r="E2105" s="20" t="str">
        <f>IF(ISBLANK(LeaveTracker[[#This Row],[Employee Name]]),"-----",VLOOKUP(LeaveTracker[[#This Row],[Employee Name]],Employees[[Employee Name]:[Office]],6))</f>
        <v>GSO</v>
      </c>
      <c r="F2105" s="24">
        <v>43854</v>
      </c>
      <c r="G2105" s="24">
        <v>43854</v>
      </c>
      <c r="H2105" s="20" t="s">
        <v>300</v>
      </c>
      <c r="I2105" s="51" t="s">
        <v>769</v>
      </c>
      <c r="J2105" s="27" t="str">
        <f ca="1">NETWORKDAYS(LeaveTracker[[#This Row],[Start Date]],LeaveTracker[[#This Row],[End Date]],lstHolidays)&amp; " "&amp;LeaveTracker[[#This Row],[Type of Leave]]</f>
        <v>1 OTHER</v>
      </c>
      <c r="K2105" s="23">
        <f ca="1">NETWORKDAYS(LeaveTracker[[#This Row],[Start Date]],LeaveTracker[[#This Row],[End Date]],lstHolidays)</f>
        <v>1</v>
      </c>
      <c r="L2105" s="30"/>
    </row>
    <row r="2106" spans="1:12" ht="30" customHeight="1" x14ac:dyDescent="0.3">
      <c r="A2106" s="30">
        <v>553</v>
      </c>
      <c r="B2106" s="36">
        <v>43918</v>
      </c>
      <c r="C2106" s="36">
        <v>43873</v>
      </c>
      <c r="D2106" s="20" t="s">
        <v>195</v>
      </c>
      <c r="E2106" s="20" t="str">
        <f>IF(ISBLANK(LeaveTracker[[#This Row],[Employee Name]]),"-----",VLOOKUP(LeaveTracker[[#This Row],[Employee Name]],Employees[[Employee Name]:[Office]],6))</f>
        <v>CCT</v>
      </c>
      <c r="F2106" s="24">
        <v>43875</v>
      </c>
      <c r="G2106" s="24">
        <v>43875</v>
      </c>
      <c r="H2106" s="20" t="s">
        <v>300</v>
      </c>
      <c r="I2106" s="51" t="s">
        <v>849</v>
      </c>
      <c r="J2106" s="27" t="str">
        <f ca="1">NETWORKDAYS(LeaveTracker[[#This Row],[Start Date]],LeaveTracker[[#This Row],[End Date]],lstHolidays)&amp; " "&amp;LeaveTracker[[#This Row],[Type of Leave]]</f>
        <v>1 OTHER</v>
      </c>
      <c r="K2106" s="23">
        <f ca="1">NETWORKDAYS(LeaveTracker[[#This Row],[Start Date]],LeaveTracker[[#This Row],[End Date]],lstHolidays)</f>
        <v>1</v>
      </c>
      <c r="L2106" s="30"/>
    </row>
    <row r="2107" spans="1:12" ht="30" customHeight="1" x14ac:dyDescent="0.3">
      <c r="A2107" s="30">
        <v>554</v>
      </c>
      <c r="B2107" s="36">
        <v>43918</v>
      </c>
      <c r="C2107" s="36">
        <v>43878</v>
      </c>
      <c r="D2107" s="20" t="s">
        <v>531</v>
      </c>
      <c r="E2107" s="20" t="str">
        <f>IF(ISBLANK(LeaveTracker[[#This Row],[Employee Name]]),"-----",VLOOKUP(LeaveTracker[[#This Row],[Employee Name]],Employees[[Employee Name]:[Office]],6))</f>
        <v>TIPID IMPOK</v>
      </c>
      <c r="F2107" s="24">
        <v>43874</v>
      </c>
      <c r="G2107" s="24">
        <v>43875</v>
      </c>
      <c r="H2107" s="20" t="s">
        <v>300</v>
      </c>
      <c r="I2107" s="51" t="s">
        <v>647</v>
      </c>
      <c r="J2107" s="27" t="str">
        <f ca="1">NETWORKDAYS(LeaveTracker[[#This Row],[Start Date]],LeaveTracker[[#This Row],[End Date]],lstHolidays)&amp; " "&amp;LeaveTracker[[#This Row],[Type of Leave]]</f>
        <v>2 OTHER</v>
      </c>
      <c r="K2107" s="23">
        <f ca="1">NETWORKDAYS(LeaveTracker[[#This Row],[Start Date]],LeaveTracker[[#This Row],[End Date]],lstHolidays)</f>
        <v>2</v>
      </c>
      <c r="L2107" s="30"/>
    </row>
    <row r="2108" spans="1:12" ht="30" customHeight="1" x14ac:dyDescent="0.3">
      <c r="A2108" s="30">
        <v>555</v>
      </c>
      <c r="B2108" s="36">
        <v>43918</v>
      </c>
      <c r="C2108" s="36">
        <v>43872</v>
      </c>
      <c r="D2108" s="20" t="s">
        <v>531</v>
      </c>
      <c r="E2108" s="20" t="str">
        <f>IF(ISBLANK(LeaveTracker[[#This Row],[Employee Name]]),"-----",VLOOKUP(LeaveTracker[[#This Row],[Employee Name]],Employees[[Employee Name]:[Office]],6))</f>
        <v>TIPID IMPOK</v>
      </c>
      <c r="F2108" s="24">
        <v>43868</v>
      </c>
      <c r="G2108" s="24">
        <v>43868</v>
      </c>
      <c r="H2108" s="20" t="s">
        <v>300</v>
      </c>
      <c r="I2108" s="51" t="s">
        <v>849</v>
      </c>
      <c r="J2108" s="27" t="str">
        <f ca="1">NETWORKDAYS(LeaveTracker[[#This Row],[Start Date]],LeaveTracker[[#This Row],[End Date]],lstHolidays)&amp; " "&amp;LeaveTracker[[#This Row],[Type of Leave]]</f>
        <v>1 OTHER</v>
      </c>
      <c r="K2108" s="23">
        <f ca="1">NETWORKDAYS(LeaveTracker[[#This Row],[Start Date]],LeaveTracker[[#This Row],[End Date]],lstHolidays)</f>
        <v>1</v>
      </c>
      <c r="L2108" s="30"/>
    </row>
    <row r="2109" spans="1:12" ht="30" customHeight="1" x14ac:dyDescent="0.3">
      <c r="A2109" s="30">
        <v>555</v>
      </c>
      <c r="B2109" s="36">
        <v>43918</v>
      </c>
      <c r="C2109" s="36">
        <v>43872</v>
      </c>
      <c r="D2109" s="20" t="s">
        <v>531</v>
      </c>
      <c r="E2109" s="20" t="str">
        <f>IF(ISBLANK(LeaveTracker[[#This Row],[Employee Name]]),"-----",VLOOKUP(LeaveTracker[[#This Row],[Employee Name]],Employees[[Employee Name]:[Office]],6))</f>
        <v>TIPID IMPOK</v>
      </c>
      <c r="F2109" s="24">
        <v>43871</v>
      </c>
      <c r="G2109" s="24">
        <v>43871</v>
      </c>
      <c r="H2109" s="20" t="s">
        <v>300</v>
      </c>
      <c r="I2109" s="51" t="s">
        <v>849</v>
      </c>
      <c r="J2109" s="27" t="str">
        <f ca="1">NETWORKDAYS(LeaveTracker[[#This Row],[Start Date]],LeaveTracker[[#This Row],[End Date]],lstHolidays)&amp; " "&amp;LeaveTracker[[#This Row],[Type of Leave]]</f>
        <v>1 OTHER</v>
      </c>
      <c r="K2109" s="23">
        <f ca="1">NETWORKDAYS(LeaveTracker[[#This Row],[Start Date]],LeaveTracker[[#This Row],[End Date]],lstHolidays)</f>
        <v>1</v>
      </c>
      <c r="L2109" s="30"/>
    </row>
    <row r="2110" spans="1:12" ht="30" customHeight="1" x14ac:dyDescent="0.3">
      <c r="A2110" s="30">
        <v>556</v>
      </c>
      <c r="B2110" s="36">
        <v>43918</v>
      </c>
      <c r="C2110" s="36">
        <v>43860</v>
      </c>
      <c r="D2110" s="20" t="s">
        <v>531</v>
      </c>
      <c r="E2110" s="20" t="str">
        <f>IF(ISBLANK(LeaveTracker[[#This Row],[Employee Name]]),"-----",VLOOKUP(LeaveTracker[[#This Row],[Employee Name]],Employees[[Employee Name]:[Office]],6))</f>
        <v>TIPID IMPOK</v>
      </c>
      <c r="F2110" s="24">
        <v>43859</v>
      </c>
      <c r="G2110" s="24">
        <v>43859</v>
      </c>
      <c r="H2110" s="20" t="s">
        <v>300</v>
      </c>
      <c r="I2110" s="51" t="s">
        <v>849</v>
      </c>
      <c r="J2110" s="27" t="str">
        <f ca="1">NETWORKDAYS(LeaveTracker[[#This Row],[Start Date]],LeaveTracker[[#This Row],[End Date]],lstHolidays)&amp; " "&amp;LeaveTracker[[#This Row],[Type of Leave]]</f>
        <v>1 OTHER</v>
      </c>
      <c r="K2110" s="23">
        <f ca="1">NETWORKDAYS(LeaveTracker[[#This Row],[Start Date]],LeaveTracker[[#This Row],[End Date]],lstHolidays)</f>
        <v>1</v>
      </c>
      <c r="L2110" s="30"/>
    </row>
    <row r="2111" spans="1:12" ht="30" customHeight="1" x14ac:dyDescent="0.3">
      <c r="A2111" s="30">
        <v>557</v>
      </c>
      <c r="B2111" s="36">
        <v>43918</v>
      </c>
      <c r="C2111" s="36">
        <v>43852</v>
      </c>
      <c r="D2111" s="20" t="s">
        <v>531</v>
      </c>
      <c r="E2111" s="20" t="str">
        <f>IF(ISBLANK(LeaveTracker[[#This Row],[Employee Name]]),"-----",VLOOKUP(LeaveTracker[[#This Row],[Employee Name]],Employees[[Employee Name]:[Office]],6))</f>
        <v>TIPID IMPOK</v>
      </c>
      <c r="F2111" s="24">
        <v>43851</v>
      </c>
      <c r="G2111" s="24">
        <v>43851</v>
      </c>
      <c r="H2111" s="20" t="s">
        <v>300</v>
      </c>
      <c r="I2111" s="51" t="s">
        <v>849</v>
      </c>
      <c r="J2111" s="27" t="str">
        <f ca="1">NETWORKDAYS(LeaveTracker[[#This Row],[Start Date]],LeaveTracker[[#This Row],[End Date]],lstHolidays)&amp; " "&amp;LeaveTracker[[#This Row],[Type of Leave]]</f>
        <v>1 OTHER</v>
      </c>
      <c r="K2111" s="23">
        <f ca="1">NETWORKDAYS(LeaveTracker[[#This Row],[Start Date]],LeaveTracker[[#This Row],[End Date]],lstHolidays)</f>
        <v>1</v>
      </c>
      <c r="L2111" s="30"/>
    </row>
    <row r="2112" spans="1:12" ht="30" customHeight="1" x14ac:dyDescent="0.3">
      <c r="A2112" s="30">
        <v>558</v>
      </c>
      <c r="B2112" s="36">
        <v>43918</v>
      </c>
      <c r="C2112" s="36">
        <v>43838</v>
      </c>
      <c r="D2112" s="20" t="s">
        <v>531</v>
      </c>
      <c r="E2112" s="20" t="str">
        <f>IF(ISBLANK(LeaveTracker[[#This Row],[Employee Name]]),"-----",VLOOKUP(LeaveTracker[[#This Row],[Employee Name]],Employees[[Employee Name]:[Office]],6))</f>
        <v>TIPID IMPOK</v>
      </c>
      <c r="F2112" s="24">
        <v>43837</v>
      </c>
      <c r="G2112" s="24">
        <v>43837</v>
      </c>
      <c r="H2112" s="20" t="s">
        <v>300</v>
      </c>
      <c r="I2112" s="51" t="s">
        <v>647</v>
      </c>
      <c r="J2112" s="27" t="str">
        <f ca="1">NETWORKDAYS(LeaveTracker[[#This Row],[Start Date]],LeaveTracker[[#This Row],[End Date]],lstHolidays)&amp; " "&amp;LeaveTracker[[#This Row],[Type of Leave]]</f>
        <v>1 OTHER</v>
      </c>
      <c r="K2112" s="23">
        <f ca="1">NETWORKDAYS(LeaveTracker[[#This Row],[Start Date]],LeaveTracker[[#This Row],[End Date]],lstHolidays)</f>
        <v>1</v>
      </c>
      <c r="L2112" s="30"/>
    </row>
    <row r="2113" spans="1:12" ht="30" customHeight="1" x14ac:dyDescent="0.3">
      <c r="A2113" s="30">
        <v>559</v>
      </c>
      <c r="B2113" s="36">
        <v>43918</v>
      </c>
      <c r="C2113" s="36">
        <v>43872</v>
      </c>
      <c r="D2113" s="20" t="s">
        <v>782</v>
      </c>
      <c r="E2113" s="20" t="str">
        <f>IF(ISBLANK(LeaveTracker[[#This Row],[Employee Name]]),"-----",VLOOKUP(LeaveTracker[[#This Row],[Employee Name]],Employees[[Employee Name]:[Office]],6))</f>
        <v>GSO</v>
      </c>
      <c r="F2113" s="24">
        <v>43867</v>
      </c>
      <c r="G2113" s="21">
        <v>43867</v>
      </c>
      <c r="H2113" s="20" t="s">
        <v>300</v>
      </c>
      <c r="I2113" s="51" t="s">
        <v>647</v>
      </c>
      <c r="J2113" s="27" t="str">
        <f ca="1">NETWORKDAYS(LeaveTracker[[#This Row],[Start Date]],LeaveTracker[[#This Row],[End Date]],lstHolidays)&amp; " "&amp;LeaveTracker[[#This Row],[Type of Leave]]</f>
        <v>1 OTHER</v>
      </c>
      <c r="K2113" s="23">
        <f ca="1">NETWORKDAYS(LeaveTracker[[#This Row],[Start Date]],LeaveTracker[[#This Row],[End Date]],lstHolidays)</f>
        <v>1</v>
      </c>
      <c r="L2113" s="30"/>
    </row>
    <row r="2114" spans="1:12" ht="30" customHeight="1" x14ac:dyDescent="0.3">
      <c r="A2114" s="30">
        <v>559</v>
      </c>
      <c r="B2114" s="36">
        <v>43918</v>
      </c>
      <c r="C2114" s="36">
        <v>43872</v>
      </c>
      <c r="D2114" s="20" t="s">
        <v>782</v>
      </c>
      <c r="E2114" s="20" t="str">
        <f>IF(ISBLANK(LeaveTracker[[#This Row],[Employee Name]]),"-----",VLOOKUP(LeaveTracker[[#This Row],[Employee Name]],Employees[[Employee Name]:[Office]],6))</f>
        <v>GSO</v>
      </c>
      <c r="F2114" s="24">
        <v>43871</v>
      </c>
      <c r="G2114" s="24">
        <v>43871</v>
      </c>
      <c r="H2114" s="20" t="s">
        <v>300</v>
      </c>
      <c r="I2114" s="51" t="s">
        <v>647</v>
      </c>
      <c r="J2114" s="27" t="str">
        <f ca="1">NETWORKDAYS(LeaveTracker[[#This Row],[Start Date]],LeaveTracker[[#This Row],[End Date]],lstHolidays)&amp; " "&amp;LeaveTracker[[#This Row],[Type of Leave]]</f>
        <v>1 OTHER</v>
      </c>
      <c r="K2114" s="23">
        <f ca="1">NETWORKDAYS(LeaveTracker[[#This Row],[Start Date]],LeaveTracker[[#This Row],[End Date]],lstHolidays)</f>
        <v>1</v>
      </c>
      <c r="L2114" s="30"/>
    </row>
    <row r="2115" spans="1:12" ht="30" customHeight="1" x14ac:dyDescent="0.3">
      <c r="A2115" s="30">
        <v>560</v>
      </c>
      <c r="B2115" s="36">
        <v>43918</v>
      </c>
      <c r="C2115" s="36">
        <v>43864</v>
      </c>
      <c r="D2115" s="20" t="s">
        <v>782</v>
      </c>
      <c r="E2115" s="20" t="str">
        <f>IF(ISBLANK(LeaveTracker[[#This Row],[Employee Name]]),"-----",VLOOKUP(LeaveTracker[[#This Row],[Employee Name]],Employees[[Employee Name]:[Office]],6))</f>
        <v>GSO</v>
      </c>
      <c r="F2115" s="24">
        <v>43845</v>
      </c>
      <c r="G2115" s="24">
        <v>43847</v>
      </c>
      <c r="H2115" s="20" t="s">
        <v>300</v>
      </c>
      <c r="I2115" s="51" t="s">
        <v>769</v>
      </c>
      <c r="J2115" s="27" t="str">
        <f ca="1">NETWORKDAYS(LeaveTracker[[#This Row],[Start Date]],LeaveTracker[[#This Row],[End Date]],lstHolidays)&amp; " "&amp;LeaveTracker[[#This Row],[Type of Leave]]</f>
        <v>3 OTHER</v>
      </c>
      <c r="K2115" s="23">
        <f ca="1">NETWORKDAYS(LeaveTracker[[#This Row],[Start Date]],LeaveTracker[[#This Row],[End Date]],lstHolidays)</f>
        <v>3</v>
      </c>
      <c r="L2115" s="30"/>
    </row>
    <row r="2116" spans="1:12" ht="30" customHeight="1" x14ac:dyDescent="0.3">
      <c r="A2116" s="30">
        <v>560</v>
      </c>
      <c r="B2116" s="36">
        <v>43918</v>
      </c>
      <c r="C2116" s="36">
        <v>43864</v>
      </c>
      <c r="D2116" s="20" t="s">
        <v>782</v>
      </c>
      <c r="E2116" s="20" t="str">
        <f>IF(ISBLANK(LeaveTracker[[#This Row],[Employee Name]]),"-----",VLOOKUP(LeaveTracker[[#This Row],[Employee Name]],Employees[[Employee Name]:[Office]],6))</f>
        <v>GSO</v>
      </c>
      <c r="F2116" s="24">
        <v>43861</v>
      </c>
      <c r="G2116" s="24">
        <v>43861</v>
      </c>
      <c r="H2116" s="20" t="s">
        <v>300</v>
      </c>
      <c r="I2116" s="51" t="s">
        <v>769</v>
      </c>
      <c r="J2116" s="27" t="str">
        <f ca="1">NETWORKDAYS(LeaveTracker[[#This Row],[Start Date]],LeaveTracker[[#This Row],[End Date]],lstHolidays)&amp; " "&amp;LeaveTracker[[#This Row],[Type of Leave]]</f>
        <v>1 OTHER</v>
      </c>
      <c r="K2116" s="23">
        <f ca="1">NETWORKDAYS(LeaveTracker[[#This Row],[Start Date]],LeaveTracker[[#This Row],[End Date]],lstHolidays)</f>
        <v>1</v>
      </c>
      <c r="L2116" s="30"/>
    </row>
    <row r="2117" spans="1:12" ht="30" customHeight="1" x14ac:dyDescent="0.3">
      <c r="A2117" s="30">
        <v>560</v>
      </c>
      <c r="B2117" s="36">
        <v>43918</v>
      </c>
      <c r="C2117" s="36">
        <v>43864</v>
      </c>
      <c r="D2117" s="20" t="s">
        <v>782</v>
      </c>
      <c r="E2117" s="20" t="str">
        <f>IF(ISBLANK(LeaveTracker[[#This Row],[Employee Name]]),"-----",VLOOKUP(LeaveTracker[[#This Row],[Employee Name]],Employees[[Employee Name]:[Office]],6))</f>
        <v>GSO</v>
      </c>
      <c r="F2117" s="24">
        <v>43868</v>
      </c>
      <c r="G2117" s="24">
        <v>43868</v>
      </c>
      <c r="H2117" s="20" t="s">
        <v>300</v>
      </c>
      <c r="I2117" s="51" t="s">
        <v>769</v>
      </c>
      <c r="J2117" s="27" t="str">
        <f ca="1">NETWORKDAYS(LeaveTracker[[#This Row],[Start Date]],LeaveTracker[[#This Row],[End Date]],lstHolidays)&amp; " "&amp;LeaveTracker[[#This Row],[Type of Leave]]</f>
        <v>1 OTHER</v>
      </c>
      <c r="K2117" s="23">
        <f ca="1">NETWORKDAYS(LeaveTracker[[#This Row],[Start Date]],LeaveTracker[[#This Row],[End Date]],lstHolidays)</f>
        <v>1</v>
      </c>
      <c r="L2117" s="30"/>
    </row>
    <row r="2118" spans="1:12" ht="30" customHeight="1" x14ac:dyDescent="0.3">
      <c r="A2118" s="30">
        <v>561</v>
      </c>
      <c r="B2118" s="36">
        <v>43918</v>
      </c>
      <c r="C2118" s="36">
        <v>43852</v>
      </c>
      <c r="D2118" s="20" t="s">
        <v>528</v>
      </c>
      <c r="E2118" s="20" t="str">
        <f>IF(ISBLANK(LeaveTracker[[#This Row],[Employee Name]]),"-----",VLOOKUP(LeaveTracker[[#This Row],[Employee Name]],Employees[[Employee Name]:[Office]],6))</f>
        <v>GSO</v>
      </c>
      <c r="F2118" s="24">
        <v>43851</v>
      </c>
      <c r="G2118" s="24">
        <v>43851</v>
      </c>
      <c r="H2118" s="20" t="s">
        <v>300</v>
      </c>
      <c r="I2118" s="51" t="s">
        <v>769</v>
      </c>
      <c r="J2118" s="27" t="str">
        <f ca="1">NETWORKDAYS(LeaveTracker[[#This Row],[Start Date]],LeaveTracker[[#This Row],[End Date]],lstHolidays)&amp; " "&amp;LeaveTracker[[#This Row],[Type of Leave]]</f>
        <v>1 OTHER</v>
      </c>
      <c r="K2118" s="23">
        <f ca="1">NETWORKDAYS(LeaveTracker[[#This Row],[Start Date]],LeaveTracker[[#This Row],[End Date]],lstHolidays)</f>
        <v>1</v>
      </c>
      <c r="L2118" s="30"/>
    </row>
    <row r="2119" spans="1:12" ht="30" customHeight="1" x14ac:dyDescent="0.3">
      <c r="A2119" s="30">
        <v>562</v>
      </c>
      <c r="B2119" s="36">
        <v>43918</v>
      </c>
      <c r="C2119" s="36">
        <v>43867</v>
      </c>
      <c r="D2119" s="20" t="s">
        <v>528</v>
      </c>
      <c r="E2119" s="20" t="str">
        <f>IF(ISBLANK(LeaveTracker[[#This Row],[Employee Name]]),"-----",VLOOKUP(LeaveTracker[[#This Row],[Employee Name]],Employees[[Employee Name]:[Office]],6))</f>
        <v>GSO</v>
      </c>
      <c r="F2119" s="24">
        <v>43865</v>
      </c>
      <c r="G2119" s="24">
        <v>43866</v>
      </c>
      <c r="H2119" s="20" t="s">
        <v>300</v>
      </c>
      <c r="I2119" s="51" t="s">
        <v>769</v>
      </c>
      <c r="J2119" s="27" t="str">
        <f ca="1">NETWORKDAYS(LeaveTracker[[#This Row],[Start Date]],LeaveTracker[[#This Row],[End Date]],lstHolidays)&amp; " "&amp;LeaveTracker[[#This Row],[Type of Leave]]</f>
        <v>2 OTHER</v>
      </c>
      <c r="K2119" s="23">
        <f ca="1">NETWORKDAYS(LeaveTracker[[#This Row],[Start Date]],LeaveTracker[[#This Row],[End Date]],lstHolidays)</f>
        <v>2</v>
      </c>
      <c r="L2119" s="30"/>
    </row>
    <row r="2120" spans="1:12" ht="30" customHeight="1" x14ac:dyDescent="0.3">
      <c r="A2120" s="30">
        <v>563</v>
      </c>
      <c r="B2120" s="36">
        <v>43918</v>
      </c>
      <c r="C2120" s="36">
        <v>43855</v>
      </c>
      <c r="D2120" s="18" t="s">
        <v>979</v>
      </c>
      <c r="E2120" s="20" t="str">
        <f>IF(ISBLANK(LeaveTracker[[#This Row],[Employee Name]]),"-----",VLOOKUP(LeaveTracker[[#This Row],[Employee Name]],Employees[[Employee Name]:[Office]],6))</f>
        <v>TOPS (ADMIN CSU)</v>
      </c>
      <c r="F2120" s="45">
        <v>43850</v>
      </c>
      <c r="G2120" s="45">
        <v>43854</v>
      </c>
      <c r="H2120" s="20" t="s">
        <v>82</v>
      </c>
      <c r="I2120" s="51"/>
      <c r="J2120" s="27" t="str">
        <f ca="1">NETWORKDAYS(LeaveTracker[[#This Row],[Start Date]],LeaveTracker[[#This Row],[End Date]],lstHolidays)&amp; " "&amp;LeaveTracker[[#This Row],[Type of Leave]]</f>
        <v>5 VL</v>
      </c>
      <c r="K2120" s="23">
        <f ca="1">NETWORKDAYS(LeaveTracker[[#This Row],[Start Date]],LeaveTracker[[#This Row],[End Date]],lstHolidays)</f>
        <v>5</v>
      </c>
      <c r="L2120" s="30"/>
    </row>
    <row r="2121" spans="1:12" ht="30" customHeight="1" x14ac:dyDescent="0.3">
      <c r="A2121" s="30">
        <v>563</v>
      </c>
      <c r="B2121" s="36">
        <v>43918</v>
      </c>
      <c r="C2121" s="36">
        <v>43855</v>
      </c>
      <c r="D2121" s="20" t="s">
        <v>979</v>
      </c>
      <c r="E2121" s="20" t="str">
        <f>IF(ISBLANK(LeaveTracker[[#This Row],[Employee Name]]),"-----",VLOOKUP(LeaveTracker[[#This Row],[Employee Name]],Employees[[Employee Name]:[Office]],6))</f>
        <v>TOPS (ADMIN CSU)</v>
      </c>
      <c r="F2121" s="24">
        <v>43857</v>
      </c>
      <c r="G2121" s="24">
        <v>43861</v>
      </c>
      <c r="H2121" s="20" t="s">
        <v>82</v>
      </c>
      <c r="I2121" s="51"/>
      <c r="J2121" s="27" t="str">
        <f ca="1">NETWORKDAYS(LeaveTracker[[#This Row],[Start Date]],LeaveTracker[[#This Row],[End Date]],lstHolidays)&amp; " "&amp;LeaveTracker[[#This Row],[Type of Leave]]</f>
        <v>5 VL</v>
      </c>
      <c r="K2121" s="23">
        <f ca="1">NETWORKDAYS(LeaveTracker[[#This Row],[Start Date]],LeaveTracker[[#This Row],[End Date]],lstHolidays)</f>
        <v>5</v>
      </c>
      <c r="L2121" s="30"/>
    </row>
    <row r="2122" spans="1:12" ht="30" customHeight="1" x14ac:dyDescent="0.3">
      <c r="A2122" s="30">
        <v>564</v>
      </c>
      <c r="B2122" s="36">
        <v>43918</v>
      </c>
      <c r="C2122" s="36">
        <v>43864</v>
      </c>
      <c r="D2122" s="20" t="s">
        <v>852</v>
      </c>
      <c r="E2122" s="20" t="str">
        <f>IF(ISBLANK(LeaveTracker[[#This Row],[Employee Name]]),"-----",VLOOKUP(LeaveTracker[[#This Row],[Employee Name]],Employees[[Employee Name]:[Office]],6))</f>
        <v>CCT</v>
      </c>
      <c r="F2122" s="24">
        <v>43865</v>
      </c>
      <c r="G2122" s="24">
        <v>43865</v>
      </c>
      <c r="H2122" s="20" t="s">
        <v>300</v>
      </c>
      <c r="I2122" s="51" t="s">
        <v>849</v>
      </c>
      <c r="J2122" s="27" t="str">
        <f ca="1">NETWORKDAYS(LeaveTracker[[#This Row],[Start Date]],LeaveTracker[[#This Row],[End Date]],lstHolidays)&amp; " "&amp;LeaveTracker[[#This Row],[Type of Leave]]</f>
        <v>1 OTHER</v>
      </c>
      <c r="K2122" s="23">
        <f ca="1">NETWORKDAYS(LeaveTracker[[#This Row],[Start Date]],LeaveTracker[[#This Row],[End Date]],lstHolidays)</f>
        <v>1</v>
      </c>
      <c r="L2122" s="30"/>
    </row>
    <row r="2123" spans="1:12" ht="30" customHeight="1" x14ac:dyDescent="0.3">
      <c r="A2123" s="30">
        <v>564</v>
      </c>
      <c r="B2123" s="36">
        <v>43918</v>
      </c>
      <c r="C2123" s="36">
        <v>43864</v>
      </c>
      <c r="D2123" s="20" t="s">
        <v>852</v>
      </c>
      <c r="E2123" s="20" t="str">
        <f>IF(ISBLANK(LeaveTracker[[#This Row],[Employee Name]]),"-----",VLOOKUP(LeaveTracker[[#This Row],[Employee Name]],Employees[[Employee Name]:[Office]],6))</f>
        <v>CCT</v>
      </c>
      <c r="F2123" s="24">
        <v>43867</v>
      </c>
      <c r="G2123" s="24">
        <v>43867</v>
      </c>
      <c r="H2123" s="20" t="s">
        <v>300</v>
      </c>
      <c r="I2123" s="51" t="s">
        <v>849</v>
      </c>
      <c r="J2123" s="27" t="str">
        <f ca="1">NETWORKDAYS(LeaveTracker[[#This Row],[Start Date]],LeaveTracker[[#This Row],[End Date]],lstHolidays)&amp; " "&amp;LeaveTracker[[#This Row],[Type of Leave]]</f>
        <v>1 OTHER</v>
      </c>
      <c r="K2123" s="23">
        <f ca="1">NETWORKDAYS(LeaveTracker[[#This Row],[Start Date]],LeaveTracker[[#This Row],[End Date]],lstHolidays)</f>
        <v>1</v>
      </c>
      <c r="L2123" s="30"/>
    </row>
    <row r="2124" spans="1:12" ht="30" customHeight="1" x14ac:dyDescent="0.3">
      <c r="A2124" s="30">
        <v>564</v>
      </c>
      <c r="B2124" s="36">
        <v>43918</v>
      </c>
      <c r="C2124" s="36">
        <v>43864</v>
      </c>
      <c r="D2124" s="20" t="s">
        <v>852</v>
      </c>
      <c r="E2124" s="20" t="str">
        <f>IF(ISBLANK(LeaveTracker[[#This Row],[Employee Name]]),"-----",VLOOKUP(LeaveTracker[[#This Row],[Employee Name]],Employees[[Employee Name]:[Office]],6))</f>
        <v>CCT</v>
      </c>
      <c r="F2124" s="24">
        <v>43872</v>
      </c>
      <c r="G2124" s="24">
        <v>43872</v>
      </c>
      <c r="H2124" s="20" t="s">
        <v>300</v>
      </c>
      <c r="I2124" s="51" t="s">
        <v>849</v>
      </c>
      <c r="J2124" s="27" t="str">
        <f ca="1">NETWORKDAYS(LeaveTracker[[#This Row],[Start Date]],LeaveTracker[[#This Row],[End Date]],lstHolidays)&amp; " "&amp;LeaveTracker[[#This Row],[Type of Leave]]</f>
        <v>1 OTHER</v>
      </c>
      <c r="K2124" s="23">
        <f ca="1">NETWORKDAYS(LeaveTracker[[#This Row],[Start Date]],LeaveTracker[[#This Row],[End Date]],lstHolidays)</f>
        <v>1</v>
      </c>
      <c r="L2124" s="30"/>
    </row>
    <row r="2125" spans="1:12" ht="30" customHeight="1" x14ac:dyDescent="0.3">
      <c r="A2125" s="30">
        <v>565</v>
      </c>
      <c r="B2125" s="36">
        <v>43918</v>
      </c>
      <c r="C2125" s="36"/>
      <c r="D2125" s="18" t="s">
        <v>983</v>
      </c>
      <c r="E2125" s="20" t="str">
        <f>IF(ISBLANK(LeaveTracker[[#This Row],[Employee Name]]),"-----",VLOOKUP(LeaveTracker[[#This Row],[Employee Name]],Employees[[Employee Name]:[Office]],6))</f>
        <v>CEO</v>
      </c>
      <c r="F2125" s="45">
        <v>43864</v>
      </c>
      <c r="G2125" s="24">
        <v>43864</v>
      </c>
      <c r="H2125" s="20" t="s">
        <v>300</v>
      </c>
      <c r="I2125" s="51" t="s">
        <v>849</v>
      </c>
      <c r="J2125" s="27" t="str">
        <f ca="1">NETWORKDAYS(LeaveTracker[[#This Row],[Start Date]],LeaveTracker[[#This Row],[End Date]],lstHolidays)&amp; " "&amp;LeaveTracker[[#This Row],[Type of Leave]]</f>
        <v>1 OTHER</v>
      </c>
      <c r="K2125" s="23">
        <f ca="1">NETWORKDAYS(LeaveTracker[[#This Row],[Start Date]],LeaveTracker[[#This Row],[End Date]],lstHolidays)</f>
        <v>1</v>
      </c>
      <c r="L2125" s="30"/>
    </row>
    <row r="2126" spans="1:12" ht="30" customHeight="1" x14ac:dyDescent="0.3">
      <c r="A2126" s="30">
        <v>565</v>
      </c>
      <c r="B2126" s="36">
        <v>43918</v>
      </c>
      <c r="C2126" s="36"/>
      <c r="D2126" s="20" t="s">
        <v>312</v>
      </c>
      <c r="E2126" s="20" t="str">
        <f>IF(ISBLANK(LeaveTracker[[#This Row],[Employee Name]]),"-----",VLOOKUP(LeaveTracker[[#This Row],[Employee Name]],Employees[[Employee Name]:[Office]],6))</f>
        <v>ADMIN OFFICE - HALL OF JUSTICE</v>
      </c>
      <c r="F2126" s="24">
        <v>43866</v>
      </c>
      <c r="G2126" s="24">
        <v>43866</v>
      </c>
      <c r="H2126" s="20" t="s">
        <v>300</v>
      </c>
      <c r="I2126" s="51" t="s">
        <v>849</v>
      </c>
      <c r="J2126" s="27" t="str">
        <f ca="1">NETWORKDAYS(LeaveTracker[[#This Row],[Start Date]],LeaveTracker[[#This Row],[End Date]],lstHolidays)&amp; " "&amp;LeaveTracker[[#This Row],[Type of Leave]]</f>
        <v>1 OTHER</v>
      </c>
      <c r="K2126" s="23">
        <f ca="1">NETWORKDAYS(LeaveTracker[[#This Row],[Start Date]],LeaveTracker[[#This Row],[End Date]],lstHolidays)</f>
        <v>1</v>
      </c>
      <c r="L2126" s="30"/>
    </row>
    <row r="2127" spans="1:12" ht="30" customHeight="1" x14ac:dyDescent="0.3">
      <c r="A2127" s="30">
        <v>565</v>
      </c>
      <c r="B2127" s="36">
        <v>43918</v>
      </c>
      <c r="C2127" s="36"/>
      <c r="D2127" s="20" t="s">
        <v>312</v>
      </c>
      <c r="E2127" s="20" t="str">
        <f>IF(ISBLANK(LeaveTracker[[#This Row],[Employee Name]]),"-----",VLOOKUP(LeaveTracker[[#This Row],[Employee Name]],Employees[[Employee Name]:[Office]],6))</f>
        <v>ADMIN OFFICE - HALL OF JUSTICE</v>
      </c>
      <c r="F2127" s="24">
        <v>43868</v>
      </c>
      <c r="G2127" s="24">
        <v>43868</v>
      </c>
      <c r="H2127" s="20" t="s">
        <v>300</v>
      </c>
      <c r="I2127" s="51" t="s">
        <v>849</v>
      </c>
      <c r="J2127" s="27" t="str">
        <f ca="1">NETWORKDAYS(LeaveTracker[[#This Row],[Start Date]],LeaveTracker[[#This Row],[End Date]],lstHolidays)&amp; " "&amp;LeaveTracker[[#This Row],[Type of Leave]]</f>
        <v>1 OTHER</v>
      </c>
      <c r="K2127" s="23">
        <f ca="1">NETWORKDAYS(LeaveTracker[[#This Row],[Start Date]],LeaveTracker[[#This Row],[End Date]],lstHolidays)</f>
        <v>1</v>
      </c>
      <c r="L2127" s="30"/>
    </row>
    <row r="2128" spans="1:12" ht="30" customHeight="1" x14ac:dyDescent="0.3">
      <c r="A2128" s="30">
        <v>565</v>
      </c>
      <c r="B2128" s="36">
        <v>43918</v>
      </c>
      <c r="C2128" s="36"/>
      <c r="D2128" s="20" t="s">
        <v>312</v>
      </c>
      <c r="E2128" s="20" t="str">
        <f>IF(ISBLANK(LeaveTracker[[#This Row],[Employee Name]]),"-----",VLOOKUP(LeaveTracker[[#This Row],[Employee Name]],Employees[[Employee Name]:[Office]],6))</f>
        <v>ADMIN OFFICE - HALL OF JUSTICE</v>
      </c>
      <c r="F2128" s="24">
        <v>43873</v>
      </c>
      <c r="G2128" s="24">
        <v>43873</v>
      </c>
      <c r="H2128" s="20" t="s">
        <v>300</v>
      </c>
      <c r="I2128" s="51" t="s">
        <v>849</v>
      </c>
      <c r="J2128" s="27" t="str">
        <f ca="1">NETWORKDAYS(LeaveTracker[[#This Row],[Start Date]],LeaveTracker[[#This Row],[End Date]],lstHolidays)&amp; " "&amp;LeaveTracker[[#This Row],[Type of Leave]]</f>
        <v>1 OTHER</v>
      </c>
      <c r="K2128" s="23">
        <f ca="1">NETWORKDAYS(LeaveTracker[[#This Row],[Start Date]],LeaveTracker[[#This Row],[End Date]],lstHolidays)</f>
        <v>1</v>
      </c>
      <c r="L2128" s="30"/>
    </row>
    <row r="2129" spans="1:12" ht="30" customHeight="1" x14ac:dyDescent="0.3">
      <c r="A2129" s="30">
        <v>565</v>
      </c>
      <c r="B2129" s="36">
        <v>43918</v>
      </c>
      <c r="C2129" s="36"/>
      <c r="D2129" s="20" t="s">
        <v>312</v>
      </c>
      <c r="E2129" s="20" t="str">
        <f>IF(ISBLANK(LeaveTracker[[#This Row],[Employee Name]]),"-----",VLOOKUP(LeaveTracker[[#This Row],[Employee Name]],Employees[[Employee Name]:[Office]],6))</f>
        <v>ADMIN OFFICE - HALL OF JUSTICE</v>
      </c>
      <c r="F2129" s="24">
        <v>43875</v>
      </c>
      <c r="G2129" s="24">
        <v>43875</v>
      </c>
      <c r="H2129" s="20" t="s">
        <v>300</v>
      </c>
      <c r="I2129" s="51" t="s">
        <v>849</v>
      </c>
      <c r="J2129" s="27" t="str">
        <f ca="1">NETWORKDAYS(LeaveTracker[[#This Row],[Start Date]],LeaveTracker[[#This Row],[End Date]],lstHolidays)&amp; " "&amp;LeaveTracker[[#This Row],[Type of Leave]]</f>
        <v>1 OTHER</v>
      </c>
      <c r="K2129" s="23">
        <f ca="1">NETWORKDAYS(LeaveTracker[[#This Row],[Start Date]],LeaveTracker[[#This Row],[End Date]],lstHolidays)</f>
        <v>1</v>
      </c>
      <c r="L2129" s="30"/>
    </row>
    <row r="2130" spans="1:12" ht="30" customHeight="1" x14ac:dyDescent="0.3">
      <c r="A2130" s="30">
        <v>566</v>
      </c>
      <c r="B2130" s="36">
        <v>43918</v>
      </c>
      <c r="C2130" s="36">
        <v>43861</v>
      </c>
      <c r="D2130" s="20" t="s">
        <v>1010</v>
      </c>
      <c r="E2130" s="20" t="str">
        <f>IF(ISBLANK(LeaveTracker[[#This Row],[Employee Name]]),"-----",VLOOKUP(LeaveTracker[[#This Row],[Employee Name]],Employees[[Employee Name]:[Office]],6))</f>
        <v>MO</v>
      </c>
      <c r="F2130" s="24">
        <v>43835</v>
      </c>
      <c r="G2130" s="24">
        <v>43837</v>
      </c>
      <c r="H2130" s="20" t="s">
        <v>300</v>
      </c>
      <c r="I2130" s="51" t="s">
        <v>849</v>
      </c>
      <c r="J2130" s="27" t="str">
        <f ca="1">NETWORKDAYS(LeaveTracker[[#This Row],[Start Date]],LeaveTracker[[#This Row],[End Date]],lstHolidays)&amp; " "&amp;LeaveTracker[[#This Row],[Type of Leave]]</f>
        <v>2 OTHER</v>
      </c>
      <c r="K2130" s="23">
        <f ca="1">NETWORKDAYS(LeaveTracker[[#This Row],[Start Date]],LeaveTracker[[#This Row],[End Date]],lstHolidays)</f>
        <v>2</v>
      </c>
      <c r="L2130" s="30"/>
    </row>
    <row r="2131" spans="1:12" ht="30" customHeight="1" x14ac:dyDescent="0.3">
      <c r="A2131" s="30">
        <v>566</v>
      </c>
      <c r="B2131" s="36">
        <v>43918</v>
      </c>
      <c r="C2131" s="36">
        <v>43861</v>
      </c>
      <c r="D2131" s="20" t="s">
        <v>1010</v>
      </c>
      <c r="E2131" s="20" t="str">
        <f>IF(ISBLANK(LeaveTracker[[#This Row],[Employee Name]]),"-----",VLOOKUP(LeaveTracker[[#This Row],[Employee Name]],Employees[[Employee Name]:[Office]],6))</f>
        <v>MO</v>
      </c>
      <c r="F2131" s="24">
        <v>43872</v>
      </c>
      <c r="G2131" s="24">
        <v>43873</v>
      </c>
      <c r="H2131" s="20" t="s">
        <v>300</v>
      </c>
      <c r="I2131" s="51" t="s">
        <v>849</v>
      </c>
      <c r="J2131" s="27" t="str">
        <f ca="1">NETWORKDAYS(LeaveTracker[[#This Row],[Start Date]],LeaveTracker[[#This Row],[End Date]],lstHolidays)&amp; " "&amp;LeaveTracker[[#This Row],[Type of Leave]]</f>
        <v>2 OTHER</v>
      </c>
      <c r="K2131" s="23">
        <f ca="1">NETWORKDAYS(LeaveTracker[[#This Row],[Start Date]],LeaveTracker[[#This Row],[End Date]],lstHolidays)</f>
        <v>2</v>
      </c>
      <c r="L2131" s="30"/>
    </row>
    <row r="2132" spans="1:12" ht="30" customHeight="1" x14ac:dyDescent="0.3">
      <c r="A2132" s="30">
        <v>567</v>
      </c>
      <c r="B2132" s="36">
        <v>43918</v>
      </c>
      <c r="C2132" s="36">
        <v>43864</v>
      </c>
      <c r="D2132" s="18" t="s">
        <v>985</v>
      </c>
      <c r="E2132" s="20" t="str">
        <f>IF(ISBLANK(LeaveTracker[[#This Row],[Employee Name]]),"-----",VLOOKUP(LeaveTracker[[#This Row],[Employee Name]],Employees[[Employee Name]:[Office]],6))</f>
        <v>CSU</v>
      </c>
      <c r="F2132" s="45">
        <v>43868</v>
      </c>
      <c r="G2132" s="24">
        <v>43868</v>
      </c>
      <c r="H2132" s="20" t="s">
        <v>300</v>
      </c>
      <c r="I2132" s="51" t="s">
        <v>849</v>
      </c>
      <c r="J2132" s="27" t="str">
        <f ca="1">NETWORKDAYS(LeaveTracker[[#This Row],[Start Date]],LeaveTracker[[#This Row],[End Date]],lstHolidays)&amp; " "&amp;LeaveTracker[[#This Row],[Type of Leave]]</f>
        <v>1 OTHER</v>
      </c>
      <c r="K2132" s="23">
        <f ca="1">NETWORKDAYS(LeaveTracker[[#This Row],[Start Date]],LeaveTracker[[#This Row],[End Date]],lstHolidays)</f>
        <v>1</v>
      </c>
      <c r="L2132" s="30"/>
    </row>
    <row r="2133" spans="1:12" ht="30" customHeight="1" x14ac:dyDescent="0.3">
      <c r="A2133" s="30">
        <v>567</v>
      </c>
      <c r="B2133" s="36">
        <v>43918</v>
      </c>
      <c r="C2133" s="36">
        <v>43864</v>
      </c>
      <c r="D2133" s="20" t="s">
        <v>985</v>
      </c>
      <c r="E2133" s="20" t="str">
        <f>IF(ISBLANK(LeaveTracker[[#This Row],[Employee Name]]),"-----",VLOOKUP(LeaveTracker[[#This Row],[Employee Name]],Employees[[Employee Name]:[Office]],6))</f>
        <v>CSU</v>
      </c>
      <c r="F2133" s="24">
        <v>43871</v>
      </c>
      <c r="G2133" s="24">
        <v>43874</v>
      </c>
      <c r="H2133" s="20" t="s">
        <v>300</v>
      </c>
      <c r="I2133" s="51" t="s">
        <v>849</v>
      </c>
      <c r="J2133" s="27" t="str">
        <f ca="1">NETWORKDAYS(LeaveTracker[[#This Row],[Start Date]],LeaveTracker[[#This Row],[End Date]],lstHolidays)&amp; " "&amp;LeaveTracker[[#This Row],[Type of Leave]]</f>
        <v>4 OTHER</v>
      </c>
      <c r="K2133" s="23">
        <f ca="1">NETWORKDAYS(LeaveTracker[[#This Row],[Start Date]],LeaveTracker[[#This Row],[End Date]],lstHolidays)</f>
        <v>4</v>
      </c>
      <c r="L2133" s="30"/>
    </row>
    <row r="2134" spans="1:12" ht="30" customHeight="1" x14ac:dyDescent="0.3">
      <c r="A2134" s="30">
        <v>568</v>
      </c>
      <c r="B2134" s="36">
        <v>43918</v>
      </c>
      <c r="C2134" s="36">
        <v>43867</v>
      </c>
      <c r="D2134" s="18" t="s">
        <v>988</v>
      </c>
      <c r="E2134" s="20" t="str">
        <f>IF(ISBLANK(LeaveTracker[[#This Row],[Employee Name]]),"-----",VLOOKUP(LeaveTracker[[#This Row],[Employee Name]],Employees[[Employee Name]:[Office]],6))</f>
        <v>TOPS (ADMIN CSU)</v>
      </c>
      <c r="F2134" s="24">
        <v>43871</v>
      </c>
      <c r="G2134" s="24">
        <v>43875</v>
      </c>
      <c r="H2134" s="20" t="s">
        <v>300</v>
      </c>
      <c r="I2134" s="51" t="s">
        <v>849</v>
      </c>
      <c r="J2134" s="27" t="str">
        <f ca="1">NETWORKDAYS(LeaveTracker[[#This Row],[Start Date]],LeaveTracker[[#This Row],[End Date]],lstHolidays)&amp; " "&amp;LeaveTracker[[#This Row],[Type of Leave]]</f>
        <v>5 OTHER</v>
      </c>
      <c r="K2134" s="23">
        <f ca="1">NETWORKDAYS(LeaveTracker[[#This Row],[Start Date]],LeaveTracker[[#This Row],[End Date]],lstHolidays)</f>
        <v>5</v>
      </c>
      <c r="L2134" s="30"/>
    </row>
    <row r="2135" spans="1:12" ht="30" customHeight="1" x14ac:dyDescent="0.3">
      <c r="A2135" s="30">
        <v>569</v>
      </c>
      <c r="B2135" s="36">
        <v>43918</v>
      </c>
      <c r="C2135" s="36">
        <v>43872</v>
      </c>
      <c r="D2135" s="20" t="s">
        <v>888</v>
      </c>
      <c r="E2135" s="20" t="str">
        <f>IF(ISBLANK(LeaveTracker[[#This Row],[Employee Name]]),"-----",VLOOKUP(LeaveTracker[[#This Row],[Employee Name]],Employees[[Employee Name]:[Office]],6))</f>
        <v>GSO</v>
      </c>
      <c r="F2135" s="24">
        <v>43873</v>
      </c>
      <c r="G2135" s="24">
        <v>43875</v>
      </c>
      <c r="H2135" s="20" t="s">
        <v>300</v>
      </c>
      <c r="I2135" s="51" t="s">
        <v>769</v>
      </c>
      <c r="J2135" s="27" t="str">
        <f ca="1">NETWORKDAYS(LeaveTracker[[#This Row],[Start Date]],LeaveTracker[[#This Row],[End Date]],lstHolidays)&amp; " "&amp;LeaveTracker[[#This Row],[Type of Leave]]</f>
        <v>3 OTHER</v>
      </c>
      <c r="K2135" s="23">
        <f ca="1">NETWORKDAYS(LeaveTracker[[#This Row],[Start Date]],LeaveTracker[[#This Row],[End Date]],lstHolidays)</f>
        <v>3</v>
      </c>
      <c r="L2135" s="30"/>
    </row>
    <row r="2136" spans="1:12" ht="30" customHeight="1" x14ac:dyDescent="0.3">
      <c r="A2136" s="30">
        <v>570</v>
      </c>
      <c r="B2136" s="36">
        <v>43918</v>
      </c>
      <c r="C2136" s="36">
        <v>43872</v>
      </c>
      <c r="D2136" s="20" t="s">
        <v>888</v>
      </c>
      <c r="E2136" s="20" t="str">
        <f>IF(ISBLANK(LeaveTracker[[#This Row],[Employee Name]]),"-----",VLOOKUP(LeaveTracker[[#This Row],[Employee Name]],Employees[[Employee Name]:[Office]],6))</f>
        <v>GSO</v>
      </c>
      <c r="F2136" s="24">
        <v>43868</v>
      </c>
      <c r="G2136" s="24">
        <v>43868</v>
      </c>
      <c r="H2136" s="20" t="s">
        <v>300</v>
      </c>
      <c r="I2136" s="51" t="s">
        <v>769</v>
      </c>
      <c r="J2136" s="27" t="str">
        <f ca="1">NETWORKDAYS(LeaveTracker[[#This Row],[Start Date]],LeaveTracker[[#This Row],[End Date]],lstHolidays)&amp; " "&amp;LeaveTracker[[#This Row],[Type of Leave]]</f>
        <v>1 OTHER</v>
      </c>
      <c r="K2136" s="23">
        <f ca="1">NETWORKDAYS(LeaveTracker[[#This Row],[Start Date]],LeaveTracker[[#This Row],[End Date]],lstHolidays)</f>
        <v>1</v>
      </c>
      <c r="L2136" s="30"/>
    </row>
    <row r="2137" spans="1:12" ht="30" customHeight="1" x14ac:dyDescent="0.3">
      <c r="A2137" s="30">
        <v>571</v>
      </c>
      <c r="B2137" s="36">
        <v>43918</v>
      </c>
      <c r="C2137" s="36">
        <v>43893</v>
      </c>
      <c r="D2137" s="20" t="s">
        <v>528</v>
      </c>
      <c r="E2137" s="20" t="str">
        <f>IF(ISBLANK(LeaveTracker[[#This Row],[Employee Name]]),"-----",VLOOKUP(LeaveTracker[[#This Row],[Employee Name]],Employees[[Employee Name]:[Office]],6))</f>
        <v>GSO</v>
      </c>
      <c r="F2137" s="24">
        <v>43892</v>
      </c>
      <c r="G2137" s="24">
        <v>43892</v>
      </c>
      <c r="H2137" s="20" t="s">
        <v>300</v>
      </c>
      <c r="I2137" s="51" t="s">
        <v>647</v>
      </c>
      <c r="J2137" s="27" t="str">
        <f ca="1">NETWORKDAYS(LeaveTracker[[#This Row],[Start Date]],LeaveTracker[[#This Row],[End Date]],lstHolidays)&amp; " "&amp;LeaveTracker[[#This Row],[Type of Leave]]</f>
        <v>1 OTHER</v>
      </c>
      <c r="K2137" s="23">
        <f ca="1">NETWORKDAYS(LeaveTracker[[#This Row],[Start Date]],LeaveTracker[[#This Row],[End Date]],lstHolidays)</f>
        <v>1</v>
      </c>
      <c r="L2137" s="30"/>
    </row>
    <row r="2138" spans="1:12" ht="30" customHeight="1" x14ac:dyDescent="0.3">
      <c r="A2138" s="30">
        <v>571</v>
      </c>
      <c r="B2138" s="36">
        <v>43918</v>
      </c>
      <c r="C2138" s="36">
        <v>43882</v>
      </c>
      <c r="D2138" s="20" t="s">
        <v>528</v>
      </c>
      <c r="E2138" s="20" t="str">
        <f>IF(ISBLANK(LeaveTracker[[#This Row],[Employee Name]]),"-----",VLOOKUP(LeaveTracker[[#This Row],[Employee Name]],Employees[[Employee Name]:[Office]],6))</f>
        <v>GSO</v>
      </c>
      <c r="F2138" s="24">
        <v>43881</v>
      </c>
      <c r="G2138" s="24">
        <v>43881</v>
      </c>
      <c r="H2138" s="20" t="s">
        <v>300</v>
      </c>
      <c r="I2138" s="51" t="s">
        <v>647</v>
      </c>
      <c r="J2138" s="27" t="str">
        <f ca="1">NETWORKDAYS(LeaveTracker[[#This Row],[Start Date]],LeaveTracker[[#This Row],[End Date]],lstHolidays)&amp; " "&amp;LeaveTracker[[#This Row],[Type of Leave]]</f>
        <v>1 OTHER</v>
      </c>
      <c r="K2138" s="23">
        <f ca="1">NETWORKDAYS(LeaveTracker[[#This Row],[Start Date]],LeaveTracker[[#This Row],[End Date]],lstHolidays)</f>
        <v>1</v>
      </c>
      <c r="L2138" s="30"/>
    </row>
    <row r="2139" spans="1:12" ht="30" customHeight="1" x14ac:dyDescent="0.3">
      <c r="A2139" s="30">
        <v>572</v>
      </c>
      <c r="B2139" s="36">
        <v>43918</v>
      </c>
      <c r="C2139" s="36">
        <v>43874</v>
      </c>
      <c r="D2139" s="20" t="s">
        <v>528</v>
      </c>
      <c r="E2139" s="20" t="str">
        <f>IF(ISBLANK(LeaveTracker[[#This Row],[Employee Name]]),"-----",VLOOKUP(LeaveTracker[[#This Row],[Employee Name]],Employees[[Employee Name]:[Office]],6))</f>
        <v>GSO</v>
      </c>
      <c r="F2139" s="24">
        <v>43873</v>
      </c>
      <c r="G2139" s="24">
        <v>43873</v>
      </c>
      <c r="H2139" s="20" t="s">
        <v>300</v>
      </c>
      <c r="I2139" s="51" t="s">
        <v>769</v>
      </c>
      <c r="J2139" s="27" t="str">
        <f ca="1">NETWORKDAYS(LeaveTracker[[#This Row],[Start Date]],LeaveTracker[[#This Row],[End Date]],lstHolidays)&amp; " "&amp;LeaveTracker[[#This Row],[Type of Leave]]</f>
        <v>1 OTHER</v>
      </c>
      <c r="K2139" s="23">
        <f ca="1">NETWORKDAYS(LeaveTracker[[#This Row],[Start Date]],LeaveTracker[[#This Row],[End Date]],lstHolidays)</f>
        <v>1</v>
      </c>
      <c r="L2139" s="30"/>
    </row>
    <row r="2140" spans="1:12" ht="30" customHeight="1" x14ac:dyDescent="0.3">
      <c r="A2140" s="30">
        <v>573</v>
      </c>
      <c r="B2140" s="36">
        <v>43918</v>
      </c>
      <c r="C2140" s="36">
        <v>43860</v>
      </c>
      <c r="D2140" s="20" t="s">
        <v>528</v>
      </c>
      <c r="E2140" s="20" t="str">
        <f>IF(ISBLANK(LeaveTracker[[#This Row],[Employee Name]]),"-----",VLOOKUP(LeaveTracker[[#This Row],[Employee Name]],Employees[[Employee Name]:[Office]],6))</f>
        <v>GSO</v>
      </c>
      <c r="F2140" s="24">
        <v>43859</v>
      </c>
      <c r="G2140" s="24">
        <v>43859</v>
      </c>
      <c r="H2140" s="20" t="s">
        <v>300</v>
      </c>
      <c r="I2140" s="51" t="s">
        <v>769</v>
      </c>
      <c r="J2140" s="27" t="str">
        <f ca="1">NETWORKDAYS(LeaveTracker[[#This Row],[Start Date]],LeaveTracker[[#This Row],[End Date]],lstHolidays)&amp; " "&amp;LeaveTracker[[#This Row],[Type of Leave]]</f>
        <v>1 OTHER</v>
      </c>
      <c r="K2140" s="23">
        <f ca="1">NETWORKDAYS(LeaveTracker[[#This Row],[Start Date]],LeaveTracker[[#This Row],[End Date]],lstHolidays)</f>
        <v>1</v>
      </c>
      <c r="L2140" s="30"/>
    </row>
    <row r="2141" spans="1:12" ht="30" customHeight="1" x14ac:dyDescent="0.3">
      <c r="A2141" s="30">
        <v>574</v>
      </c>
      <c r="B2141" s="36">
        <v>43918</v>
      </c>
      <c r="C2141" s="36">
        <v>43881</v>
      </c>
      <c r="D2141" s="20" t="s">
        <v>446</v>
      </c>
      <c r="E2141" s="20" t="str">
        <f>IF(ISBLANK(LeaveTracker[[#This Row],[Employee Name]]),"-----",VLOOKUP(LeaveTracker[[#This Row],[Employee Name]],Employees[[Employee Name]:[Office]],6))</f>
        <v>GSO</v>
      </c>
      <c r="F2141" s="24">
        <v>43880</v>
      </c>
      <c r="G2141" s="24">
        <v>43880</v>
      </c>
      <c r="H2141" s="20" t="s">
        <v>81</v>
      </c>
      <c r="I2141" s="51"/>
      <c r="J2141" s="27" t="str">
        <f ca="1">NETWORKDAYS(LeaveTracker[[#This Row],[Start Date]],LeaveTracker[[#This Row],[End Date]],lstHolidays)&amp; " "&amp;LeaveTracker[[#This Row],[Type of Leave]]</f>
        <v>1 SL</v>
      </c>
      <c r="K2141" s="23">
        <f ca="1">NETWORKDAYS(LeaveTracker[[#This Row],[Start Date]],LeaveTracker[[#This Row],[End Date]],lstHolidays)</f>
        <v>1</v>
      </c>
      <c r="L2141" s="30"/>
    </row>
    <row r="2142" spans="1:12" ht="30" customHeight="1" x14ac:dyDescent="0.3">
      <c r="A2142" s="30">
        <v>575</v>
      </c>
      <c r="B2142" s="36">
        <v>43918</v>
      </c>
      <c r="C2142" s="36">
        <v>43882</v>
      </c>
      <c r="D2142" s="18" t="s">
        <v>993</v>
      </c>
      <c r="E2142" s="20" t="str">
        <f>IF(ISBLANK(LeaveTracker[[#This Row],[Employee Name]]),"-----",VLOOKUP(LeaveTracker[[#This Row],[Employee Name]],Employees[[Employee Name]:[Office]],6))</f>
        <v>SP</v>
      </c>
      <c r="F2142" s="24">
        <v>43899</v>
      </c>
      <c r="G2142" s="24">
        <v>43902</v>
      </c>
      <c r="H2142" s="20" t="s">
        <v>82</v>
      </c>
      <c r="I2142" s="51"/>
      <c r="J2142" s="27" t="str">
        <f ca="1">NETWORKDAYS(LeaveTracker[[#This Row],[Start Date]],LeaveTracker[[#This Row],[End Date]],lstHolidays)&amp; " "&amp;LeaveTracker[[#This Row],[Type of Leave]]</f>
        <v>4 VL</v>
      </c>
      <c r="K2142" s="23">
        <f ca="1">NETWORKDAYS(LeaveTracker[[#This Row],[Start Date]],LeaveTracker[[#This Row],[End Date]],lstHolidays)</f>
        <v>4</v>
      </c>
      <c r="L2142" s="30"/>
    </row>
    <row r="2143" spans="1:12" ht="30" customHeight="1" x14ac:dyDescent="0.3">
      <c r="A2143" s="30">
        <v>576</v>
      </c>
      <c r="B2143" s="36">
        <v>43918</v>
      </c>
      <c r="C2143" s="36">
        <v>43810</v>
      </c>
      <c r="D2143" s="20" t="s">
        <v>405</v>
      </c>
      <c r="E2143" s="20" t="str">
        <f>IF(ISBLANK(LeaveTracker[[#This Row],[Employee Name]]),"-----",VLOOKUP(LeaveTracker[[#This Row],[Employee Name]],Employees[[Employee Name]:[Office]],6))</f>
        <v>CTO</v>
      </c>
      <c r="F2143" s="24">
        <v>43806</v>
      </c>
      <c r="G2143" s="24">
        <v>43806</v>
      </c>
      <c r="H2143" s="20" t="s">
        <v>300</v>
      </c>
      <c r="I2143" s="51" t="s">
        <v>769</v>
      </c>
      <c r="J2143" s="27" t="str">
        <f ca="1">NETWORKDAYS(LeaveTracker[[#This Row],[Start Date]],LeaveTracker[[#This Row],[End Date]],lstHolidays)&amp; " "&amp;LeaveTracker[[#This Row],[Type of Leave]]</f>
        <v>0 OTHER</v>
      </c>
      <c r="K2143" s="23">
        <f ca="1">NETWORKDAYS(LeaveTracker[[#This Row],[Start Date]],LeaveTracker[[#This Row],[End Date]],lstHolidays)</f>
        <v>0</v>
      </c>
      <c r="L2143" s="30"/>
    </row>
    <row r="2144" spans="1:12" ht="30" customHeight="1" x14ac:dyDescent="0.3">
      <c r="A2144" s="30">
        <v>577</v>
      </c>
      <c r="B2144" s="36">
        <v>43918</v>
      </c>
      <c r="C2144" s="36">
        <v>43874</v>
      </c>
      <c r="D2144" s="20" t="s">
        <v>904</v>
      </c>
      <c r="E2144" s="20" t="str">
        <f>IF(ISBLANK(LeaveTracker[[#This Row],[Employee Name]]),"-----",VLOOKUP(LeaveTracker[[#This Row],[Employee Name]],Employees[[Employee Name]:[Office]],6))</f>
        <v>ONT</v>
      </c>
      <c r="F2144" s="24">
        <v>43889</v>
      </c>
      <c r="G2144" s="24">
        <v>43889</v>
      </c>
      <c r="H2144" s="20" t="s">
        <v>300</v>
      </c>
      <c r="I2144" s="51" t="s">
        <v>761</v>
      </c>
      <c r="J2144" s="27" t="str">
        <f ca="1">NETWORKDAYS(LeaveTracker[[#This Row],[Start Date]],LeaveTracker[[#This Row],[End Date]],lstHolidays)&amp; " "&amp;LeaveTracker[[#This Row],[Type of Leave]]</f>
        <v>1 OTHER</v>
      </c>
      <c r="K2144" s="23">
        <f ca="1">NETWORKDAYS(LeaveTracker[[#This Row],[Start Date]],LeaveTracker[[#This Row],[End Date]],lstHolidays)</f>
        <v>1</v>
      </c>
      <c r="L2144" s="30"/>
    </row>
    <row r="2145" spans="1:12" ht="30" customHeight="1" x14ac:dyDescent="0.3">
      <c r="A2145" s="30">
        <v>578</v>
      </c>
      <c r="B2145" s="36">
        <v>43918</v>
      </c>
      <c r="C2145" s="36">
        <v>43850</v>
      </c>
      <c r="D2145" s="20" t="s">
        <v>904</v>
      </c>
      <c r="E2145" s="20" t="str">
        <f>IF(ISBLANK(LeaveTracker[[#This Row],[Employee Name]]),"-----",VLOOKUP(LeaveTracker[[#This Row],[Employee Name]],Employees[[Employee Name]:[Office]],6))</f>
        <v>ONT</v>
      </c>
      <c r="F2145" s="24">
        <v>43845</v>
      </c>
      <c r="G2145" s="24">
        <v>43847</v>
      </c>
      <c r="H2145" s="20" t="s">
        <v>300</v>
      </c>
      <c r="I2145" s="51" t="s">
        <v>769</v>
      </c>
      <c r="J2145" s="27" t="str">
        <f ca="1">NETWORKDAYS(LeaveTracker[[#This Row],[Start Date]],LeaveTracker[[#This Row],[End Date]],lstHolidays)&amp; " "&amp;LeaveTracker[[#This Row],[Type of Leave]]</f>
        <v>3 OTHER</v>
      </c>
      <c r="K2145" s="23">
        <f ca="1">NETWORKDAYS(LeaveTracker[[#This Row],[Start Date]],LeaveTracker[[#This Row],[End Date]],lstHolidays)</f>
        <v>3</v>
      </c>
      <c r="L2145" s="30"/>
    </row>
    <row r="2146" spans="1:12" ht="30" customHeight="1" x14ac:dyDescent="0.3">
      <c r="A2146" s="30">
        <v>579</v>
      </c>
      <c r="B2146" s="36">
        <v>43918</v>
      </c>
      <c r="C2146" s="36">
        <v>43850</v>
      </c>
      <c r="D2146" s="20" t="s">
        <v>189</v>
      </c>
      <c r="E2146" s="20" t="str">
        <f>IF(ISBLANK(LeaveTracker[[#This Row],[Employee Name]]),"-----",VLOOKUP(LeaveTracker[[#This Row],[Employee Name]],Employees[[Employee Name]:[Office]],6))</f>
        <v>ONT</v>
      </c>
      <c r="F2146" s="24">
        <v>43845</v>
      </c>
      <c r="G2146" s="24">
        <v>43847</v>
      </c>
      <c r="H2146" s="20" t="s">
        <v>81</v>
      </c>
      <c r="I2146" s="51"/>
      <c r="J2146" s="27" t="str">
        <f ca="1">NETWORKDAYS(LeaveTracker[[#This Row],[Start Date]],LeaveTracker[[#This Row],[End Date]],lstHolidays)&amp; " "&amp;LeaveTracker[[#This Row],[Type of Leave]]</f>
        <v>3 SL</v>
      </c>
      <c r="K2146" s="23">
        <f ca="1">NETWORKDAYS(LeaveTracker[[#This Row],[Start Date]],LeaveTracker[[#This Row],[End Date]],lstHolidays)</f>
        <v>3</v>
      </c>
      <c r="L2146" s="30"/>
    </row>
    <row r="2147" spans="1:12" ht="30" customHeight="1" x14ac:dyDescent="0.3">
      <c r="A2147" s="30">
        <v>580</v>
      </c>
      <c r="B2147" s="36">
        <v>43918</v>
      </c>
      <c r="C2147" s="36"/>
      <c r="D2147" s="20" t="s">
        <v>111</v>
      </c>
      <c r="E2147" s="20" t="str">
        <f>IF(ISBLANK(LeaveTracker[[#This Row],[Employee Name]]),"-----",VLOOKUP(LeaveTracker[[#This Row],[Employee Name]],Employees[[Employee Name]:[Office]],6))</f>
        <v>ONT</v>
      </c>
      <c r="F2147" s="24">
        <v>43866</v>
      </c>
      <c r="G2147" s="24">
        <v>43866</v>
      </c>
      <c r="H2147" s="20" t="s">
        <v>81</v>
      </c>
      <c r="I2147" s="51"/>
      <c r="J2147" s="27" t="str">
        <f ca="1">NETWORKDAYS(LeaveTracker[[#This Row],[Start Date]],LeaveTracker[[#This Row],[End Date]],lstHolidays)&amp; " "&amp;LeaveTracker[[#This Row],[Type of Leave]]</f>
        <v>1 SL</v>
      </c>
      <c r="K2147" s="23">
        <f ca="1">NETWORKDAYS(LeaveTracker[[#This Row],[Start Date]],LeaveTracker[[#This Row],[End Date]],lstHolidays)</f>
        <v>1</v>
      </c>
      <c r="L2147" s="30"/>
    </row>
    <row r="2148" spans="1:12" ht="30" customHeight="1" x14ac:dyDescent="0.3">
      <c r="A2148" s="30">
        <v>581</v>
      </c>
      <c r="B2148" s="36">
        <v>43918</v>
      </c>
      <c r="C2148" s="36">
        <v>43854</v>
      </c>
      <c r="D2148" s="20" t="s">
        <v>111</v>
      </c>
      <c r="E2148" s="20" t="str">
        <f>IF(ISBLANK(LeaveTracker[[#This Row],[Employee Name]]),"-----",VLOOKUP(LeaveTracker[[#This Row],[Employee Name]],Employees[[Employee Name]:[Office]],6))</f>
        <v>ONT</v>
      </c>
      <c r="F2148" s="24">
        <v>43858</v>
      </c>
      <c r="G2148" s="24">
        <v>43858</v>
      </c>
      <c r="H2148" s="20" t="s">
        <v>300</v>
      </c>
      <c r="I2148" s="51" t="s">
        <v>761</v>
      </c>
      <c r="J2148" s="27" t="str">
        <f ca="1">NETWORKDAYS(LeaveTracker[[#This Row],[Start Date]],LeaveTracker[[#This Row],[End Date]],lstHolidays)&amp; " "&amp;LeaveTracker[[#This Row],[Type of Leave]]</f>
        <v>1 OTHER</v>
      </c>
      <c r="K2148" s="23">
        <f ca="1">NETWORKDAYS(LeaveTracker[[#This Row],[Start Date]],LeaveTracker[[#This Row],[End Date]],lstHolidays)</f>
        <v>1</v>
      </c>
      <c r="L2148" s="30"/>
    </row>
    <row r="2149" spans="1:12" ht="30" customHeight="1" x14ac:dyDescent="0.3">
      <c r="A2149" s="30">
        <v>582</v>
      </c>
      <c r="B2149" s="36">
        <v>43918</v>
      </c>
      <c r="C2149" s="36">
        <v>43850</v>
      </c>
      <c r="D2149" s="20" t="s">
        <v>112</v>
      </c>
      <c r="E2149" s="20" t="str">
        <f>IF(ISBLANK(LeaveTracker[[#This Row],[Employee Name]]),"-----",VLOOKUP(LeaveTracker[[#This Row],[Employee Name]],Employees[[Employee Name]:[Office]],6))</f>
        <v>ONT</v>
      </c>
      <c r="F2149" s="24">
        <v>43845</v>
      </c>
      <c r="G2149" s="24">
        <v>43847</v>
      </c>
      <c r="H2149" s="20" t="s">
        <v>300</v>
      </c>
      <c r="I2149" s="51" t="s">
        <v>849</v>
      </c>
      <c r="J2149" s="27" t="str">
        <f ca="1">NETWORKDAYS(LeaveTracker[[#This Row],[Start Date]],LeaveTracker[[#This Row],[End Date]],lstHolidays)&amp; " "&amp;LeaveTracker[[#This Row],[Type of Leave]]</f>
        <v>3 OTHER</v>
      </c>
      <c r="K2149" s="23">
        <f ca="1">NETWORKDAYS(LeaveTracker[[#This Row],[Start Date]],LeaveTracker[[#This Row],[End Date]],lstHolidays)</f>
        <v>3</v>
      </c>
      <c r="L2149" s="30"/>
    </row>
    <row r="2150" spans="1:12" ht="30" customHeight="1" x14ac:dyDescent="0.3">
      <c r="A2150" s="30">
        <v>583</v>
      </c>
      <c r="B2150" s="36">
        <v>43918</v>
      </c>
      <c r="C2150" s="36">
        <v>43887</v>
      </c>
      <c r="D2150" s="20" t="s">
        <v>189</v>
      </c>
      <c r="E2150" s="20" t="str">
        <f>IF(ISBLANK(LeaveTracker[[#This Row],[Employee Name]]),"-----",VLOOKUP(LeaveTracker[[#This Row],[Employee Name]],Employees[[Employee Name]:[Office]],6))</f>
        <v>ONT</v>
      </c>
      <c r="F2150" s="24">
        <v>43885</v>
      </c>
      <c r="G2150" s="24">
        <v>43885</v>
      </c>
      <c r="H2150" s="20" t="s">
        <v>81</v>
      </c>
      <c r="I2150" s="51"/>
      <c r="J2150" s="27" t="str">
        <f ca="1">NETWORKDAYS(LeaveTracker[[#This Row],[Start Date]],LeaveTracker[[#This Row],[End Date]],lstHolidays)&amp; " "&amp;LeaveTracker[[#This Row],[Type of Leave]]</f>
        <v>1 SL</v>
      </c>
      <c r="K2150" s="23">
        <f ca="1">NETWORKDAYS(LeaveTracker[[#This Row],[Start Date]],LeaveTracker[[#This Row],[End Date]],lstHolidays)</f>
        <v>1</v>
      </c>
      <c r="L2150" s="30"/>
    </row>
    <row r="2151" spans="1:12" ht="30" customHeight="1" x14ac:dyDescent="0.3">
      <c r="A2151" s="30">
        <v>584</v>
      </c>
      <c r="B2151" s="36">
        <v>43918</v>
      </c>
      <c r="C2151" s="36">
        <v>43900</v>
      </c>
      <c r="D2151" s="20" t="s">
        <v>347</v>
      </c>
      <c r="E2151" s="20" t="str">
        <f>IF(ISBLANK(LeaveTracker[[#This Row],[Employee Name]]),"-----",VLOOKUP(LeaveTracker[[#This Row],[Employee Name]],Employees[[Employee Name]:[Office]],6))</f>
        <v>ONT</v>
      </c>
      <c r="F2151" s="24">
        <v>43879</v>
      </c>
      <c r="G2151" s="24">
        <v>43908</v>
      </c>
      <c r="H2151" s="20" t="s">
        <v>300</v>
      </c>
      <c r="I2151" s="51" t="s">
        <v>158</v>
      </c>
      <c r="J2151" s="27" t="str">
        <f ca="1">NETWORKDAYS(LeaveTracker[[#This Row],[Start Date]],LeaveTracker[[#This Row],[End Date]],lstHolidays)&amp; " "&amp;LeaveTracker[[#This Row],[Type of Leave]]</f>
        <v>22 OTHER</v>
      </c>
      <c r="K2151" s="23">
        <f ca="1">NETWORKDAYS(LeaveTracker[[#This Row],[Start Date]],LeaveTracker[[#This Row],[End Date]],lstHolidays)</f>
        <v>22</v>
      </c>
      <c r="L2151" s="30"/>
    </row>
    <row r="2152" spans="1:12" ht="30" customHeight="1" x14ac:dyDescent="0.3">
      <c r="A2152" s="30">
        <v>585</v>
      </c>
      <c r="B2152" s="36">
        <v>43918</v>
      </c>
      <c r="C2152" s="36"/>
      <c r="D2152" s="20" t="s">
        <v>994</v>
      </c>
      <c r="E2152" s="20" t="str">
        <f>IF(ISBLANK(LeaveTracker[[#This Row],[Employee Name]]),"-----",VLOOKUP(LeaveTracker[[#This Row],[Employee Name]],Employees[[Employee Name]:[Office]],6))</f>
        <v>CSU</v>
      </c>
      <c r="F2152" s="24">
        <v>43889</v>
      </c>
      <c r="G2152" s="24">
        <v>43889</v>
      </c>
      <c r="H2152" s="20" t="s">
        <v>300</v>
      </c>
      <c r="I2152" s="51" t="s">
        <v>696</v>
      </c>
      <c r="J2152" s="27" t="str">
        <f ca="1">NETWORKDAYS(LeaveTracker[[#This Row],[Start Date]],LeaveTracker[[#This Row],[End Date]],lstHolidays)&amp; " "&amp;LeaveTracker[[#This Row],[Type of Leave]]</f>
        <v>1 OTHER</v>
      </c>
      <c r="K2152" s="23">
        <f ca="1">NETWORKDAYS(LeaveTracker[[#This Row],[Start Date]],LeaveTracker[[#This Row],[End Date]],lstHolidays)</f>
        <v>1</v>
      </c>
      <c r="L2152" s="30"/>
    </row>
    <row r="2153" spans="1:12" ht="30" customHeight="1" x14ac:dyDescent="0.3">
      <c r="A2153" s="30">
        <v>586</v>
      </c>
      <c r="B2153" s="36">
        <v>43918</v>
      </c>
      <c r="C2153" s="36">
        <v>43899</v>
      </c>
      <c r="D2153" s="20" t="s">
        <v>805</v>
      </c>
      <c r="E2153" s="20" t="str">
        <f>IF(ISBLANK(LeaveTracker[[#This Row],[Employee Name]]),"-----",VLOOKUP(LeaveTracker[[#This Row],[Employee Name]],Employees[[Employee Name]:[Office]],6))</f>
        <v>ONT</v>
      </c>
      <c r="F2153" s="24">
        <v>43944</v>
      </c>
      <c r="G2153" s="24">
        <v>43945</v>
      </c>
      <c r="H2153" s="20" t="s">
        <v>82</v>
      </c>
      <c r="I2153" s="51"/>
      <c r="J2153" s="27" t="str">
        <f ca="1">NETWORKDAYS(LeaveTracker[[#This Row],[Start Date]],LeaveTracker[[#This Row],[End Date]],lstHolidays)&amp; " "&amp;LeaveTracker[[#This Row],[Type of Leave]]</f>
        <v>2 VL</v>
      </c>
      <c r="K2153" s="23">
        <f ca="1">NETWORKDAYS(LeaveTracker[[#This Row],[Start Date]],LeaveTracker[[#This Row],[End Date]],lstHolidays)</f>
        <v>2</v>
      </c>
      <c r="L2153" s="30"/>
    </row>
    <row r="2154" spans="1:12" ht="30" customHeight="1" x14ac:dyDescent="0.3">
      <c r="A2154" s="30">
        <v>587</v>
      </c>
      <c r="B2154" s="36">
        <v>43918</v>
      </c>
      <c r="C2154" s="36">
        <v>43892</v>
      </c>
      <c r="D2154" s="20" t="s">
        <v>275</v>
      </c>
      <c r="E2154" s="20" t="str">
        <f>IF(ISBLANK(LeaveTracker[[#This Row],[Employee Name]]),"-----",VLOOKUP(LeaveTracker[[#This Row],[Employee Name]],Employees[[Employee Name]:[Office]],6))</f>
        <v>CEO</v>
      </c>
      <c r="F2154" s="24">
        <v>43878</v>
      </c>
      <c r="G2154" s="24">
        <v>43889</v>
      </c>
      <c r="H2154" s="20" t="s">
        <v>82</v>
      </c>
      <c r="I2154" s="51"/>
      <c r="J2154" s="27" t="str">
        <f ca="1">NETWORKDAYS(LeaveTracker[[#This Row],[Start Date]],LeaveTracker[[#This Row],[End Date]],lstHolidays)&amp; " "&amp;LeaveTracker[[#This Row],[Type of Leave]]</f>
        <v>10 VL</v>
      </c>
      <c r="K2154" s="23">
        <f ca="1">NETWORKDAYS(LeaveTracker[[#This Row],[Start Date]],LeaveTracker[[#This Row],[End Date]],lstHolidays)</f>
        <v>10</v>
      </c>
      <c r="L2154" s="30"/>
    </row>
    <row r="2155" spans="1:12" ht="30" customHeight="1" x14ac:dyDescent="0.3">
      <c r="A2155" s="30">
        <v>588</v>
      </c>
      <c r="B2155" s="36">
        <v>43918</v>
      </c>
      <c r="C2155" s="36">
        <v>43833</v>
      </c>
      <c r="D2155" s="20" t="s">
        <v>136</v>
      </c>
      <c r="E2155" s="20" t="str">
        <f>IF(ISBLANK(LeaveTracker[[#This Row],[Employee Name]]),"-----",VLOOKUP(LeaveTracker[[#This Row],[Employee Name]],Employees[[Employee Name]:[Office]],6))</f>
        <v>CHO</v>
      </c>
      <c r="F2155" s="24">
        <v>43839</v>
      </c>
      <c r="G2155" s="24">
        <v>43839</v>
      </c>
      <c r="H2155" s="20" t="s">
        <v>82</v>
      </c>
      <c r="I2155" s="51"/>
      <c r="J2155" s="27" t="str">
        <f ca="1">NETWORKDAYS(LeaveTracker[[#This Row],[Start Date]],LeaveTracker[[#This Row],[End Date]],lstHolidays)&amp; " "&amp;LeaveTracker[[#This Row],[Type of Leave]]</f>
        <v>1 VL</v>
      </c>
      <c r="K2155" s="23">
        <f ca="1">NETWORKDAYS(LeaveTracker[[#This Row],[Start Date]],LeaveTracker[[#This Row],[End Date]],lstHolidays)</f>
        <v>1</v>
      </c>
      <c r="L2155" s="30"/>
    </row>
    <row r="2156" spans="1:12" ht="30" customHeight="1" x14ac:dyDescent="0.3">
      <c r="A2156" s="30">
        <v>589</v>
      </c>
      <c r="B2156" s="36">
        <v>43918</v>
      </c>
      <c r="C2156" s="36">
        <v>43878</v>
      </c>
      <c r="D2156" s="20" t="s">
        <v>163</v>
      </c>
      <c r="E2156" s="20" t="str">
        <f>IF(ISBLANK(LeaveTracker[[#This Row],[Employee Name]]),"-----",VLOOKUP(LeaveTracker[[#This Row],[Employee Name]],Employees[[Employee Name]:[Office]],6))</f>
        <v>CHO</v>
      </c>
      <c r="F2156" s="24">
        <v>43873</v>
      </c>
      <c r="G2156" s="24">
        <v>43873</v>
      </c>
      <c r="H2156" s="20" t="s">
        <v>81</v>
      </c>
      <c r="I2156" s="51"/>
      <c r="J2156" s="27" t="str">
        <f ca="1">NETWORKDAYS(LeaveTracker[[#This Row],[Start Date]],LeaveTracker[[#This Row],[End Date]],lstHolidays)&amp; " "&amp;LeaveTracker[[#This Row],[Type of Leave]]</f>
        <v>1 SL</v>
      </c>
      <c r="K2156" s="23">
        <f ca="1">NETWORKDAYS(LeaveTracker[[#This Row],[Start Date]],LeaveTracker[[#This Row],[End Date]],lstHolidays)</f>
        <v>1</v>
      </c>
      <c r="L2156" s="30"/>
    </row>
    <row r="2157" spans="1:12" ht="30" customHeight="1" x14ac:dyDescent="0.3">
      <c r="A2157" s="30">
        <v>590</v>
      </c>
      <c r="B2157" s="36">
        <v>43918</v>
      </c>
      <c r="C2157" s="36">
        <v>43864</v>
      </c>
      <c r="D2157" s="18" t="s">
        <v>998</v>
      </c>
      <c r="E2157" s="20" t="str">
        <f>IF(ISBLANK(LeaveTracker[[#This Row],[Employee Name]]),"-----",VLOOKUP(LeaveTracker[[#This Row],[Employee Name]],Employees[[Employee Name]:[Office]],6))</f>
        <v>CHO</v>
      </c>
      <c r="F2157" s="24">
        <v>43871</v>
      </c>
      <c r="G2157" s="24">
        <v>43872</v>
      </c>
      <c r="H2157" s="20" t="s">
        <v>300</v>
      </c>
      <c r="I2157" s="51" t="s">
        <v>849</v>
      </c>
      <c r="J2157" s="27" t="str">
        <f ca="1">NETWORKDAYS(LeaveTracker[[#This Row],[Start Date]],LeaveTracker[[#This Row],[End Date]],lstHolidays)&amp; " "&amp;LeaveTracker[[#This Row],[Type of Leave]]</f>
        <v>2 OTHER</v>
      </c>
      <c r="K2157" s="23">
        <f ca="1">NETWORKDAYS(LeaveTracker[[#This Row],[Start Date]],LeaveTracker[[#This Row],[End Date]],lstHolidays)</f>
        <v>2</v>
      </c>
      <c r="L2157" s="30"/>
    </row>
    <row r="2158" spans="1:12" ht="30" customHeight="1" x14ac:dyDescent="0.3">
      <c r="A2158" s="30">
        <v>591</v>
      </c>
      <c r="B2158" s="36">
        <v>43918</v>
      </c>
      <c r="C2158" s="36">
        <v>43861</v>
      </c>
      <c r="D2158" s="20" t="s">
        <v>829</v>
      </c>
      <c r="E2158" s="20" t="str">
        <f>IF(ISBLANK(LeaveTracker[[#This Row],[Employee Name]]),"-----",VLOOKUP(LeaveTracker[[#This Row],[Employee Name]],Employees[[Employee Name]:[Office]],6))</f>
        <v>CHO</v>
      </c>
      <c r="F2158" s="24">
        <v>43868</v>
      </c>
      <c r="G2158" s="24">
        <v>43868</v>
      </c>
      <c r="H2158" s="20" t="s">
        <v>300</v>
      </c>
      <c r="I2158" s="51" t="s">
        <v>849</v>
      </c>
      <c r="J2158" s="27" t="str">
        <f ca="1">NETWORKDAYS(LeaveTracker[[#This Row],[Start Date]],LeaveTracker[[#This Row],[End Date]],lstHolidays)&amp; " "&amp;LeaveTracker[[#This Row],[Type of Leave]]</f>
        <v>1 OTHER</v>
      </c>
      <c r="K2158" s="23">
        <f ca="1">NETWORKDAYS(LeaveTracker[[#This Row],[Start Date]],LeaveTracker[[#This Row],[End Date]],lstHolidays)</f>
        <v>1</v>
      </c>
      <c r="L2158" s="30"/>
    </row>
    <row r="2159" spans="1:12" ht="30" customHeight="1" x14ac:dyDescent="0.3">
      <c r="A2159" s="30">
        <v>591</v>
      </c>
      <c r="B2159" s="36">
        <v>43918</v>
      </c>
      <c r="C2159" s="36">
        <v>43861</v>
      </c>
      <c r="D2159" s="20" t="s">
        <v>829</v>
      </c>
      <c r="E2159" s="20" t="str">
        <f>IF(ISBLANK(LeaveTracker[[#This Row],[Employee Name]]),"-----",VLOOKUP(LeaveTracker[[#This Row],[Employee Name]],Employees[[Employee Name]:[Office]],6))</f>
        <v>CHO</v>
      </c>
      <c r="F2159" s="24">
        <v>43871</v>
      </c>
      <c r="G2159" s="24">
        <v>43872</v>
      </c>
      <c r="H2159" s="20" t="s">
        <v>300</v>
      </c>
      <c r="I2159" s="51" t="s">
        <v>849</v>
      </c>
      <c r="J2159" s="27" t="str">
        <f ca="1">NETWORKDAYS(LeaveTracker[[#This Row],[Start Date]],LeaveTracker[[#This Row],[End Date]],lstHolidays)&amp; " "&amp;LeaveTracker[[#This Row],[Type of Leave]]</f>
        <v>2 OTHER</v>
      </c>
      <c r="K2159" s="23">
        <f ca="1">NETWORKDAYS(LeaveTracker[[#This Row],[Start Date]],LeaveTracker[[#This Row],[End Date]],lstHolidays)</f>
        <v>2</v>
      </c>
      <c r="L2159" s="30"/>
    </row>
    <row r="2160" spans="1:12" ht="30" customHeight="1" x14ac:dyDescent="0.3">
      <c r="A2160" s="30">
        <v>592</v>
      </c>
      <c r="B2160" s="36">
        <v>43918</v>
      </c>
      <c r="C2160" s="36">
        <v>43838</v>
      </c>
      <c r="D2160" s="20" t="s">
        <v>829</v>
      </c>
      <c r="E2160" s="20" t="str">
        <f>IF(ISBLANK(LeaveTracker[[#This Row],[Employee Name]]),"-----",VLOOKUP(LeaveTracker[[#This Row],[Employee Name]],Employees[[Employee Name]:[Office]],6))</f>
        <v>CHO</v>
      </c>
      <c r="F2160" s="24">
        <v>43837</v>
      </c>
      <c r="G2160" s="24">
        <v>43837</v>
      </c>
      <c r="H2160" s="20" t="s">
        <v>81</v>
      </c>
      <c r="I2160" s="51"/>
      <c r="J2160" s="27" t="str">
        <f ca="1">NETWORKDAYS(LeaveTracker[[#This Row],[Start Date]],LeaveTracker[[#This Row],[End Date]],lstHolidays)&amp; " "&amp;LeaveTracker[[#This Row],[Type of Leave]]</f>
        <v>1 SL</v>
      </c>
      <c r="K2160" s="23">
        <f ca="1">NETWORKDAYS(LeaveTracker[[#This Row],[Start Date]],LeaveTracker[[#This Row],[End Date]],lstHolidays)</f>
        <v>1</v>
      </c>
      <c r="L2160" s="30"/>
    </row>
    <row r="2161" spans="1:12" ht="30" customHeight="1" x14ac:dyDescent="0.3">
      <c r="A2161" s="30">
        <v>593</v>
      </c>
      <c r="B2161" s="36">
        <v>43918</v>
      </c>
      <c r="C2161" s="36">
        <v>43907</v>
      </c>
      <c r="D2161" s="20" t="s">
        <v>826</v>
      </c>
      <c r="E2161" s="20" t="str">
        <f>IF(ISBLANK(LeaveTracker[[#This Row],[Employee Name]]),"-----",VLOOKUP(LeaveTracker[[#This Row],[Employee Name]],Employees[[Employee Name]:[Office]],6))</f>
        <v>CHO</v>
      </c>
      <c r="F2161" s="24">
        <v>43906</v>
      </c>
      <c r="G2161" s="24">
        <v>43906</v>
      </c>
      <c r="H2161" s="20" t="s">
        <v>81</v>
      </c>
      <c r="I2161" s="51"/>
      <c r="J2161" s="27" t="str">
        <f ca="1">NETWORKDAYS(LeaveTracker[[#This Row],[Start Date]],LeaveTracker[[#This Row],[End Date]],lstHolidays)&amp; " "&amp;LeaveTracker[[#This Row],[Type of Leave]]</f>
        <v>1 SL</v>
      </c>
      <c r="K2161" s="23">
        <f ca="1">NETWORKDAYS(LeaveTracker[[#This Row],[Start Date]],LeaveTracker[[#This Row],[End Date]],lstHolidays)</f>
        <v>1</v>
      </c>
      <c r="L2161" s="30"/>
    </row>
    <row r="2162" spans="1:12" ht="30" customHeight="1" x14ac:dyDescent="0.3">
      <c r="A2162" s="30">
        <v>594</v>
      </c>
      <c r="B2162" s="36">
        <v>43918</v>
      </c>
      <c r="C2162" s="36">
        <v>43873</v>
      </c>
      <c r="D2162" s="20" t="s">
        <v>826</v>
      </c>
      <c r="E2162" s="20" t="str">
        <f>IF(ISBLANK(LeaveTracker[[#This Row],[Employee Name]]),"-----",VLOOKUP(LeaveTracker[[#This Row],[Employee Name]],Employees[[Employee Name]:[Office]],6))</f>
        <v>CHO</v>
      </c>
      <c r="F2162" s="24">
        <v>43879</v>
      </c>
      <c r="G2162" s="24">
        <v>43879</v>
      </c>
      <c r="H2162" s="20" t="s">
        <v>300</v>
      </c>
      <c r="I2162" s="51" t="s">
        <v>647</v>
      </c>
      <c r="J2162" s="27" t="str">
        <f ca="1">NETWORKDAYS(LeaveTracker[[#This Row],[Start Date]],LeaveTracker[[#This Row],[End Date]],lstHolidays)&amp; " "&amp;LeaveTracker[[#This Row],[Type of Leave]]</f>
        <v>1 OTHER</v>
      </c>
      <c r="K2162" s="23">
        <f ca="1">NETWORKDAYS(LeaveTracker[[#This Row],[Start Date]],LeaveTracker[[#This Row],[End Date]],lstHolidays)</f>
        <v>1</v>
      </c>
      <c r="L2162" s="30"/>
    </row>
    <row r="2163" spans="1:12" ht="30" customHeight="1" x14ac:dyDescent="0.3">
      <c r="A2163" s="30">
        <v>595</v>
      </c>
      <c r="B2163" s="36">
        <v>43918</v>
      </c>
      <c r="C2163" s="36">
        <v>43866</v>
      </c>
      <c r="D2163" s="20" t="s">
        <v>826</v>
      </c>
      <c r="E2163" s="20" t="str">
        <f>IF(ISBLANK(LeaveTracker[[#This Row],[Employee Name]]),"-----",VLOOKUP(LeaveTracker[[#This Row],[Employee Name]],Employees[[Employee Name]:[Office]],6))</f>
        <v>CHO</v>
      </c>
      <c r="F2163" s="24">
        <v>43871</v>
      </c>
      <c r="G2163" s="24">
        <v>43871</v>
      </c>
      <c r="H2163" s="20" t="s">
        <v>300</v>
      </c>
      <c r="I2163" s="51" t="s">
        <v>849</v>
      </c>
      <c r="J2163" s="27" t="str">
        <f ca="1">NETWORKDAYS(LeaveTracker[[#This Row],[Start Date]],LeaveTracker[[#This Row],[End Date]],lstHolidays)&amp; " "&amp;LeaveTracker[[#This Row],[Type of Leave]]</f>
        <v>1 OTHER</v>
      </c>
      <c r="K2163" s="23">
        <f ca="1">NETWORKDAYS(LeaveTracker[[#This Row],[Start Date]],LeaveTracker[[#This Row],[End Date]],lstHolidays)</f>
        <v>1</v>
      </c>
      <c r="L2163" s="30"/>
    </row>
    <row r="2164" spans="1:12" ht="30" customHeight="1" x14ac:dyDescent="0.3">
      <c r="A2164" s="30">
        <v>595</v>
      </c>
      <c r="B2164" s="36">
        <v>43918</v>
      </c>
      <c r="C2164" s="36">
        <v>43866</v>
      </c>
      <c r="D2164" s="20" t="s">
        <v>826</v>
      </c>
      <c r="E2164" s="20" t="str">
        <f>IF(ISBLANK(LeaveTracker[[#This Row],[Employee Name]]),"-----",VLOOKUP(LeaveTracker[[#This Row],[Employee Name]],Employees[[Employee Name]:[Office]],6))</f>
        <v>CHO</v>
      </c>
      <c r="F2164" s="24">
        <v>43874</v>
      </c>
      <c r="G2164" s="24">
        <v>43874</v>
      </c>
      <c r="H2164" s="20" t="s">
        <v>300</v>
      </c>
      <c r="I2164" s="51" t="s">
        <v>849</v>
      </c>
      <c r="J2164" s="27" t="str">
        <f ca="1">NETWORKDAYS(LeaveTracker[[#This Row],[Start Date]],LeaveTracker[[#This Row],[End Date]],lstHolidays)&amp; " "&amp;LeaveTracker[[#This Row],[Type of Leave]]</f>
        <v>1 OTHER</v>
      </c>
      <c r="K2164" s="23">
        <f ca="1">NETWORKDAYS(LeaveTracker[[#This Row],[Start Date]],LeaveTracker[[#This Row],[End Date]],lstHolidays)</f>
        <v>1</v>
      </c>
      <c r="L2164" s="30"/>
    </row>
    <row r="2165" spans="1:12" ht="30" customHeight="1" x14ac:dyDescent="0.3">
      <c r="A2165" s="30">
        <v>596</v>
      </c>
      <c r="B2165" s="36">
        <v>43918</v>
      </c>
      <c r="C2165" s="36">
        <v>43850</v>
      </c>
      <c r="D2165" s="20" t="s">
        <v>826</v>
      </c>
      <c r="E2165" s="20" t="str">
        <f>IF(ISBLANK(LeaveTracker[[#This Row],[Employee Name]]),"-----",VLOOKUP(LeaveTracker[[#This Row],[Employee Name]],Employees[[Employee Name]:[Office]],6))</f>
        <v>CHO</v>
      </c>
      <c r="F2165" s="24">
        <v>43845</v>
      </c>
      <c r="G2165" s="24">
        <v>43847</v>
      </c>
      <c r="H2165" s="20" t="s">
        <v>81</v>
      </c>
      <c r="I2165" s="51"/>
      <c r="J2165" s="27" t="str">
        <f ca="1">NETWORKDAYS(LeaveTracker[[#This Row],[Start Date]],LeaveTracker[[#This Row],[End Date]],lstHolidays)&amp; " "&amp;LeaveTracker[[#This Row],[Type of Leave]]</f>
        <v>3 SL</v>
      </c>
      <c r="K2165" s="23">
        <f ca="1">NETWORKDAYS(LeaveTracker[[#This Row],[Start Date]],LeaveTracker[[#This Row],[End Date]],lstHolidays)</f>
        <v>3</v>
      </c>
      <c r="L2165" s="30"/>
    </row>
    <row r="2166" spans="1:12" ht="30" customHeight="1" x14ac:dyDescent="0.3">
      <c r="A2166" s="30">
        <v>597</v>
      </c>
      <c r="B2166" s="36">
        <v>43918</v>
      </c>
      <c r="C2166" s="36">
        <v>43839</v>
      </c>
      <c r="D2166" s="20" t="s">
        <v>826</v>
      </c>
      <c r="E2166" s="20" t="str">
        <f>IF(ISBLANK(LeaveTracker[[#This Row],[Employee Name]]),"-----",VLOOKUP(LeaveTracker[[#This Row],[Employee Name]],Employees[[Employee Name]:[Office]],6))</f>
        <v>CHO</v>
      </c>
      <c r="F2166" s="24">
        <v>43838</v>
      </c>
      <c r="G2166" s="24">
        <v>43838</v>
      </c>
      <c r="H2166" s="20" t="s">
        <v>81</v>
      </c>
      <c r="I2166" s="51"/>
      <c r="J2166" s="27" t="str">
        <f ca="1">NETWORKDAYS(LeaveTracker[[#This Row],[Start Date]],LeaveTracker[[#This Row],[End Date]],lstHolidays)&amp; " "&amp;LeaveTracker[[#This Row],[Type of Leave]]</f>
        <v>1 SL</v>
      </c>
      <c r="K2166" s="23">
        <f ca="1">NETWORKDAYS(LeaveTracker[[#This Row],[Start Date]],LeaveTracker[[#This Row],[End Date]],lstHolidays)</f>
        <v>1</v>
      </c>
      <c r="L2166" s="30"/>
    </row>
    <row r="2167" spans="1:12" ht="30" customHeight="1" x14ac:dyDescent="0.3">
      <c r="A2167" s="30">
        <v>598</v>
      </c>
      <c r="B2167" s="36">
        <v>43918</v>
      </c>
      <c r="C2167" s="36">
        <v>43889</v>
      </c>
      <c r="D2167" s="20" t="s">
        <v>821</v>
      </c>
      <c r="E2167" s="20" t="str">
        <f>IF(ISBLANK(LeaveTracker[[#This Row],[Employee Name]]),"-----",VLOOKUP(LeaveTracker[[#This Row],[Employee Name]],Employees[[Employee Name]:[Office]],6))</f>
        <v>CHO</v>
      </c>
      <c r="F2167" s="24">
        <v>43889</v>
      </c>
      <c r="G2167" s="24">
        <v>43889</v>
      </c>
      <c r="H2167" s="20" t="s">
        <v>81</v>
      </c>
      <c r="I2167" s="51"/>
      <c r="J2167" s="27" t="str">
        <f ca="1">NETWORKDAYS(LeaveTracker[[#This Row],[Start Date]],LeaveTracker[[#This Row],[End Date]],lstHolidays)&amp; " "&amp;LeaveTracker[[#This Row],[Type of Leave]]</f>
        <v>1 SL</v>
      </c>
      <c r="K2167" s="23">
        <f ca="1">NETWORKDAYS(LeaveTracker[[#This Row],[Start Date]],LeaveTracker[[#This Row],[End Date]],lstHolidays)</f>
        <v>1</v>
      </c>
      <c r="L2167" s="30"/>
    </row>
    <row r="2168" spans="1:12" ht="30" customHeight="1" x14ac:dyDescent="0.3">
      <c r="A2168" s="30">
        <v>599</v>
      </c>
      <c r="B2168" s="36">
        <v>43918</v>
      </c>
      <c r="C2168" s="36">
        <v>43868</v>
      </c>
      <c r="D2168" s="20" t="s">
        <v>821</v>
      </c>
      <c r="E2168" s="20" t="str">
        <f>IF(ISBLANK(LeaveTracker[[#This Row],[Employee Name]]),"-----",VLOOKUP(LeaveTracker[[#This Row],[Employee Name]],Employees[[Employee Name]:[Office]],6))</f>
        <v>CHO</v>
      </c>
      <c r="F2168" s="24">
        <v>43861</v>
      </c>
      <c r="G2168" s="24">
        <v>43861</v>
      </c>
      <c r="H2168" s="20" t="s">
        <v>81</v>
      </c>
      <c r="I2168" s="51"/>
      <c r="J2168" s="27" t="str">
        <f ca="1">NETWORKDAYS(LeaveTracker[[#This Row],[Start Date]],LeaveTracker[[#This Row],[End Date]],lstHolidays)&amp; " "&amp;LeaveTracker[[#This Row],[Type of Leave]]</f>
        <v>1 SL</v>
      </c>
      <c r="K2168" s="23">
        <f ca="1">NETWORKDAYS(LeaveTracker[[#This Row],[Start Date]],LeaveTracker[[#This Row],[End Date]],lstHolidays)</f>
        <v>1</v>
      </c>
      <c r="L2168" s="30"/>
    </row>
    <row r="2169" spans="1:12" ht="30" customHeight="1" x14ac:dyDescent="0.3">
      <c r="A2169" s="30">
        <v>600</v>
      </c>
      <c r="B2169" s="36">
        <v>43918</v>
      </c>
      <c r="C2169" s="36">
        <v>43895</v>
      </c>
      <c r="D2169" s="20" t="s">
        <v>693</v>
      </c>
      <c r="E2169" s="20" t="str">
        <f>IF(ISBLANK(LeaveTracker[[#This Row],[Employee Name]]),"-----",VLOOKUP(LeaveTracker[[#This Row],[Employee Name]],Employees[[Employee Name]:[Office]],6))</f>
        <v>CHO</v>
      </c>
      <c r="F2169" s="24">
        <v>43902</v>
      </c>
      <c r="G2169" s="24">
        <v>43902</v>
      </c>
      <c r="H2169" s="20" t="s">
        <v>300</v>
      </c>
      <c r="I2169" s="51" t="s">
        <v>761</v>
      </c>
      <c r="J2169" s="27" t="str">
        <f ca="1">NETWORKDAYS(LeaveTracker[[#This Row],[Start Date]],LeaveTracker[[#This Row],[End Date]],lstHolidays)&amp; " "&amp;LeaveTracker[[#This Row],[Type of Leave]]</f>
        <v>1 OTHER</v>
      </c>
      <c r="K2169" s="23">
        <f ca="1">NETWORKDAYS(LeaveTracker[[#This Row],[Start Date]],LeaveTracker[[#This Row],[End Date]],lstHolidays)</f>
        <v>1</v>
      </c>
      <c r="L2169" s="30"/>
    </row>
    <row r="2170" spans="1:12" ht="30" customHeight="1" x14ac:dyDescent="0.3">
      <c r="A2170" s="30">
        <v>601</v>
      </c>
      <c r="B2170" s="36">
        <v>43918</v>
      </c>
      <c r="C2170" s="36">
        <v>43874</v>
      </c>
      <c r="D2170" s="20" t="s">
        <v>693</v>
      </c>
      <c r="E2170" s="20" t="str">
        <f>IF(ISBLANK(LeaveTracker[[#This Row],[Employee Name]]),"-----",VLOOKUP(LeaveTracker[[#This Row],[Employee Name]],Employees[[Employee Name]:[Office]],6))</f>
        <v>CHO</v>
      </c>
      <c r="F2170" s="24">
        <v>43882</v>
      </c>
      <c r="G2170" s="24">
        <v>43882</v>
      </c>
      <c r="H2170" s="20" t="s">
        <v>82</v>
      </c>
      <c r="I2170" s="51"/>
      <c r="J2170" s="27" t="str">
        <f ca="1">NETWORKDAYS(LeaveTracker[[#This Row],[Start Date]],LeaveTracker[[#This Row],[End Date]],lstHolidays)&amp; " "&amp;LeaveTracker[[#This Row],[Type of Leave]]</f>
        <v>1 VL</v>
      </c>
      <c r="K2170" s="23">
        <f ca="1">NETWORKDAYS(LeaveTracker[[#This Row],[Start Date]],LeaveTracker[[#This Row],[End Date]],lstHolidays)</f>
        <v>1</v>
      </c>
      <c r="L2170" s="30"/>
    </row>
    <row r="2171" spans="1:12" ht="30" customHeight="1" x14ac:dyDescent="0.3">
      <c r="A2171" s="30">
        <v>602</v>
      </c>
      <c r="B2171" s="36">
        <v>43918</v>
      </c>
      <c r="C2171" s="36">
        <v>43865</v>
      </c>
      <c r="D2171" s="20" t="s">
        <v>693</v>
      </c>
      <c r="E2171" s="20" t="str">
        <f>IF(ISBLANK(LeaveTracker[[#This Row],[Employee Name]]),"-----",VLOOKUP(LeaveTracker[[#This Row],[Employee Name]],Employees[[Employee Name]:[Office]],6))</f>
        <v>CHO</v>
      </c>
      <c r="F2171" s="24">
        <v>43871</v>
      </c>
      <c r="G2171" s="24">
        <v>43872</v>
      </c>
      <c r="H2171" s="20" t="s">
        <v>300</v>
      </c>
      <c r="I2171" s="51" t="s">
        <v>849</v>
      </c>
      <c r="J2171" s="27" t="str">
        <f ca="1">NETWORKDAYS(LeaveTracker[[#This Row],[Start Date]],LeaveTracker[[#This Row],[End Date]],lstHolidays)&amp; " "&amp;LeaveTracker[[#This Row],[Type of Leave]]</f>
        <v>2 OTHER</v>
      </c>
      <c r="K2171" s="23">
        <f ca="1">NETWORKDAYS(LeaveTracker[[#This Row],[Start Date]],LeaveTracker[[#This Row],[End Date]],lstHolidays)</f>
        <v>2</v>
      </c>
      <c r="L2171" s="30"/>
    </row>
    <row r="2172" spans="1:12" ht="30" customHeight="1" x14ac:dyDescent="0.3">
      <c r="A2172" s="30">
        <v>603</v>
      </c>
      <c r="B2172" s="36">
        <v>43918</v>
      </c>
      <c r="C2172" s="36">
        <v>43866</v>
      </c>
      <c r="D2172" s="20" t="s">
        <v>833</v>
      </c>
      <c r="E2172" s="20" t="str">
        <f>IF(ISBLANK(LeaveTracker[[#This Row],[Employee Name]]),"-----",VLOOKUP(LeaveTracker[[#This Row],[Employee Name]],Employees[[Employee Name]:[Office]],6))</f>
        <v>CHO</v>
      </c>
      <c r="F2172" s="24">
        <v>43871</v>
      </c>
      <c r="G2172" s="24">
        <v>43874</v>
      </c>
      <c r="H2172" s="20" t="s">
        <v>300</v>
      </c>
      <c r="I2172" s="51" t="s">
        <v>849</v>
      </c>
      <c r="J2172" s="27" t="str">
        <f ca="1">NETWORKDAYS(LeaveTracker[[#This Row],[Start Date]],LeaveTracker[[#This Row],[End Date]],lstHolidays)&amp; " "&amp;LeaveTracker[[#This Row],[Type of Leave]]</f>
        <v>4 OTHER</v>
      </c>
      <c r="K2172" s="23">
        <f ca="1">NETWORKDAYS(LeaveTracker[[#This Row],[Start Date]],LeaveTracker[[#This Row],[End Date]],lstHolidays)</f>
        <v>4</v>
      </c>
      <c r="L2172" s="30"/>
    </row>
    <row r="2173" spans="1:12" ht="30" customHeight="1" x14ac:dyDescent="0.3">
      <c r="A2173" s="30">
        <v>604</v>
      </c>
      <c r="B2173" s="36">
        <v>43918</v>
      </c>
      <c r="C2173" s="36">
        <v>43850</v>
      </c>
      <c r="D2173" s="20" t="s">
        <v>833</v>
      </c>
      <c r="E2173" s="20" t="str">
        <f>IF(ISBLANK(LeaveTracker[[#This Row],[Employee Name]]),"-----",VLOOKUP(LeaveTracker[[#This Row],[Employee Name]],Employees[[Employee Name]:[Office]],6))</f>
        <v>CHO</v>
      </c>
      <c r="F2173" s="24">
        <v>43845</v>
      </c>
      <c r="G2173" s="24">
        <v>43847</v>
      </c>
      <c r="H2173" s="20" t="s">
        <v>81</v>
      </c>
      <c r="I2173" s="51"/>
      <c r="J2173" s="27" t="str">
        <f ca="1">NETWORKDAYS(LeaveTracker[[#This Row],[Start Date]],LeaveTracker[[#This Row],[End Date]],lstHolidays)&amp; " "&amp;LeaveTracker[[#This Row],[Type of Leave]]</f>
        <v>3 SL</v>
      </c>
      <c r="K2173" s="23">
        <f ca="1">NETWORKDAYS(LeaveTracker[[#This Row],[Start Date]],LeaveTracker[[#This Row],[End Date]],lstHolidays)</f>
        <v>3</v>
      </c>
      <c r="L2173" s="30"/>
    </row>
    <row r="2174" spans="1:12" ht="30" customHeight="1" x14ac:dyDescent="0.3">
      <c r="A2174" s="30">
        <v>605</v>
      </c>
      <c r="B2174" s="36">
        <v>43918</v>
      </c>
      <c r="C2174" s="36">
        <v>43906</v>
      </c>
      <c r="D2174" s="20" t="s">
        <v>833</v>
      </c>
      <c r="E2174" s="20" t="str">
        <f>IF(ISBLANK(LeaveTracker[[#This Row],[Employee Name]]),"-----",VLOOKUP(LeaveTracker[[#This Row],[Employee Name]],Employees[[Employee Name]:[Office]],6))</f>
        <v>CHO</v>
      </c>
      <c r="F2174" s="24">
        <v>43906</v>
      </c>
      <c r="G2174" s="24">
        <v>43906</v>
      </c>
      <c r="H2174" s="20" t="s">
        <v>81</v>
      </c>
      <c r="I2174" s="51"/>
      <c r="J2174" s="27" t="str">
        <f ca="1">NETWORKDAYS(LeaveTracker[[#This Row],[Start Date]],LeaveTracker[[#This Row],[End Date]],lstHolidays)&amp; " "&amp;LeaveTracker[[#This Row],[Type of Leave]]</f>
        <v>1 SL</v>
      </c>
      <c r="K2174" s="23">
        <f ca="1">NETWORKDAYS(LeaveTracker[[#This Row],[Start Date]],LeaveTracker[[#This Row],[End Date]],lstHolidays)</f>
        <v>1</v>
      </c>
      <c r="L2174" s="30"/>
    </row>
    <row r="2175" spans="1:12" ht="30" customHeight="1" x14ac:dyDescent="0.3">
      <c r="A2175" s="30">
        <v>606</v>
      </c>
      <c r="B2175" s="36">
        <v>43918</v>
      </c>
      <c r="C2175" s="36">
        <v>43888</v>
      </c>
      <c r="D2175" s="20" t="s">
        <v>833</v>
      </c>
      <c r="E2175" s="20" t="str">
        <f>IF(ISBLANK(LeaveTracker[[#This Row],[Employee Name]]),"-----",VLOOKUP(LeaveTracker[[#This Row],[Employee Name]],Employees[[Employee Name]:[Office]],6))</f>
        <v>CHO</v>
      </c>
      <c r="F2175" s="24">
        <v>43887</v>
      </c>
      <c r="G2175" s="24">
        <v>43887</v>
      </c>
      <c r="H2175" s="20" t="s">
        <v>81</v>
      </c>
      <c r="I2175" s="51"/>
      <c r="J2175" s="27" t="str">
        <f ca="1">NETWORKDAYS(LeaveTracker[[#This Row],[Start Date]],LeaveTracker[[#This Row],[End Date]],lstHolidays)&amp; " "&amp;LeaveTracker[[#This Row],[Type of Leave]]</f>
        <v>1 SL</v>
      </c>
      <c r="K2175" s="23">
        <f ca="1">NETWORKDAYS(LeaveTracker[[#This Row],[Start Date]],LeaveTracker[[#This Row],[End Date]],lstHolidays)</f>
        <v>1</v>
      </c>
      <c r="L2175" s="30"/>
    </row>
    <row r="2176" spans="1:12" ht="30" customHeight="1" x14ac:dyDescent="0.3">
      <c r="A2176" s="30">
        <v>607</v>
      </c>
      <c r="B2176" s="36">
        <v>43918</v>
      </c>
      <c r="C2176" s="36">
        <v>43889</v>
      </c>
      <c r="D2176" s="18" t="s">
        <v>1001</v>
      </c>
      <c r="E2176" s="20" t="str">
        <f>IF(ISBLANK(LeaveTracker[[#This Row],[Employee Name]]),"-----",VLOOKUP(LeaveTracker[[#This Row],[Employee Name]],Employees[[Employee Name]:[Office]],6))</f>
        <v>BPLO</v>
      </c>
      <c r="F2176" s="24">
        <v>43887</v>
      </c>
      <c r="G2176" s="24">
        <v>43888</v>
      </c>
      <c r="H2176" s="20" t="s">
        <v>81</v>
      </c>
      <c r="I2176" s="51"/>
      <c r="J2176" s="27" t="str">
        <f ca="1">NETWORKDAYS(LeaveTracker[[#This Row],[Start Date]],LeaveTracker[[#This Row],[End Date]],lstHolidays)&amp; " "&amp;LeaveTracker[[#This Row],[Type of Leave]]</f>
        <v>2 SL</v>
      </c>
      <c r="K2176" s="23">
        <f ca="1">NETWORKDAYS(LeaveTracker[[#This Row],[Start Date]],LeaveTracker[[#This Row],[End Date]],lstHolidays)</f>
        <v>2</v>
      </c>
      <c r="L2176" s="30"/>
    </row>
    <row r="2177" spans="1:12" ht="30" customHeight="1" x14ac:dyDescent="0.3">
      <c r="A2177" s="30">
        <v>608</v>
      </c>
      <c r="B2177" s="36">
        <v>43918</v>
      </c>
      <c r="C2177" s="36">
        <v>43858</v>
      </c>
      <c r="D2177" s="20" t="s">
        <v>497</v>
      </c>
      <c r="E2177" s="20" t="str">
        <f>IF(ISBLANK(LeaveTracker[[#This Row],[Employee Name]]),"-----",VLOOKUP(LeaveTracker[[#This Row],[Employee Name]],Employees[[Employee Name]:[Office]],6))</f>
        <v>COOPERATIVE OFFICE</v>
      </c>
      <c r="F2177" s="24">
        <v>43864</v>
      </c>
      <c r="G2177" s="24">
        <v>43864</v>
      </c>
      <c r="H2177" s="20" t="s">
        <v>300</v>
      </c>
      <c r="I2177" s="51" t="s">
        <v>849</v>
      </c>
      <c r="J2177" s="27" t="str">
        <f ca="1">NETWORKDAYS(LeaveTracker[[#This Row],[Start Date]],LeaveTracker[[#This Row],[End Date]],lstHolidays)&amp; " "&amp;LeaveTracker[[#This Row],[Type of Leave]]</f>
        <v>1 OTHER</v>
      </c>
      <c r="K2177" s="23">
        <f ca="1">NETWORKDAYS(LeaveTracker[[#This Row],[Start Date]],LeaveTracker[[#This Row],[End Date]],lstHolidays)</f>
        <v>1</v>
      </c>
      <c r="L2177" s="30"/>
    </row>
    <row r="2178" spans="1:12" ht="30" customHeight="1" x14ac:dyDescent="0.3">
      <c r="A2178" s="30">
        <v>608</v>
      </c>
      <c r="B2178" s="36">
        <v>43918</v>
      </c>
      <c r="C2178" s="36">
        <v>43858</v>
      </c>
      <c r="D2178" s="20" t="s">
        <v>497</v>
      </c>
      <c r="E2178" s="20" t="str">
        <f>IF(ISBLANK(LeaveTracker[[#This Row],[Employee Name]]),"-----",VLOOKUP(LeaveTracker[[#This Row],[Employee Name]],Employees[[Employee Name]:[Office]],6))</f>
        <v>COOPERATIVE OFFICE</v>
      </c>
      <c r="F2178" s="24">
        <v>43867</v>
      </c>
      <c r="G2178" s="24">
        <v>43867</v>
      </c>
      <c r="H2178" s="20" t="s">
        <v>300</v>
      </c>
      <c r="I2178" s="51" t="s">
        <v>849</v>
      </c>
      <c r="J2178" s="27" t="str">
        <f ca="1">NETWORKDAYS(LeaveTracker[[#This Row],[Start Date]],LeaveTracker[[#This Row],[End Date]],lstHolidays)&amp; " "&amp;LeaveTracker[[#This Row],[Type of Leave]]</f>
        <v>1 OTHER</v>
      </c>
      <c r="K2178" s="23">
        <f ca="1">NETWORKDAYS(LeaveTracker[[#This Row],[Start Date]],LeaveTracker[[#This Row],[End Date]],lstHolidays)</f>
        <v>1</v>
      </c>
      <c r="L2178" s="30"/>
    </row>
    <row r="2179" spans="1:12" ht="30" customHeight="1" x14ac:dyDescent="0.3">
      <c r="A2179" s="30">
        <v>608</v>
      </c>
      <c r="B2179" s="36">
        <v>43918</v>
      </c>
      <c r="C2179" s="36">
        <v>43858</v>
      </c>
      <c r="D2179" s="20" t="s">
        <v>497</v>
      </c>
      <c r="E2179" s="20" t="str">
        <f>IF(ISBLANK(LeaveTracker[[#This Row],[Employee Name]]),"-----",VLOOKUP(LeaveTracker[[#This Row],[Employee Name]],Employees[[Employee Name]:[Office]],6))</f>
        <v>COOPERATIVE OFFICE</v>
      </c>
      <c r="F2179" s="24">
        <v>43871</v>
      </c>
      <c r="G2179" s="24">
        <v>43872</v>
      </c>
      <c r="H2179" s="20" t="s">
        <v>300</v>
      </c>
      <c r="I2179" s="51" t="s">
        <v>849</v>
      </c>
      <c r="J2179" s="27" t="str">
        <f ca="1">NETWORKDAYS(LeaveTracker[[#This Row],[Start Date]],LeaveTracker[[#This Row],[End Date]],lstHolidays)&amp; " "&amp;LeaveTracker[[#This Row],[Type of Leave]]</f>
        <v>2 OTHER</v>
      </c>
      <c r="K2179" s="23">
        <f ca="1">NETWORKDAYS(LeaveTracker[[#This Row],[Start Date]],LeaveTracker[[#This Row],[End Date]],lstHolidays)</f>
        <v>2</v>
      </c>
      <c r="L2179" s="30"/>
    </row>
    <row r="2180" spans="1:12" ht="30" customHeight="1" x14ac:dyDescent="0.3">
      <c r="A2180" s="30">
        <v>608</v>
      </c>
      <c r="B2180" s="36">
        <v>43918</v>
      </c>
      <c r="C2180" s="36">
        <v>43858</v>
      </c>
      <c r="D2180" s="20" t="s">
        <v>497</v>
      </c>
      <c r="E2180" s="20" t="str">
        <f>IF(ISBLANK(LeaveTracker[[#This Row],[Employee Name]]),"-----",VLOOKUP(LeaveTracker[[#This Row],[Employee Name]],Employees[[Employee Name]:[Office]],6))</f>
        <v>COOPERATIVE OFFICE</v>
      </c>
      <c r="F2180" s="24">
        <v>43874</v>
      </c>
      <c r="G2180" s="24">
        <v>43874</v>
      </c>
      <c r="H2180" s="20" t="s">
        <v>300</v>
      </c>
      <c r="I2180" s="51" t="s">
        <v>849</v>
      </c>
      <c r="J2180" s="27" t="str">
        <f ca="1">NETWORKDAYS(LeaveTracker[[#This Row],[Start Date]],LeaveTracker[[#This Row],[End Date]],lstHolidays)&amp; " "&amp;LeaveTracker[[#This Row],[Type of Leave]]</f>
        <v>1 OTHER</v>
      </c>
      <c r="K2180" s="23">
        <f ca="1">NETWORKDAYS(LeaveTracker[[#This Row],[Start Date]],LeaveTracker[[#This Row],[End Date]],lstHolidays)</f>
        <v>1</v>
      </c>
      <c r="L2180" s="30"/>
    </row>
    <row r="2181" spans="1:12" ht="30" customHeight="1" x14ac:dyDescent="0.3">
      <c r="A2181" s="30">
        <v>609</v>
      </c>
      <c r="B2181" s="36">
        <v>43918</v>
      </c>
      <c r="C2181" s="36">
        <v>43862</v>
      </c>
      <c r="D2181" s="20" t="s">
        <v>497</v>
      </c>
      <c r="E2181" s="20" t="str">
        <f>IF(ISBLANK(LeaveTracker[[#This Row],[Employee Name]]),"-----",VLOOKUP(LeaveTracker[[#This Row],[Employee Name]],Employees[[Employee Name]:[Office]],6))</f>
        <v>COOPERATIVE OFFICE</v>
      </c>
      <c r="F2181" s="24">
        <v>43860</v>
      </c>
      <c r="G2181" s="21">
        <v>43860</v>
      </c>
      <c r="H2181" s="20" t="s">
        <v>300</v>
      </c>
      <c r="I2181" s="51" t="s">
        <v>769</v>
      </c>
      <c r="J2181" s="27" t="str">
        <f ca="1">NETWORKDAYS(LeaveTracker[[#This Row],[Start Date]],LeaveTracker[[#This Row],[End Date]],lstHolidays)&amp; " "&amp;LeaveTracker[[#This Row],[Type of Leave]]</f>
        <v>1 OTHER</v>
      </c>
      <c r="K2181" s="23">
        <f ca="1">NETWORKDAYS(LeaveTracker[[#This Row],[Start Date]],LeaveTracker[[#This Row],[End Date]],lstHolidays)</f>
        <v>1</v>
      </c>
      <c r="L2181" s="30"/>
    </row>
    <row r="2182" spans="1:12" ht="30" customHeight="1" x14ac:dyDescent="0.3">
      <c r="A2182" s="30">
        <v>610</v>
      </c>
      <c r="B2182" s="36">
        <v>43918</v>
      </c>
      <c r="C2182" s="36">
        <v>43858</v>
      </c>
      <c r="D2182" s="20" t="s">
        <v>195</v>
      </c>
      <c r="E2182" s="20" t="str">
        <f>IF(ISBLANK(LeaveTracker[[#This Row],[Employee Name]]),"-----",VLOOKUP(LeaveTracker[[#This Row],[Employee Name]],Employees[[Employee Name]:[Office]],6))</f>
        <v>CCT</v>
      </c>
      <c r="F2182" s="24">
        <v>43857</v>
      </c>
      <c r="G2182" s="24">
        <v>43859</v>
      </c>
      <c r="H2182" s="20" t="s">
        <v>300</v>
      </c>
      <c r="I2182" s="51" t="s">
        <v>849</v>
      </c>
      <c r="J2182" s="27" t="str">
        <f ca="1">NETWORKDAYS(LeaveTracker[[#This Row],[Start Date]],LeaveTracker[[#This Row],[End Date]],lstHolidays)&amp; " "&amp;LeaveTracker[[#This Row],[Type of Leave]]</f>
        <v>3 OTHER</v>
      </c>
      <c r="K2182" s="23">
        <f ca="1">NETWORKDAYS(LeaveTracker[[#This Row],[Start Date]],LeaveTracker[[#This Row],[End Date]],lstHolidays)</f>
        <v>3</v>
      </c>
      <c r="L2182" s="30"/>
    </row>
    <row r="2183" spans="1:12" ht="30" customHeight="1" x14ac:dyDescent="0.3">
      <c r="A2183" s="30">
        <v>611</v>
      </c>
      <c r="B2183" s="36">
        <v>43918</v>
      </c>
      <c r="C2183" s="36">
        <v>43900</v>
      </c>
      <c r="D2183" s="20" t="s">
        <v>531</v>
      </c>
      <c r="E2183" s="20" t="str">
        <f>IF(ISBLANK(LeaveTracker[[#This Row],[Employee Name]]),"-----",VLOOKUP(LeaveTracker[[#This Row],[Employee Name]],Employees[[Employee Name]:[Office]],6))</f>
        <v>TIPID IMPOK</v>
      </c>
      <c r="F2183" s="24">
        <v>43887</v>
      </c>
      <c r="G2183" s="24">
        <v>43887</v>
      </c>
      <c r="H2183" s="20" t="s">
        <v>81</v>
      </c>
      <c r="I2183" s="51"/>
      <c r="J2183" s="27" t="str">
        <f ca="1">NETWORKDAYS(LeaveTracker[[#This Row],[Start Date]],LeaveTracker[[#This Row],[End Date]],lstHolidays)&amp; " "&amp;LeaveTracker[[#This Row],[Type of Leave]]</f>
        <v>1 SL</v>
      </c>
      <c r="K2183" s="23">
        <f ca="1">NETWORKDAYS(LeaveTracker[[#This Row],[Start Date]],LeaveTracker[[#This Row],[End Date]],lstHolidays)</f>
        <v>1</v>
      </c>
      <c r="L2183" s="30"/>
    </row>
    <row r="2184" spans="1:12" ht="30" customHeight="1" x14ac:dyDescent="0.3">
      <c r="A2184" s="30">
        <v>612</v>
      </c>
      <c r="B2184" s="36">
        <v>43918</v>
      </c>
      <c r="C2184" s="36">
        <v>43838</v>
      </c>
      <c r="D2184" s="20" t="s">
        <v>491</v>
      </c>
      <c r="E2184" s="20" t="str">
        <f>IF(ISBLANK(LeaveTracker[[#This Row],[Employee Name]]),"-----",VLOOKUP(LeaveTracker[[#This Row],[Employee Name]],Employees[[Employee Name]:[Office]],6))</f>
        <v>THRDC</v>
      </c>
      <c r="F2184" s="24">
        <v>43837</v>
      </c>
      <c r="G2184" s="24">
        <v>43837</v>
      </c>
      <c r="H2184" s="20" t="s">
        <v>81</v>
      </c>
      <c r="I2184" s="51"/>
      <c r="J2184" s="27" t="str">
        <f ca="1">NETWORKDAYS(LeaveTracker[[#This Row],[Start Date]],LeaveTracker[[#This Row],[End Date]],lstHolidays)&amp; " "&amp;LeaveTracker[[#This Row],[Type of Leave]]</f>
        <v>1 SL</v>
      </c>
      <c r="K2184" s="23">
        <f ca="1">NETWORKDAYS(LeaveTracker[[#This Row],[Start Date]],LeaveTracker[[#This Row],[End Date]],lstHolidays)</f>
        <v>1</v>
      </c>
      <c r="L2184" s="30"/>
    </row>
    <row r="2185" spans="1:12" ht="30" customHeight="1" x14ac:dyDescent="0.3">
      <c r="A2185" s="30">
        <v>613</v>
      </c>
      <c r="B2185" s="36">
        <v>43919</v>
      </c>
      <c r="C2185" s="36">
        <v>43861</v>
      </c>
      <c r="D2185" s="20" t="s">
        <v>504</v>
      </c>
      <c r="E2185" s="20" t="str">
        <f>IF(ISBLANK(LeaveTracker[[#This Row],[Employee Name]]),"-----",VLOOKUP(LeaveTracker[[#This Row],[Employee Name]],Employees[[Employee Name]:[Office]],6))</f>
        <v>COOPERATIVE OFFICE</v>
      </c>
      <c r="F2185" s="24">
        <v>43867</v>
      </c>
      <c r="G2185" s="24">
        <v>43871</v>
      </c>
      <c r="H2185" s="20" t="s">
        <v>300</v>
      </c>
      <c r="I2185" s="51" t="s">
        <v>849</v>
      </c>
      <c r="J2185" s="27" t="str">
        <f ca="1">NETWORKDAYS(LeaveTracker[[#This Row],[Start Date]],LeaveTracker[[#This Row],[End Date]],lstHolidays)&amp; " "&amp;LeaveTracker[[#This Row],[Type of Leave]]</f>
        <v>3 OTHER</v>
      </c>
      <c r="K2185" s="23">
        <f ca="1">NETWORKDAYS(LeaveTracker[[#This Row],[Start Date]],LeaveTracker[[#This Row],[End Date]],lstHolidays)</f>
        <v>3</v>
      </c>
      <c r="L2185" s="30"/>
    </row>
    <row r="2186" spans="1:12" ht="30" customHeight="1" x14ac:dyDescent="0.3">
      <c r="A2186" s="30">
        <v>614</v>
      </c>
      <c r="B2186" s="36">
        <v>43919</v>
      </c>
      <c r="C2186" s="36">
        <v>43840</v>
      </c>
      <c r="D2186" s="20" t="s">
        <v>504</v>
      </c>
      <c r="E2186" s="20" t="str">
        <f>IF(ISBLANK(LeaveTracker[[#This Row],[Employee Name]]),"-----",VLOOKUP(LeaveTracker[[#This Row],[Employee Name]],Employees[[Employee Name]:[Office]],6))</f>
        <v>COOPERATIVE OFFICE</v>
      </c>
      <c r="F2186" s="24">
        <v>43847</v>
      </c>
      <c r="G2186" s="24">
        <v>43847</v>
      </c>
      <c r="H2186" s="20" t="s">
        <v>300</v>
      </c>
      <c r="I2186" s="51" t="s">
        <v>647</v>
      </c>
      <c r="J2186" s="27" t="str">
        <f ca="1">NETWORKDAYS(LeaveTracker[[#This Row],[Start Date]],LeaveTracker[[#This Row],[End Date]],lstHolidays)&amp; " "&amp;LeaveTracker[[#This Row],[Type of Leave]]</f>
        <v>1 OTHER</v>
      </c>
      <c r="K2186" s="23">
        <f ca="1">NETWORKDAYS(LeaveTracker[[#This Row],[Start Date]],LeaveTracker[[#This Row],[End Date]],lstHolidays)</f>
        <v>1</v>
      </c>
      <c r="L2186" s="30"/>
    </row>
    <row r="2187" spans="1:12" ht="30" customHeight="1" x14ac:dyDescent="0.3">
      <c r="A2187" s="30">
        <v>615</v>
      </c>
      <c r="B2187" s="36">
        <v>43919</v>
      </c>
      <c r="C2187" s="36">
        <v>43881</v>
      </c>
      <c r="D2187" s="20" t="s">
        <v>485</v>
      </c>
      <c r="E2187" s="20" t="str">
        <f>IF(ISBLANK(LeaveTracker[[#This Row],[Employee Name]]),"-----",VLOOKUP(LeaveTracker[[#This Row],[Employee Name]],Employees[[Employee Name]:[Office]],6))</f>
        <v>COOPERATIVE OFFICE</v>
      </c>
      <c r="F2187" s="24">
        <v>43885</v>
      </c>
      <c r="G2187" s="24">
        <v>43885</v>
      </c>
      <c r="H2187" s="20" t="s">
        <v>300</v>
      </c>
      <c r="I2187" s="51" t="s">
        <v>647</v>
      </c>
      <c r="J2187" s="27" t="str">
        <f ca="1">NETWORKDAYS(LeaveTracker[[#This Row],[Start Date]],LeaveTracker[[#This Row],[End Date]],lstHolidays)&amp; " "&amp;LeaveTracker[[#This Row],[Type of Leave]]</f>
        <v>1 OTHER</v>
      </c>
      <c r="K2187" s="23">
        <f ca="1">NETWORKDAYS(LeaveTracker[[#This Row],[Start Date]],LeaveTracker[[#This Row],[End Date]],lstHolidays)</f>
        <v>1</v>
      </c>
      <c r="L2187" s="30"/>
    </row>
    <row r="2188" spans="1:12" ht="30" customHeight="1" x14ac:dyDescent="0.3">
      <c r="A2188" s="30">
        <v>615</v>
      </c>
      <c r="B2188" s="36">
        <v>43919</v>
      </c>
      <c r="C2188" s="36">
        <v>43881</v>
      </c>
      <c r="D2188" s="20" t="s">
        <v>485</v>
      </c>
      <c r="E2188" s="20" t="str">
        <f>IF(ISBLANK(LeaveTracker[[#This Row],[Employee Name]]),"-----",VLOOKUP(LeaveTracker[[#This Row],[Employee Name]],Employees[[Employee Name]:[Office]],6))</f>
        <v>COOPERATIVE OFFICE</v>
      </c>
      <c r="F2188" s="24">
        <v>43887</v>
      </c>
      <c r="G2188" s="24">
        <v>43887</v>
      </c>
      <c r="H2188" s="20" t="s">
        <v>300</v>
      </c>
      <c r="I2188" s="51" t="s">
        <v>647</v>
      </c>
      <c r="J2188" s="27" t="str">
        <f ca="1">NETWORKDAYS(LeaveTracker[[#This Row],[Start Date]],LeaveTracker[[#This Row],[End Date]],lstHolidays)&amp; " "&amp;LeaveTracker[[#This Row],[Type of Leave]]</f>
        <v>1 OTHER</v>
      </c>
      <c r="K2188" s="23">
        <f ca="1">NETWORKDAYS(LeaveTracker[[#This Row],[Start Date]],LeaveTracker[[#This Row],[End Date]],lstHolidays)</f>
        <v>1</v>
      </c>
      <c r="L2188" s="30"/>
    </row>
    <row r="2189" spans="1:12" ht="30" customHeight="1" x14ac:dyDescent="0.3">
      <c r="A2189" s="30">
        <v>616</v>
      </c>
      <c r="B2189" s="36">
        <v>43919</v>
      </c>
      <c r="C2189" s="36">
        <v>43861</v>
      </c>
      <c r="D2189" s="20" t="s">
        <v>485</v>
      </c>
      <c r="E2189" s="20" t="str">
        <f>IF(ISBLANK(LeaveTracker[[#This Row],[Employee Name]]),"-----",VLOOKUP(LeaveTracker[[#This Row],[Employee Name]],Employees[[Employee Name]:[Office]],6))</f>
        <v>COOPERATIVE OFFICE</v>
      </c>
      <c r="F2189" s="24">
        <v>43865</v>
      </c>
      <c r="G2189" s="24">
        <v>43866</v>
      </c>
      <c r="H2189" s="20" t="s">
        <v>300</v>
      </c>
      <c r="I2189" s="51" t="s">
        <v>849</v>
      </c>
      <c r="J2189" s="27" t="str">
        <f ca="1">NETWORKDAYS(LeaveTracker[[#This Row],[Start Date]],LeaveTracker[[#This Row],[End Date]],lstHolidays)&amp; " "&amp;LeaveTracker[[#This Row],[Type of Leave]]</f>
        <v>2 OTHER</v>
      </c>
      <c r="K2189" s="23">
        <f ca="1">NETWORKDAYS(LeaveTracker[[#This Row],[Start Date]],LeaveTracker[[#This Row],[End Date]],lstHolidays)</f>
        <v>2</v>
      </c>
      <c r="L2189" s="30"/>
    </row>
    <row r="2190" spans="1:12" ht="30" customHeight="1" x14ac:dyDescent="0.3">
      <c r="A2190" s="30">
        <v>617</v>
      </c>
      <c r="B2190" s="36">
        <v>43919</v>
      </c>
      <c r="C2190" s="36">
        <v>43861</v>
      </c>
      <c r="D2190" s="20" t="s">
        <v>500</v>
      </c>
      <c r="E2190" s="20" t="str">
        <f>IF(ISBLANK(LeaveTracker[[#This Row],[Employee Name]]),"-----",VLOOKUP(LeaveTracker[[#This Row],[Employee Name]],Employees[[Employee Name]:[Office]],6))</f>
        <v>COOPERATIVE OFFICE</v>
      </c>
      <c r="F2190" s="24">
        <v>43863</v>
      </c>
      <c r="G2190" s="24">
        <v>43865</v>
      </c>
      <c r="H2190" s="20" t="s">
        <v>300</v>
      </c>
      <c r="I2190" s="51" t="s">
        <v>849</v>
      </c>
      <c r="J2190" s="27" t="str">
        <f ca="1">NETWORKDAYS(LeaveTracker[[#This Row],[Start Date]],LeaveTracker[[#This Row],[End Date]],lstHolidays)&amp; " "&amp;LeaveTracker[[#This Row],[Type of Leave]]</f>
        <v>2 OTHER</v>
      </c>
      <c r="K2190" s="23">
        <f ca="1">NETWORKDAYS(LeaveTracker[[#This Row],[Start Date]],LeaveTracker[[#This Row],[End Date]],lstHolidays)</f>
        <v>2</v>
      </c>
      <c r="L2190" s="30"/>
    </row>
    <row r="2191" spans="1:12" ht="30" customHeight="1" x14ac:dyDescent="0.3">
      <c r="A2191" s="30">
        <v>618</v>
      </c>
      <c r="B2191" s="36">
        <v>43919</v>
      </c>
      <c r="C2191" s="36">
        <v>43889</v>
      </c>
      <c r="D2191" s="20" t="s">
        <v>494</v>
      </c>
      <c r="E2191" s="20" t="str">
        <f>IF(ISBLANK(LeaveTracker[[#This Row],[Employee Name]]),"-----",VLOOKUP(LeaveTracker[[#This Row],[Employee Name]],Employees[[Employee Name]:[Office]],6))</f>
        <v>COOPERATIVE OFFICE</v>
      </c>
      <c r="F2191" s="24">
        <v>43887</v>
      </c>
      <c r="G2191" s="24">
        <v>43888</v>
      </c>
      <c r="H2191" s="20" t="s">
        <v>81</v>
      </c>
      <c r="I2191" s="51"/>
      <c r="J2191" s="27" t="str">
        <f ca="1">NETWORKDAYS(LeaveTracker[[#This Row],[Start Date]],LeaveTracker[[#This Row],[End Date]],lstHolidays)&amp; " "&amp;LeaveTracker[[#This Row],[Type of Leave]]</f>
        <v>2 SL</v>
      </c>
      <c r="K2191" s="23">
        <f ca="1">NETWORKDAYS(LeaveTracker[[#This Row],[Start Date]],LeaveTracker[[#This Row],[End Date]],lstHolidays)</f>
        <v>2</v>
      </c>
      <c r="L2191" s="30"/>
    </row>
    <row r="2192" spans="1:12" ht="30" customHeight="1" x14ac:dyDescent="0.3">
      <c r="A2192" s="30">
        <v>619</v>
      </c>
      <c r="B2192" s="36">
        <v>43919</v>
      </c>
      <c r="C2192" s="36">
        <v>43867</v>
      </c>
      <c r="D2192" s="20" t="s">
        <v>494</v>
      </c>
      <c r="E2192" s="20" t="str">
        <f>IF(ISBLANK(LeaveTracker[[#This Row],[Employee Name]]),"-----",VLOOKUP(LeaveTracker[[#This Row],[Employee Name]],Employees[[Employee Name]:[Office]],6))</f>
        <v>COOPERATIVE OFFICE</v>
      </c>
      <c r="F2192" s="24">
        <v>43872</v>
      </c>
      <c r="G2192" s="24">
        <v>43875</v>
      </c>
      <c r="H2192" s="20" t="s">
        <v>300</v>
      </c>
      <c r="I2192" s="51" t="s">
        <v>849</v>
      </c>
      <c r="J2192" s="27" t="str">
        <f ca="1">NETWORKDAYS(LeaveTracker[[#This Row],[Start Date]],LeaveTracker[[#This Row],[End Date]],lstHolidays)&amp; " "&amp;LeaveTracker[[#This Row],[Type of Leave]]</f>
        <v>4 OTHER</v>
      </c>
      <c r="K2192" s="23">
        <f ca="1">NETWORKDAYS(LeaveTracker[[#This Row],[Start Date]],LeaveTracker[[#This Row],[End Date]],lstHolidays)</f>
        <v>4</v>
      </c>
      <c r="L2192" s="30"/>
    </row>
    <row r="2193" spans="1:12" ht="30" customHeight="1" x14ac:dyDescent="0.3">
      <c r="A2193" s="30">
        <v>620</v>
      </c>
      <c r="B2193" s="36">
        <v>43919</v>
      </c>
      <c r="C2193" s="36">
        <v>43861</v>
      </c>
      <c r="D2193" s="20" t="s">
        <v>494</v>
      </c>
      <c r="E2193" s="20" t="str">
        <f>IF(ISBLANK(LeaveTracker[[#This Row],[Employee Name]]),"-----",VLOOKUP(LeaveTracker[[#This Row],[Employee Name]],Employees[[Employee Name]:[Office]],6))</f>
        <v>COOPERATIVE OFFICE</v>
      </c>
      <c r="F2193" s="24">
        <v>43859</v>
      </c>
      <c r="G2193" s="24">
        <v>43859</v>
      </c>
      <c r="H2193" s="20" t="s">
        <v>300</v>
      </c>
      <c r="I2193" s="51" t="s">
        <v>849</v>
      </c>
      <c r="J2193" s="27" t="str">
        <f ca="1">NETWORKDAYS(LeaveTracker[[#This Row],[Start Date]],LeaveTracker[[#This Row],[End Date]],lstHolidays)&amp; " "&amp;LeaveTracker[[#This Row],[Type of Leave]]</f>
        <v>1 OTHER</v>
      </c>
      <c r="K2193" s="23">
        <f ca="1">NETWORKDAYS(LeaveTracker[[#This Row],[Start Date]],LeaveTracker[[#This Row],[End Date]],lstHolidays)</f>
        <v>1</v>
      </c>
      <c r="L2193" s="30"/>
    </row>
    <row r="2194" spans="1:12" ht="30" customHeight="1" x14ac:dyDescent="0.3">
      <c r="A2194" s="30">
        <v>621</v>
      </c>
      <c r="B2194" s="36">
        <v>43919</v>
      </c>
      <c r="C2194" s="36">
        <v>43857</v>
      </c>
      <c r="D2194" s="20" t="s">
        <v>494</v>
      </c>
      <c r="E2194" s="20" t="str">
        <f>IF(ISBLANK(LeaveTracker[[#This Row],[Employee Name]]),"-----",VLOOKUP(LeaveTracker[[#This Row],[Employee Name]],Employees[[Employee Name]:[Office]],6))</f>
        <v>COOPERATIVE OFFICE</v>
      </c>
      <c r="F2194" s="24">
        <v>43853</v>
      </c>
      <c r="G2194" s="24">
        <v>43854</v>
      </c>
      <c r="H2194" s="20" t="s">
        <v>81</v>
      </c>
      <c r="I2194" s="51"/>
      <c r="J2194" s="27" t="str">
        <f ca="1">NETWORKDAYS(LeaveTracker[[#This Row],[Start Date]],LeaveTracker[[#This Row],[End Date]],lstHolidays)&amp; " "&amp;LeaveTracker[[#This Row],[Type of Leave]]</f>
        <v>2 SL</v>
      </c>
      <c r="K2194" s="23">
        <f ca="1">NETWORKDAYS(LeaveTracker[[#This Row],[Start Date]],LeaveTracker[[#This Row],[End Date]],lstHolidays)</f>
        <v>2</v>
      </c>
      <c r="L2194" s="30"/>
    </row>
    <row r="2195" spans="1:12" ht="30" customHeight="1" x14ac:dyDescent="0.3">
      <c r="A2195" s="30">
        <v>622</v>
      </c>
      <c r="B2195" s="36">
        <v>43919</v>
      </c>
      <c r="C2195" s="36">
        <v>43878</v>
      </c>
      <c r="D2195" s="20" t="s">
        <v>491</v>
      </c>
      <c r="E2195" s="20" t="str">
        <f>IF(ISBLANK(LeaveTracker[[#This Row],[Employee Name]]),"-----",VLOOKUP(LeaveTracker[[#This Row],[Employee Name]],Employees[[Employee Name]:[Office]],6))</f>
        <v>THRDC</v>
      </c>
      <c r="F2195" s="24">
        <v>43874</v>
      </c>
      <c r="G2195" s="24">
        <v>43875</v>
      </c>
      <c r="H2195" s="20" t="s">
        <v>300</v>
      </c>
      <c r="I2195" s="51" t="s">
        <v>849</v>
      </c>
      <c r="J2195" s="27" t="str">
        <f ca="1">NETWORKDAYS(LeaveTracker[[#This Row],[Start Date]],LeaveTracker[[#This Row],[End Date]],lstHolidays)&amp; " "&amp;LeaveTracker[[#This Row],[Type of Leave]]</f>
        <v>2 OTHER</v>
      </c>
      <c r="K2195" s="23">
        <f ca="1">NETWORKDAYS(LeaveTracker[[#This Row],[Start Date]],LeaveTracker[[#This Row],[End Date]],lstHolidays)</f>
        <v>2</v>
      </c>
      <c r="L2195" s="30"/>
    </row>
    <row r="2196" spans="1:12" ht="30" customHeight="1" x14ac:dyDescent="0.3">
      <c r="A2196" s="30">
        <v>623</v>
      </c>
      <c r="B2196" s="36">
        <v>43919</v>
      </c>
      <c r="C2196" s="36">
        <v>43857</v>
      </c>
      <c r="D2196" s="20" t="s">
        <v>491</v>
      </c>
      <c r="E2196" s="20" t="str">
        <f>IF(ISBLANK(LeaveTracker[[#This Row],[Employee Name]]),"-----",VLOOKUP(LeaveTracker[[#This Row],[Employee Name]],Employees[[Employee Name]:[Office]],6))</f>
        <v>THRDC</v>
      </c>
      <c r="F2196" s="24">
        <v>43852</v>
      </c>
      <c r="G2196" s="24">
        <v>43854</v>
      </c>
      <c r="H2196" s="20" t="s">
        <v>300</v>
      </c>
      <c r="I2196" s="51" t="s">
        <v>849</v>
      </c>
      <c r="J2196" s="27" t="str">
        <f ca="1">NETWORKDAYS(LeaveTracker[[#This Row],[Start Date]],LeaveTracker[[#This Row],[End Date]],lstHolidays)&amp; " "&amp;LeaveTracker[[#This Row],[Type of Leave]]</f>
        <v>3 OTHER</v>
      </c>
      <c r="K2196" s="23">
        <f ca="1">NETWORKDAYS(LeaveTracker[[#This Row],[Start Date]],LeaveTracker[[#This Row],[End Date]],lstHolidays)</f>
        <v>3</v>
      </c>
      <c r="L2196" s="30"/>
    </row>
    <row r="2197" spans="1:12" ht="30" customHeight="1" x14ac:dyDescent="0.3">
      <c r="A2197" s="30">
        <v>624</v>
      </c>
      <c r="B2197" s="36">
        <v>43919</v>
      </c>
      <c r="C2197" s="36">
        <v>43900</v>
      </c>
      <c r="D2197" s="20" t="s">
        <v>507</v>
      </c>
      <c r="E2197" s="20" t="str">
        <f>IF(ISBLANK(LeaveTracker[[#This Row],[Employee Name]]),"-----",VLOOKUP(LeaveTracker[[#This Row],[Employee Name]],Employees[[Employee Name]:[Office]],6))</f>
        <v>THRDC</v>
      </c>
      <c r="F2197" s="24">
        <v>43899</v>
      </c>
      <c r="G2197" s="24">
        <v>43899</v>
      </c>
      <c r="H2197" s="20" t="s">
        <v>300</v>
      </c>
      <c r="I2197" s="51" t="s">
        <v>158</v>
      </c>
      <c r="J2197" s="27" t="str">
        <f ca="1">NETWORKDAYS(LeaveTracker[[#This Row],[Start Date]],LeaveTracker[[#This Row],[End Date]],lstHolidays)&amp; " "&amp;LeaveTracker[[#This Row],[Type of Leave]]</f>
        <v>1 OTHER</v>
      </c>
      <c r="K2197" s="23">
        <f ca="1">NETWORKDAYS(LeaveTracker[[#This Row],[Start Date]],LeaveTracker[[#This Row],[End Date]],lstHolidays)</f>
        <v>1</v>
      </c>
      <c r="L2197" s="30"/>
    </row>
    <row r="2198" spans="1:12" ht="30" customHeight="1" x14ac:dyDescent="0.3">
      <c r="A2198" s="30">
        <v>625</v>
      </c>
      <c r="B2198" s="36">
        <v>43919</v>
      </c>
      <c r="C2198" s="36">
        <v>43888</v>
      </c>
      <c r="D2198" s="20" t="s">
        <v>507</v>
      </c>
      <c r="E2198" s="20" t="str">
        <f>IF(ISBLANK(LeaveTracker[[#This Row],[Employee Name]]),"-----",VLOOKUP(LeaveTracker[[#This Row],[Employee Name]],Employees[[Employee Name]:[Office]],6))</f>
        <v>THRDC</v>
      </c>
      <c r="F2198" s="24">
        <v>43887</v>
      </c>
      <c r="G2198" s="24">
        <v>43887</v>
      </c>
      <c r="H2198" s="20" t="s">
        <v>81</v>
      </c>
      <c r="I2198" s="51"/>
      <c r="J2198" s="27" t="str">
        <f ca="1">NETWORKDAYS(LeaveTracker[[#This Row],[Start Date]],LeaveTracker[[#This Row],[End Date]],lstHolidays)&amp; " "&amp;LeaveTracker[[#This Row],[Type of Leave]]</f>
        <v>1 SL</v>
      </c>
      <c r="K2198" s="23">
        <f ca="1">NETWORKDAYS(LeaveTracker[[#This Row],[Start Date]],LeaveTracker[[#This Row],[End Date]],lstHolidays)</f>
        <v>1</v>
      </c>
      <c r="L2198" s="30"/>
    </row>
    <row r="2199" spans="1:12" ht="30" customHeight="1" x14ac:dyDescent="0.3">
      <c r="A2199" s="30">
        <v>626</v>
      </c>
      <c r="B2199" s="36">
        <v>43919</v>
      </c>
      <c r="C2199" s="36">
        <v>43874</v>
      </c>
      <c r="D2199" s="20" t="s">
        <v>507</v>
      </c>
      <c r="E2199" s="20" t="str">
        <f>IF(ISBLANK(LeaveTracker[[#This Row],[Employee Name]]),"-----",VLOOKUP(LeaveTracker[[#This Row],[Employee Name]],Employees[[Employee Name]:[Office]],6))</f>
        <v>THRDC</v>
      </c>
      <c r="F2199" s="24">
        <v>43868</v>
      </c>
      <c r="G2199" s="24">
        <v>43868</v>
      </c>
      <c r="H2199" s="20" t="s">
        <v>81</v>
      </c>
      <c r="I2199" s="51"/>
      <c r="J2199" s="27" t="str">
        <f ca="1">NETWORKDAYS(LeaveTracker[[#This Row],[Start Date]],LeaveTracker[[#This Row],[End Date]],lstHolidays)&amp; " "&amp;LeaveTracker[[#This Row],[Type of Leave]]</f>
        <v>1 SL</v>
      </c>
      <c r="K2199" s="23">
        <f ca="1">NETWORKDAYS(LeaveTracker[[#This Row],[Start Date]],LeaveTracker[[#This Row],[End Date]],lstHolidays)</f>
        <v>1</v>
      </c>
      <c r="L2199" s="30"/>
    </row>
    <row r="2200" spans="1:12" ht="30" customHeight="1" x14ac:dyDescent="0.3">
      <c r="A2200" s="30">
        <v>627</v>
      </c>
      <c r="B2200" s="36">
        <v>43919</v>
      </c>
      <c r="C2200" s="36">
        <v>43874</v>
      </c>
      <c r="D2200" s="20" t="s">
        <v>507</v>
      </c>
      <c r="E2200" s="20" t="str">
        <f>IF(ISBLANK(LeaveTracker[[#This Row],[Employee Name]]),"-----",VLOOKUP(LeaveTracker[[#This Row],[Employee Name]],Employees[[Employee Name]:[Office]],6))</f>
        <v>THRDC</v>
      </c>
      <c r="F2200" s="24">
        <v>43871</v>
      </c>
      <c r="G2200" s="24">
        <v>43873</v>
      </c>
      <c r="H2200" s="20" t="s">
        <v>300</v>
      </c>
      <c r="I2200" s="51" t="s">
        <v>849</v>
      </c>
      <c r="J2200" s="27" t="str">
        <f ca="1">NETWORKDAYS(LeaveTracker[[#This Row],[Start Date]],LeaveTracker[[#This Row],[End Date]],lstHolidays)&amp; " "&amp;LeaveTracker[[#This Row],[Type of Leave]]</f>
        <v>3 OTHER</v>
      </c>
      <c r="K2200" s="23">
        <f ca="1">NETWORKDAYS(LeaveTracker[[#This Row],[Start Date]],LeaveTracker[[#This Row],[End Date]],lstHolidays)</f>
        <v>3</v>
      </c>
      <c r="L2200" s="30"/>
    </row>
    <row r="2201" spans="1:12" ht="30" customHeight="1" x14ac:dyDescent="0.3">
      <c r="A2201" s="30">
        <v>628</v>
      </c>
      <c r="B2201" s="36">
        <v>43919</v>
      </c>
      <c r="C2201" s="36">
        <v>43858</v>
      </c>
      <c r="D2201" s="20" t="s">
        <v>507</v>
      </c>
      <c r="E2201" s="20" t="str">
        <f>IF(ISBLANK(LeaveTracker[[#This Row],[Employee Name]]),"-----",VLOOKUP(LeaveTracker[[#This Row],[Employee Name]],Employees[[Employee Name]:[Office]],6))</f>
        <v>THRDC</v>
      </c>
      <c r="F2201" s="24">
        <v>43857</v>
      </c>
      <c r="G2201" s="24">
        <v>43857</v>
      </c>
      <c r="H2201" s="20" t="s">
        <v>300</v>
      </c>
      <c r="I2201" s="51" t="s">
        <v>849</v>
      </c>
      <c r="J2201" s="27" t="str">
        <f ca="1">NETWORKDAYS(LeaveTracker[[#This Row],[Start Date]],LeaveTracker[[#This Row],[End Date]],lstHolidays)&amp; " "&amp;LeaveTracker[[#This Row],[Type of Leave]]</f>
        <v>1 OTHER</v>
      </c>
      <c r="K2201" s="23">
        <f ca="1">NETWORKDAYS(LeaveTracker[[#This Row],[Start Date]],LeaveTracker[[#This Row],[End Date]],lstHolidays)</f>
        <v>1</v>
      </c>
      <c r="L2201" s="30"/>
    </row>
    <row r="2202" spans="1:12" ht="30" customHeight="1" x14ac:dyDescent="0.3">
      <c r="A2202" s="30">
        <v>629</v>
      </c>
      <c r="B2202" s="36">
        <v>43919</v>
      </c>
      <c r="C2202" s="36">
        <v>43852</v>
      </c>
      <c r="D2202" s="20" t="s">
        <v>507</v>
      </c>
      <c r="E2202" s="20" t="str">
        <f>IF(ISBLANK(LeaveTracker[[#This Row],[Employee Name]]),"-----",VLOOKUP(LeaveTracker[[#This Row],[Employee Name]],Employees[[Employee Name]:[Office]],6))</f>
        <v>THRDC</v>
      </c>
      <c r="F2202" s="24">
        <v>43850</v>
      </c>
      <c r="G2202" s="24">
        <v>43850</v>
      </c>
      <c r="H2202" s="20" t="s">
        <v>300</v>
      </c>
      <c r="I2202" s="51" t="s">
        <v>849</v>
      </c>
      <c r="J2202" s="27" t="str">
        <f ca="1">NETWORKDAYS(LeaveTracker[[#This Row],[Start Date]],LeaveTracker[[#This Row],[End Date]],lstHolidays)&amp; " "&amp;LeaveTracker[[#This Row],[Type of Leave]]</f>
        <v>1 OTHER</v>
      </c>
      <c r="K2202" s="23">
        <f ca="1">NETWORKDAYS(LeaveTracker[[#This Row],[Start Date]],LeaveTracker[[#This Row],[End Date]],lstHolidays)</f>
        <v>1</v>
      </c>
      <c r="L2202" s="30"/>
    </row>
    <row r="2203" spans="1:12" ht="30" customHeight="1" x14ac:dyDescent="0.3">
      <c r="A2203" s="30">
        <v>630</v>
      </c>
      <c r="B2203" s="36">
        <v>43919</v>
      </c>
      <c r="C2203" s="36">
        <v>43852</v>
      </c>
      <c r="D2203" s="20" t="s">
        <v>781</v>
      </c>
      <c r="E2203" s="20" t="str">
        <f>IF(ISBLANK(LeaveTracker[[#This Row],[Employee Name]]),"-----",VLOOKUP(LeaveTracker[[#This Row],[Employee Name]],Employees[[Employee Name]:[Office]],6))</f>
        <v>CHO</v>
      </c>
      <c r="F2203" s="24">
        <v>43853</v>
      </c>
      <c r="G2203" s="24">
        <v>43853</v>
      </c>
      <c r="H2203" s="20" t="s">
        <v>300</v>
      </c>
      <c r="I2203" s="51" t="s">
        <v>849</v>
      </c>
      <c r="J2203" s="27" t="str">
        <f ca="1">NETWORKDAYS(LeaveTracker[[#This Row],[Start Date]],LeaveTracker[[#This Row],[End Date]],lstHolidays)&amp; " "&amp;LeaveTracker[[#This Row],[Type of Leave]]</f>
        <v>1 OTHER</v>
      </c>
      <c r="K2203" s="23">
        <f ca="1">NETWORKDAYS(LeaveTracker[[#This Row],[Start Date]],LeaveTracker[[#This Row],[End Date]],lstHolidays)</f>
        <v>1</v>
      </c>
      <c r="L2203" s="30"/>
    </row>
    <row r="2204" spans="1:12" ht="30" customHeight="1" x14ac:dyDescent="0.3">
      <c r="A2204" s="30">
        <v>630</v>
      </c>
      <c r="B2204" s="36">
        <v>43919</v>
      </c>
      <c r="C2204" s="36">
        <v>43852</v>
      </c>
      <c r="D2204" s="20" t="s">
        <v>781</v>
      </c>
      <c r="E2204" s="20" t="str">
        <f>IF(ISBLANK(LeaveTracker[[#This Row],[Employee Name]]),"-----",VLOOKUP(LeaveTracker[[#This Row],[Employee Name]],Employees[[Employee Name]:[Office]],6))</f>
        <v>CHO</v>
      </c>
      <c r="F2204" s="24">
        <v>43859</v>
      </c>
      <c r="G2204" s="24">
        <v>43859</v>
      </c>
      <c r="H2204" s="20" t="s">
        <v>300</v>
      </c>
      <c r="I2204" s="51" t="s">
        <v>849</v>
      </c>
      <c r="J2204" s="27" t="str">
        <f ca="1">NETWORKDAYS(LeaveTracker[[#This Row],[Start Date]],LeaveTracker[[#This Row],[End Date]],lstHolidays)&amp; " "&amp;LeaveTracker[[#This Row],[Type of Leave]]</f>
        <v>1 OTHER</v>
      </c>
      <c r="K2204" s="23">
        <f ca="1">NETWORKDAYS(LeaveTracker[[#This Row],[Start Date]],LeaveTracker[[#This Row],[End Date]],lstHolidays)</f>
        <v>1</v>
      </c>
      <c r="L2204" s="30"/>
    </row>
    <row r="2205" spans="1:12" ht="30" customHeight="1" x14ac:dyDescent="0.3">
      <c r="A2205" s="30">
        <v>631</v>
      </c>
      <c r="B2205" s="36">
        <v>43919</v>
      </c>
      <c r="C2205" s="36">
        <v>43864</v>
      </c>
      <c r="D2205" s="20" t="s">
        <v>781</v>
      </c>
      <c r="E2205" s="20" t="str">
        <f>IF(ISBLANK(LeaveTracker[[#This Row],[Employee Name]]),"-----",VLOOKUP(LeaveTracker[[#This Row],[Employee Name]],Employees[[Employee Name]:[Office]],6))</f>
        <v>CHO</v>
      </c>
      <c r="F2205" s="24">
        <v>43867</v>
      </c>
      <c r="G2205" s="24">
        <v>43867</v>
      </c>
      <c r="H2205" s="20" t="s">
        <v>300</v>
      </c>
      <c r="I2205" s="51" t="s">
        <v>849</v>
      </c>
      <c r="J2205" s="27" t="str">
        <f ca="1">NETWORKDAYS(LeaveTracker[[#This Row],[Start Date]],LeaveTracker[[#This Row],[End Date]],lstHolidays)&amp; " "&amp;LeaveTracker[[#This Row],[Type of Leave]]</f>
        <v>1 OTHER</v>
      </c>
      <c r="K2205" s="23">
        <f ca="1">NETWORKDAYS(LeaveTracker[[#This Row],[Start Date]],LeaveTracker[[#This Row],[End Date]],lstHolidays)</f>
        <v>1</v>
      </c>
      <c r="L2205" s="30"/>
    </row>
    <row r="2206" spans="1:12" ht="30" customHeight="1" x14ac:dyDescent="0.3">
      <c r="A2206" s="30">
        <v>631</v>
      </c>
      <c r="B2206" s="36">
        <v>43919</v>
      </c>
      <c r="C2206" s="36">
        <v>43864</v>
      </c>
      <c r="D2206" s="20" t="s">
        <v>781</v>
      </c>
      <c r="E2206" s="20" t="str">
        <f>IF(ISBLANK(LeaveTracker[[#This Row],[Employee Name]]),"-----",VLOOKUP(LeaveTracker[[#This Row],[Employee Name]],Employees[[Employee Name]:[Office]],6))</f>
        <v>CHO</v>
      </c>
      <c r="F2206" s="24">
        <v>43872</v>
      </c>
      <c r="G2206" s="24">
        <v>43872</v>
      </c>
      <c r="H2206" s="20" t="s">
        <v>300</v>
      </c>
      <c r="I2206" s="51" t="s">
        <v>849</v>
      </c>
      <c r="J2206" s="27" t="str">
        <f ca="1">NETWORKDAYS(LeaveTracker[[#This Row],[Start Date]],LeaveTracker[[#This Row],[End Date]],lstHolidays)&amp; " "&amp;LeaveTracker[[#This Row],[Type of Leave]]</f>
        <v>1 OTHER</v>
      </c>
      <c r="K2206" s="23">
        <f ca="1">NETWORKDAYS(LeaveTracker[[#This Row],[Start Date]],LeaveTracker[[#This Row],[End Date]],lstHolidays)</f>
        <v>1</v>
      </c>
      <c r="L2206" s="30"/>
    </row>
    <row r="2207" spans="1:12" ht="30" customHeight="1" x14ac:dyDescent="0.3">
      <c r="A2207" s="30">
        <v>632</v>
      </c>
      <c r="B2207" s="36">
        <v>43919</v>
      </c>
      <c r="C2207" s="36">
        <v>43852</v>
      </c>
      <c r="D2207" s="20" t="s">
        <v>781</v>
      </c>
      <c r="E2207" s="20" t="str">
        <f>IF(ISBLANK(LeaveTracker[[#This Row],[Employee Name]]),"-----",VLOOKUP(LeaveTracker[[#This Row],[Employee Name]],Employees[[Employee Name]:[Office]],6))</f>
        <v>CHO</v>
      </c>
      <c r="F2207" s="24">
        <v>43851</v>
      </c>
      <c r="G2207" s="24">
        <v>43851</v>
      </c>
      <c r="H2207" s="20" t="s">
        <v>300</v>
      </c>
      <c r="I2207" s="51" t="s">
        <v>849</v>
      </c>
      <c r="J2207" s="27" t="str">
        <f ca="1">NETWORKDAYS(LeaveTracker[[#This Row],[Start Date]],LeaveTracker[[#This Row],[End Date]],lstHolidays)&amp; " "&amp;LeaveTracker[[#This Row],[Type of Leave]]</f>
        <v>1 OTHER</v>
      </c>
      <c r="K2207" s="23">
        <f ca="1">NETWORKDAYS(LeaveTracker[[#This Row],[Start Date]],LeaveTracker[[#This Row],[End Date]],lstHolidays)</f>
        <v>1</v>
      </c>
      <c r="L2207" s="30"/>
    </row>
    <row r="2208" spans="1:12" ht="30" customHeight="1" x14ac:dyDescent="0.3">
      <c r="A2208" s="30">
        <v>633</v>
      </c>
      <c r="B2208" s="36">
        <v>43919</v>
      </c>
      <c r="C2208" s="36">
        <v>43906</v>
      </c>
      <c r="D2208" s="20" t="s">
        <v>306</v>
      </c>
      <c r="E2208" s="20" t="str">
        <f>IF(ISBLANK(LeaveTracker[[#This Row],[Employee Name]]),"-----",VLOOKUP(LeaveTracker[[#This Row],[Employee Name]],Employees[[Employee Name]:[Office]],6))</f>
        <v>TOPS (ADMIN CSU)</v>
      </c>
      <c r="F2208" s="24">
        <v>43901</v>
      </c>
      <c r="G2208" s="24">
        <v>43901</v>
      </c>
      <c r="H2208" s="20" t="s">
        <v>81</v>
      </c>
      <c r="I2208" s="51"/>
      <c r="J2208" s="27" t="str">
        <f ca="1">NETWORKDAYS(LeaveTracker[[#This Row],[Start Date]],LeaveTracker[[#This Row],[End Date]],lstHolidays)&amp; " "&amp;LeaveTracker[[#This Row],[Type of Leave]]</f>
        <v>1 SL</v>
      </c>
      <c r="K2208" s="23">
        <f ca="1">NETWORKDAYS(LeaveTracker[[#This Row],[Start Date]],LeaveTracker[[#This Row],[End Date]],lstHolidays)</f>
        <v>1</v>
      </c>
      <c r="L2208" s="30"/>
    </row>
    <row r="2209" spans="1:12" ht="30" customHeight="1" x14ac:dyDescent="0.3">
      <c r="A2209" s="30">
        <v>633</v>
      </c>
      <c r="B2209" s="36">
        <v>43919</v>
      </c>
      <c r="C2209" s="36">
        <v>43906</v>
      </c>
      <c r="D2209" s="20" t="s">
        <v>306</v>
      </c>
      <c r="E2209" s="20" t="str">
        <f>IF(ISBLANK(LeaveTracker[[#This Row],[Employee Name]]),"-----",VLOOKUP(LeaveTracker[[#This Row],[Employee Name]],Employees[[Employee Name]:[Office]],6))</f>
        <v>TOPS (ADMIN CSU)</v>
      </c>
      <c r="F2209" s="24">
        <v>43903</v>
      </c>
      <c r="G2209" s="24">
        <v>43903</v>
      </c>
      <c r="H2209" s="20" t="s">
        <v>81</v>
      </c>
      <c r="I2209" s="51"/>
      <c r="J2209" s="27" t="str">
        <f ca="1">NETWORKDAYS(LeaveTracker[[#This Row],[Start Date]],LeaveTracker[[#This Row],[End Date]],lstHolidays)&amp; " "&amp;LeaveTracker[[#This Row],[Type of Leave]]</f>
        <v>1 SL</v>
      </c>
      <c r="K2209" s="23">
        <f ca="1">NETWORKDAYS(LeaveTracker[[#This Row],[Start Date]],LeaveTracker[[#This Row],[End Date]],lstHolidays)</f>
        <v>1</v>
      </c>
      <c r="L2209" s="30"/>
    </row>
    <row r="2210" spans="1:12" ht="30" customHeight="1" x14ac:dyDescent="0.3">
      <c r="A2210" s="30">
        <v>634</v>
      </c>
      <c r="B2210" s="36">
        <v>43919</v>
      </c>
      <c r="C2210" s="36">
        <v>43865</v>
      </c>
      <c r="D2210" s="20" t="s">
        <v>306</v>
      </c>
      <c r="E2210" s="20" t="str">
        <f>IF(ISBLANK(LeaveTracker[[#This Row],[Employee Name]]),"-----",VLOOKUP(LeaveTracker[[#This Row],[Employee Name]],Employees[[Employee Name]:[Office]],6))</f>
        <v>TOPS (ADMIN CSU)</v>
      </c>
      <c r="F2210" s="24">
        <v>43864</v>
      </c>
      <c r="G2210" s="24">
        <v>43864</v>
      </c>
      <c r="H2210" s="20" t="s">
        <v>300</v>
      </c>
      <c r="I2210" s="51" t="s">
        <v>849</v>
      </c>
      <c r="J2210" s="27" t="str">
        <f ca="1">NETWORKDAYS(LeaveTracker[[#This Row],[Start Date]],LeaveTracker[[#This Row],[End Date]],lstHolidays)&amp; " "&amp;LeaveTracker[[#This Row],[Type of Leave]]</f>
        <v>1 OTHER</v>
      </c>
      <c r="K2210" s="23">
        <f ca="1">NETWORKDAYS(LeaveTracker[[#This Row],[Start Date]],LeaveTracker[[#This Row],[End Date]],lstHolidays)</f>
        <v>1</v>
      </c>
      <c r="L2210" s="30"/>
    </row>
    <row r="2211" spans="1:12" ht="30" customHeight="1" x14ac:dyDescent="0.3">
      <c r="A2211" s="30">
        <v>634</v>
      </c>
      <c r="B2211" s="36">
        <v>43919</v>
      </c>
      <c r="C2211" s="36">
        <v>43865</v>
      </c>
      <c r="D2211" s="20" t="s">
        <v>306</v>
      </c>
      <c r="E2211" s="20" t="str">
        <f>IF(ISBLANK(LeaveTracker[[#This Row],[Employee Name]]),"-----",VLOOKUP(LeaveTracker[[#This Row],[Employee Name]],Employees[[Employee Name]:[Office]],6))</f>
        <v>TOPS (ADMIN CSU)</v>
      </c>
      <c r="F2211" s="24">
        <v>43866</v>
      </c>
      <c r="G2211" s="24">
        <v>43866</v>
      </c>
      <c r="H2211" s="20" t="s">
        <v>300</v>
      </c>
      <c r="I2211" s="51" t="s">
        <v>849</v>
      </c>
      <c r="J2211" s="27" t="str">
        <f ca="1">NETWORKDAYS(LeaveTracker[[#This Row],[Start Date]],LeaveTracker[[#This Row],[End Date]],lstHolidays)&amp; " "&amp;LeaveTracker[[#This Row],[Type of Leave]]</f>
        <v>1 OTHER</v>
      </c>
      <c r="K2211" s="23">
        <f ca="1">NETWORKDAYS(LeaveTracker[[#This Row],[Start Date]],LeaveTracker[[#This Row],[End Date]],lstHolidays)</f>
        <v>1</v>
      </c>
      <c r="L2211" s="30"/>
    </row>
    <row r="2212" spans="1:12" ht="30" customHeight="1" x14ac:dyDescent="0.3">
      <c r="A2212" s="30">
        <v>634</v>
      </c>
      <c r="B2212" s="36">
        <v>43919</v>
      </c>
      <c r="C2212" s="36">
        <v>43865</v>
      </c>
      <c r="D2212" s="20" t="s">
        <v>306</v>
      </c>
      <c r="E2212" s="20" t="str">
        <f>IF(ISBLANK(LeaveTracker[[#This Row],[Employee Name]]),"-----",VLOOKUP(LeaveTracker[[#This Row],[Employee Name]],Employees[[Employee Name]:[Office]],6))</f>
        <v>TOPS (ADMIN CSU)</v>
      </c>
      <c r="F2212" s="24">
        <v>43868</v>
      </c>
      <c r="G2212" s="24">
        <v>43868</v>
      </c>
      <c r="H2212" s="20" t="s">
        <v>300</v>
      </c>
      <c r="I2212" s="51" t="s">
        <v>849</v>
      </c>
      <c r="J2212" s="27" t="str">
        <f ca="1">NETWORKDAYS(LeaveTracker[[#This Row],[Start Date]],LeaveTracker[[#This Row],[End Date]],lstHolidays)&amp; " "&amp;LeaveTracker[[#This Row],[Type of Leave]]</f>
        <v>1 OTHER</v>
      </c>
      <c r="K2212" s="23">
        <f ca="1">NETWORKDAYS(LeaveTracker[[#This Row],[Start Date]],LeaveTracker[[#This Row],[End Date]],lstHolidays)</f>
        <v>1</v>
      </c>
      <c r="L2212" s="30"/>
    </row>
    <row r="2213" spans="1:12" ht="30" customHeight="1" x14ac:dyDescent="0.3">
      <c r="A2213" s="30">
        <v>634</v>
      </c>
      <c r="B2213" s="36">
        <v>43919</v>
      </c>
      <c r="C2213" s="36">
        <v>43865</v>
      </c>
      <c r="D2213" s="20" t="s">
        <v>306</v>
      </c>
      <c r="E2213" s="20" t="str">
        <f>IF(ISBLANK(LeaveTracker[[#This Row],[Employee Name]]),"-----",VLOOKUP(LeaveTracker[[#This Row],[Employee Name]],Employees[[Employee Name]:[Office]],6))</f>
        <v>TOPS (ADMIN CSU)</v>
      </c>
      <c r="F2213" s="24">
        <v>43872</v>
      </c>
      <c r="G2213" s="24">
        <v>43872</v>
      </c>
      <c r="H2213" s="20" t="s">
        <v>300</v>
      </c>
      <c r="I2213" s="51" t="s">
        <v>849</v>
      </c>
      <c r="J2213" s="27" t="str">
        <f ca="1">NETWORKDAYS(LeaveTracker[[#This Row],[Start Date]],LeaveTracker[[#This Row],[End Date]],lstHolidays)&amp; " "&amp;LeaveTracker[[#This Row],[Type of Leave]]</f>
        <v>1 OTHER</v>
      </c>
      <c r="K2213" s="23">
        <f ca="1">NETWORKDAYS(LeaveTracker[[#This Row],[Start Date]],LeaveTracker[[#This Row],[End Date]],lstHolidays)</f>
        <v>1</v>
      </c>
      <c r="L2213" s="30"/>
    </row>
    <row r="2214" spans="1:12" ht="30" customHeight="1" x14ac:dyDescent="0.3">
      <c r="A2214" s="30">
        <v>634</v>
      </c>
      <c r="B2214" s="36">
        <v>43919</v>
      </c>
      <c r="C2214" s="36">
        <v>43865</v>
      </c>
      <c r="D2214" s="20" t="s">
        <v>306</v>
      </c>
      <c r="E2214" s="20" t="str">
        <f>IF(ISBLANK(LeaveTracker[[#This Row],[Employee Name]]),"-----",VLOOKUP(LeaveTracker[[#This Row],[Employee Name]],Employees[[Employee Name]:[Office]],6))</f>
        <v>TOPS (ADMIN CSU)</v>
      </c>
      <c r="F2214" s="24">
        <v>43874</v>
      </c>
      <c r="G2214" s="24">
        <v>43874</v>
      </c>
      <c r="H2214" s="20" t="s">
        <v>300</v>
      </c>
      <c r="I2214" s="51" t="s">
        <v>849</v>
      </c>
      <c r="J2214" s="27" t="str">
        <f ca="1">NETWORKDAYS(LeaveTracker[[#This Row],[Start Date]],LeaveTracker[[#This Row],[End Date]],lstHolidays)&amp; " "&amp;LeaveTracker[[#This Row],[Type of Leave]]</f>
        <v>1 OTHER</v>
      </c>
      <c r="K2214" s="23">
        <f ca="1">NETWORKDAYS(LeaveTracker[[#This Row],[Start Date]],LeaveTracker[[#This Row],[End Date]],lstHolidays)</f>
        <v>1</v>
      </c>
      <c r="L2214" s="30"/>
    </row>
    <row r="2215" spans="1:12" ht="30" customHeight="1" x14ac:dyDescent="0.3">
      <c r="A2215" s="30">
        <v>635</v>
      </c>
      <c r="B2215" s="36">
        <v>43919</v>
      </c>
      <c r="C2215" s="36">
        <v>43900</v>
      </c>
      <c r="D2215" s="20" t="s">
        <v>304</v>
      </c>
      <c r="E2215" s="20" t="str">
        <f>IF(ISBLANK(LeaveTracker[[#This Row],[Employee Name]]),"-----",VLOOKUP(LeaveTracker[[#This Row],[Employee Name]],Employees[[Employee Name]:[Office]],6))</f>
        <v>TOPS-CSU</v>
      </c>
      <c r="F2215" s="24">
        <v>43899</v>
      </c>
      <c r="G2215" s="24">
        <v>43899</v>
      </c>
      <c r="H2215" s="20" t="s">
        <v>81</v>
      </c>
      <c r="I2215" s="51"/>
      <c r="J2215" s="27" t="str">
        <f ca="1">NETWORKDAYS(LeaveTracker[[#This Row],[Start Date]],LeaveTracker[[#This Row],[End Date]],lstHolidays)&amp; " "&amp;LeaveTracker[[#This Row],[Type of Leave]]</f>
        <v>1 SL</v>
      </c>
      <c r="K2215" s="23">
        <f ca="1">NETWORKDAYS(LeaveTracker[[#This Row],[Start Date]],LeaveTracker[[#This Row],[End Date]],lstHolidays)</f>
        <v>1</v>
      </c>
      <c r="L2215" s="30"/>
    </row>
    <row r="2216" spans="1:12" ht="30" customHeight="1" x14ac:dyDescent="0.3">
      <c r="A2216" s="30">
        <v>636</v>
      </c>
      <c r="B2216" s="36">
        <v>43919</v>
      </c>
      <c r="C2216" s="36">
        <v>43866</v>
      </c>
      <c r="D2216" s="18" t="s">
        <v>1003</v>
      </c>
      <c r="E2216" s="20" t="str">
        <f>IF(ISBLANK(LeaveTracker[[#This Row],[Employee Name]]),"-----",VLOOKUP(LeaveTracker[[#This Row],[Employee Name]],Employees[[Employee Name]:[Office]],6))</f>
        <v>PICNIC GROVE</v>
      </c>
      <c r="F2216" s="24">
        <v>43872</v>
      </c>
      <c r="G2216" s="24">
        <v>43875</v>
      </c>
      <c r="H2216" s="20" t="s">
        <v>300</v>
      </c>
      <c r="I2216" s="51" t="s">
        <v>849</v>
      </c>
      <c r="J2216" s="27" t="str">
        <f ca="1">NETWORKDAYS(LeaveTracker[[#This Row],[Start Date]],LeaveTracker[[#This Row],[End Date]],lstHolidays)&amp; " "&amp;LeaveTracker[[#This Row],[Type of Leave]]</f>
        <v>4 OTHER</v>
      </c>
      <c r="K2216" s="23">
        <f ca="1">NETWORKDAYS(LeaveTracker[[#This Row],[Start Date]],LeaveTracker[[#This Row],[End Date]],lstHolidays)</f>
        <v>4</v>
      </c>
      <c r="L2216" s="30"/>
    </row>
    <row r="2217" spans="1:12" ht="30" customHeight="1" x14ac:dyDescent="0.3">
      <c r="A2217" s="30">
        <v>637</v>
      </c>
      <c r="B2217" s="36">
        <v>43919</v>
      </c>
      <c r="C2217" s="36">
        <v>43888</v>
      </c>
      <c r="D2217" s="20" t="s">
        <v>131</v>
      </c>
      <c r="E2217" s="20" t="str">
        <f>IF(ISBLANK(LeaveTracker[[#This Row],[Employee Name]]),"-----",VLOOKUP(LeaveTracker[[#This Row],[Employee Name]],Employees[[Employee Name]:[Office]],6))</f>
        <v>FPTMNHS</v>
      </c>
      <c r="F2217" s="24">
        <v>43891</v>
      </c>
      <c r="G2217" s="24">
        <v>43921</v>
      </c>
      <c r="H2217" s="20" t="s">
        <v>81</v>
      </c>
      <c r="I2217" s="51"/>
      <c r="J2217" s="27" t="str">
        <f ca="1">NETWORKDAYS(LeaveTracker[[#This Row],[Start Date]],LeaveTracker[[#This Row],[End Date]],lstHolidays)&amp; " "&amp;LeaveTracker[[#This Row],[Type of Leave]]</f>
        <v>22 SL</v>
      </c>
      <c r="K2217" s="23">
        <f ca="1">NETWORKDAYS(LeaveTracker[[#This Row],[Start Date]],LeaveTracker[[#This Row],[End Date]],lstHolidays)</f>
        <v>22</v>
      </c>
      <c r="L2217" s="30"/>
    </row>
    <row r="2218" spans="1:12" ht="30" customHeight="1" x14ac:dyDescent="0.3">
      <c r="A2218" s="30">
        <v>638</v>
      </c>
      <c r="B2218" s="36">
        <v>43919</v>
      </c>
      <c r="C2218" s="36">
        <v>43857</v>
      </c>
      <c r="D2218" s="20" t="s">
        <v>131</v>
      </c>
      <c r="E2218" s="20" t="str">
        <f>IF(ISBLANK(LeaveTracker[[#This Row],[Employee Name]]),"-----",VLOOKUP(LeaveTracker[[#This Row],[Employee Name]],Employees[[Employee Name]:[Office]],6))</f>
        <v>FPTMNHS</v>
      </c>
      <c r="F2218" s="24">
        <v>43862</v>
      </c>
      <c r="G2218" s="24">
        <v>43890</v>
      </c>
      <c r="H2218" s="20" t="s">
        <v>82</v>
      </c>
      <c r="I2218" s="51"/>
      <c r="J2218" s="27" t="str">
        <f ca="1">NETWORKDAYS(LeaveTracker[[#This Row],[Start Date]],LeaveTracker[[#This Row],[End Date]],lstHolidays)&amp; " "&amp;LeaveTracker[[#This Row],[Type of Leave]]</f>
        <v>20 VL</v>
      </c>
      <c r="K2218" s="23">
        <f ca="1">NETWORKDAYS(LeaveTracker[[#This Row],[Start Date]],LeaveTracker[[#This Row],[End Date]],lstHolidays)</f>
        <v>20</v>
      </c>
      <c r="L2218" s="30"/>
    </row>
    <row r="2219" spans="1:12" ht="30" customHeight="1" x14ac:dyDescent="0.3">
      <c r="A2219" s="30">
        <v>639</v>
      </c>
      <c r="B2219" s="36">
        <v>43919</v>
      </c>
      <c r="C2219" s="36">
        <v>43832</v>
      </c>
      <c r="D2219" s="20" t="s">
        <v>131</v>
      </c>
      <c r="E2219" s="20" t="str">
        <f>IF(ISBLANK(LeaveTracker[[#This Row],[Employee Name]]),"-----",VLOOKUP(LeaveTracker[[#This Row],[Employee Name]],Employees[[Employee Name]:[Office]],6))</f>
        <v>FPTMNHS</v>
      </c>
      <c r="F2219" s="24">
        <v>43831</v>
      </c>
      <c r="G2219" s="24">
        <v>43861</v>
      </c>
      <c r="H2219" s="20" t="s">
        <v>82</v>
      </c>
      <c r="I2219" s="51"/>
      <c r="J2219" s="27" t="str">
        <f ca="1">NETWORKDAYS(LeaveTracker[[#This Row],[Start Date]],LeaveTracker[[#This Row],[End Date]],lstHolidays)&amp; " "&amp;LeaveTracker[[#This Row],[Type of Leave]]</f>
        <v>23 VL</v>
      </c>
      <c r="K2219" s="23">
        <f ca="1">NETWORKDAYS(LeaveTracker[[#This Row],[Start Date]],LeaveTracker[[#This Row],[End Date]],lstHolidays)</f>
        <v>23</v>
      </c>
      <c r="L2219" s="30"/>
    </row>
    <row r="2220" spans="1:12" ht="30" customHeight="1" x14ac:dyDescent="0.3">
      <c r="A2220" s="30">
        <v>640</v>
      </c>
      <c r="B2220" s="36">
        <v>43919</v>
      </c>
      <c r="C2220" s="36">
        <v>43896</v>
      </c>
      <c r="D2220" s="18" t="s">
        <v>1004</v>
      </c>
      <c r="E2220" s="20" t="str">
        <f>IF(ISBLANK(LeaveTracker[[#This Row],[Employee Name]]),"-----",VLOOKUP(LeaveTracker[[#This Row],[Employee Name]],Employees[[Employee Name]:[Office]],6))</f>
        <v>GSO</v>
      </c>
      <c r="F2220" s="24">
        <v>43885</v>
      </c>
      <c r="G2220" s="24">
        <v>43885</v>
      </c>
      <c r="H2220" s="20" t="s">
        <v>81</v>
      </c>
      <c r="I2220" s="51"/>
      <c r="J2220" s="27" t="str">
        <f ca="1">NETWORKDAYS(LeaveTracker[[#This Row],[Start Date]],LeaveTracker[[#This Row],[End Date]],lstHolidays)&amp; " "&amp;LeaveTracker[[#This Row],[Type of Leave]]</f>
        <v>1 SL</v>
      </c>
      <c r="K2220" s="23">
        <f ca="1">NETWORKDAYS(LeaveTracker[[#This Row],[Start Date]],LeaveTracker[[#This Row],[End Date]],lstHolidays)</f>
        <v>1</v>
      </c>
      <c r="L2220" s="30"/>
    </row>
    <row r="2221" spans="1:12" ht="30" customHeight="1" x14ac:dyDescent="0.3">
      <c r="A2221" s="30">
        <v>640</v>
      </c>
      <c r="B2221" s="36">
        <v>43919</v>
      </c>
      <c r="C2221" s="36">
        <v>43896</v>
      </c>
      <c r="D2221" s="20" t="s">
        <v>1004</v>
      </c>
      <c r="E2221" s="20" t="str">
        <f>IF(ISBLANK(LeaveTracker[[#This Row],[Employee Name]]),"-----",VLOOKUP(LeaveTracker[[#This Row],[Employee Name]],Employees[[Employee Name]:[Office]],6))</f>
        <v>GSO</v>
      </c>
      <c r="F2221" s="24">
        <v>43887</v>
      </c>
      <c r="G2221" s="24">
        <v>43889</v>
      </c>
      <c r="H2221" s="20" t="s">
        <v>81</v>
      </c>
      <c r="I2221" s="51"/>
      <c r="J2221" s="27" t="str">
        <f ca="1">NETWORKDAYS(LeaveTracker[[#This Row],[Start Date]],LeaveTracker[[#This Row],[End Date]],lstHolidays)&amp; " "&amp;LeaveTracker[[#This Row],[Type of Leave]]</f>
        <v>3 SL</v>
      </c>
      <c r="K2221" s="23">
        <f ca="1">NETWORKDAYS(LeaveTracker[[#This Row],[Start Date]],LeaveTracker[[#This Row],[End Date]],lstHolidays)</f>
        <v>3</v>
      </c>
      <c r="L2221" s="30"/>
    </row>
    <row r="2222" spans="1:12" ht="30" customHeight="1" x14ac:dyDescent="0.3">
      <c r="A2222" s="30">
        <v>641</v>
      </c>
      <c r="B2222" s="36">
        <v>43919</v>
      </c>
      <c r="C2222" s="36">
        <v>43896</v>
      </c>
      <c r="D2222" s="20" t="s">
        <v>1004</v>
      </c>
      <c r="E2222" s="20" t="str">
        <f>IF(ISBLANK(LeaveTracker[[#This Row],[Employee Name]]),"-----",VLOOKUP(LeaveTracker[[#This Row],[Employee Name]],Employees[[Employee Name]:[Office]],6))</f>
        <v>GSO</v>
      </c>
      <c r="F2222" s="24">
        <v>43880</v>
      </c>
      <c r="G2222" s="24">
        <v>43882</v>
      </c>
      <c r="H2222" s="20" t="s">
        <v>300</v>
      </c>
      <c r="I2222" s="51" t="s">
        <v>215</v>
      </c>
      <c r="J2222" s="27" t="str">
        <f ca="1">NETWORKDAYS(LeaveTracker[[#This Row],[Start Date]],LeaveTracker[[#This Row],[End Date]],lstHolidays)&amp; " "&amp;LeaveTracker[[#This Row],[Type of Leave]]</f>
        <v>3 OTHER</v>
      </c>
      <c r="K2222" s="23">
        <f ca="1">NETWORKDAYS(LeaveTracker[[#This Row],[Start Date]],LeaveTracker[[#This Row],[End Date]],lstHolidays)</f>
        <v>3</v>
      </c>
      <c r="L2222" s="30"/>
    </row>
    <row r="2223" spans="1:12" ht="30" customHeight="1" x14ac:dyDescent="0.3">
      <c r="A2223" s="30">
        <v>642</v>
      </c>
      <c r="B2223" s="36">
        <v>43919</v>
      </c>
      <c r="C2223" s="36">
        <v>43865</v>
      </c>
      <c r="D2223" s="20" t="s">
        <v>1004</v>
      </c>
      <c r="E2223" s="20" t="str">
        <f>IF(ISBLANK(LeaveTracker[[#This Row],[Employee Name]]),"-----",VLOOKUP(LeaveTracker[[#This Row],[Employee Name]],Employees[[Employee Name]:[Office]],6))</f>
        <v>GSO</v>
      </c>
      <c r="F2223" s="24">
        <v>43844</v>
      </c>
      <c r="G2223" s="24">
        <v>43847</v>
      </c>
      <c r="H2223" s="20" t="s">
        <v>300</v>
      </c>
      <c r="I2223" s="51" t="s">
        <v>849</v>
      </c>
      <c r="J2223" s="27" t="str">
        <f ca="1">NETWORKDAYS(LeaveTracker[[#This Row],[Start Date]],LeaveTracker[[#This Row],[End Date]],lstHolidays)&amp; " "&amp;LeaveTracker[[#This Row],[Type of Leave]]</f>
        <v>4 OTHER</v>
      </c>
      <c r="K2223" s="23">
        <f ca="1">NETWORKDAYS(LeaveTracker[[#This Row],[Start Date]],LeaveTracker[[#This Row],[End Date]],lstHolidays)</f>
        <v>4</v>
      </c>
      <c r="L2223" s="30"/>
    </row>
    <row r="2224" spans="1:12" ht="30" customHeight="1" x14ac:dyDescent="0.3">
      <c r="A2224" s="30">
        <v>642</v>
      </c>
      <c r="B2224" s="36">
        <v>43919</v>
      </c>
      <c r="C2224" s="36">
        <v>43865</v>
      </c>
      <c r="D2224" s="20" t="s">
        <v>1004</v>
      </c>
      <c r="E2224" s="20" t="str">
        <f>IF(ISBLANK(LeaveTracker[[#This Row],[Employee Name]]),"-----",VLOOKUP(LeaveTracker[[#This Row],[Employee Name]],Employees[[Employee Name]:[Office]],6))</f>
        <v>GSO</v>
      </c>
      <c r="F2224" s="24">
        <v>43850</v>
      </c>
      <c r="G2224" s="24">
        <v>43850</v>
      </c>
      <c r="H2224" s="20" t="s">
        <v>300</v>
      </c>
      <c r="I2224" s="51" t="s">
        <v>849</v>
      </c>
      <c r="J2224" s="27" t="str">
        <f ca="1">NETWORKDAYS(LeaveTracker[[#This Row],[Start Date]],LeaveTracker[[#This Row],[End Date]],lstHolidays)&amp; " "&amp;LeaveTracker[[#This Row],[Type of Leave]]</f>
        <v>1 OTHER</v>
      </c>
      <c r="K2224" s="23">
        <f ca="1">NETWORKDAYS(LeaveTracker[[#This Row],[Start Date]],LeaveTracker[[#This Row],[End Date]],lstHolidays)</f>
        <v>1</v>
      </c>
      <c r="L2224" s="30"/>
    </row>
    <row r="2225" spans="1:16" ht="30" customHeight="1" x14ac:dyDescent="0.3">
      <c r="A2225" s="30">
        <v>643</v>
      </c>
      <c r="B2225" s="36">
        <v>43919</v>
      </c>
      <c r="C2225" s="36">
        <v>43864</v>
      </c>
      <c r="D2225" s="20" t="s">
        <v>341</v>
      </c>
      <c r="E2225" s="20" t="str">
        <f>IF(ISBLANK(LeaveTracker[[#This Row],[Employee Name]]),"-----",VLOOKUP(LeaveTracker[[#This Row],[Employee Name]],Employees[[Employee Name]:[Office]],6))</f>
        <v>COMELEC</v>
      </c>
      <c r="F2225" s="24">
        <v>43861</v>
      </c>
      <c r="G2225" s="24">
        <v>43861</v>
      </c>
      <c r="H2225" s="20" t="s">
        <v>300</v>
      </c>
      <c r="I2225" s="51" t="s">
        <v>769</v>
      </c>
      <c r="J2225" s="27" t="str">
        <f ca="1">NETWORKDAYS(LeaveTracker[[#This Row],[Start Date]],LeaveTracker[[#This Row],[End Date]],lstHolidays)&amp; " "&amp;LeaveTracker[[#This Row],[Type of Leave]]</f>
        <v>1 OTHER</v>
      </c>
      <c r="K2225" s="23">
        <f ca="1">NETWORKDAYS(LeaveTracker[[#This Row],[Start Date]],LeaveTracker[[#This Row],[End Date]],lstHolidays)</f>
        <v>1</v>
      </c>
      <c r="L2225" s="30"/>
    </row>
    <row r="2226" spans="1:16" ht="30" customHeight="1" x14ac:dyDescent="0.3">
      <c r="A2226" s="30">
        <v>643</v>
      </c>
      <c r="B2226" s="36">
        <v>43919</v>
      </c>
      <c r="C2226" s="36">
        <v>43864</v>
      </c>
      <c r="D2226" s="20" t="s">
        <v>341</v>
      </c>
      <c r="E2226" s="20" t="str">
        <f>IF(ISBLANK(LeaveTracker[[#This Row],[Employee Name]]),"-----",VLOOKUP(LeaveTracker[[#This Row],[Employee Name]],Employees[[Employee Name]:[Office]],6))</f>
        <v>COMELEC</v>
      </c>
      <c r="F2226" s="24">
        <v>43874</v>
      </c>
      <c r="G2226" s="24">
        <v>43875</v>
      </c>
      <c r="H2226" s="20" t="s">
        <v>300</v>
      </c>
      <c r="I2226" s="51" t="s">
        <v>769</v>
      </c>
      <c r="J2226" s="27" t="str">
        <f ca="1">NETWORKDAYS(LeaveTracker[[#This Row],[Start Date]],LeaveTracker[[#This Row],[End Date]],lstHolidays)&amp; " "&amp;LeaveTracker[[#This Row],[Type of Leave]]</f>
        <v>2 OTHER</v>
      </c>
      <c r="K2226" s="23">
        <f ca="1">NETWORKDAYS(LeaveTracker[[#This Row],[Start Date]],LeaveTracker[[#This Row],[End Date]],lstHolidays)</f>
        <v>2</v>
      </c>
      <c r="L2226" s="30"/>
    </row>
    <row r="2227" spans="1:16" ht="30" customHeight="1" x14ac:dyDescent="0.3">
      <c r="A2227" s="30">
        <v>643</v>
      </c>
      <c r="B2227" s="36">
        <v>43919</v>
      </c>
      <c r="C2227" s="36">
        <v>43857</v>
      </c>
      <c r="D2227" s="20" t="s">
        <v>341</v>
      </c>
      <c r="E2227" s="20" t="str">
        <f>IF(ISBLANK(LeaveTracker[[#This Row],[Employee Name]]),"-----",VLOOKUP(LeaveTracker[[#This Row],[Employee Name]],Employees[[Employee Name]:[Office]],6))</f>
        <v>COMELEC</v>
      </c>
      <c r="F2227" s="24">
        <v>43845</v>
      </c>
      <c r="G2227" s="24">
        <v>43846</v>
      </c>
      <c r="H2227" s="20" t="s">
        <v>300</v>
      </c>
      <c r="I2227" s="51" t="s">
        <v>849</v>
      </c>
      <c r="J2227" s="27" t="str">
        <f ca="1">NETWORKDAYS(LeaveTracker[[#This Row],[Start Date]],LeaveTracker[[#This Row],[End Date]],lstHolidays)&amp; " "&amp;LeaveTracker[[#This Row],[Type of Leave]]</f>
        <v>2 OTHER</v>
      </c>
      <c r="K2227" s="23">
        <f ca="1">NETWORKDAYS(LeaveTracker[[#This Row],[Start Date]],LeaveTracker[[#This Row],[End Date]],lstHolidays)</f>
        <v>2</v>
      </c>
      <c r="L2227" s="30"/>
    </row>
    <row r="2228" spans="1:16" ht="30" customHeight="1" x14ac:dyDescent="0.3">
      <c r="A2228" s="30">
        <v>644</v>
      </c>
      <c r="B2228" s="36">
        <v>43919</v>
      </c>
      <c r="C2228" s="36">
        <v>43836</v>
      </c>
      <c r="D2228" s="20" t="s">
        <v>341</v>
      </c>
      <c r="E2228" s="20" t="str">
        <f>IF(ISBLANK(LeaveTracker[[#This Row],[Employee Name]]),"-----",VLOOKUP(LeaveTracker[[#This Row],[Employee Name]],Employees[[Employee Name]:[Office]],6))</f>
        <v>COMELEC</v>
      </c>
      <c r="F2228" s="24">
        <v>43840</v>
      </c>
      <c r="G2228" s="24">
        <v>43840</v>
      </c>
      <c r="H2228" s="20" t="s">
        <v>300</v>
      </c>
      <c r="I2228" s="51" t="s">
        <v>1008</v>
      </c>
      <c r="J2228" s="27" t="str">
        <f ca="1">NETWORKDAYS(LeaveTracker[[#This Row],[Start Date]],LeaveTracker[[#This Row],[End Date]],lstHolidays)&amp; " "&amp;LeaveTracker[[#This Row],[Type of Leave]]</f>
        <v>1 OTHER</v>
      </c>
      <c r="K2228" s="23">
        <f ca="1">NETWORKDAYS(LeaveTracker[[#This Row],[Start Date]],LeaveTracker[[#This Row],[End Date]],lstHolidays)</f>
        <v>1</v>
      </c>
      <c r="L2228" s="30"/>
    </row>
    <row r="2229" spans="1:16" ht="30" customHeight="1" x14ac:dyDescent="0.3">
      <c r="A2229" s="30">
        <v>645</v>
      </c>
      <c r="B2229" s="36">
        <v>43919</v>
      </c>
      <c r="C2229" s="36">
        <v>43857</v>
      </c>
      <c r="D2229" s="20" t="s">
        <v>339</v>
      </c>
      <c r="E2229" s="20" t="str">
        <f>IF(ISBLANK(LeaveTracker[[#This Row],[Employee Name]]),"-----",VLOOKUP(LeaveTracker[[#This Row],[Employee Name]],Employees[[Employee Name]:[Office]],6))</f>
        <v>COMELEC</v>
      </c>
      <c r="F2229" s="24">
        <v>43868</v>
      </c>
      <c r="G2229" s="24">
        <v>43868</v>
      </c>
      <c r="H2229" s="20" t="s">
        <v>300</v>
      </c>
      <c r="I2229" s="51" t="s">
        <v>849</v>
      </c>
      <c r="J2229" s="27" t="str">
        <f ca="1">NETWORKDAYS(LeaveTracker[[#This Row],[Start Date]],LeaveTracker[[#This Row],[End Date]],lstHolidays)&amp; " "&amp;LeaveTracker[[#This Row],[Type of Leave]]</f>
        <v>1 OTHER</v>
      </c>
      <c r="K2229" s="23">
        <f ca="1">NETWORKDAYS(LeaveTracker[[#This Row],[Start Date]],LeaveTracker[[#This Row],[End Date]],lstHolidays)</f>
        <v>1</v>
      </c>
      <c r="L2229" s="30"/>
    </row>
    <row r="2230" spans="1:16" ht="30" customHeight="1" x14ac:dyDescent="0.3">
      <c r="A2230" s="30">
        <v>645</v>
      </c>
      <c r="B2230" s="36">
        <v>43919</v>
      </c>
      <c r="C2230" s="36">
        <v>43857</v>
      </c>
      <c r="D2230" s="20" t="s">
        <v>339</v>
      </c>
      <c r="E2230" s="20" t="str">
        <f>IF(ISBLANK(LeaveTracker[[#This Row],[Employee Name]]),"-----",VLOOKUP(LeaveTracker[[#This Row],[Employee Name]],Employees[[Employee Name]:[Office]],6))</f>
        <v>COMELEC</v>
      </c>
      <c r="F2230" s="24">
        <v>43871</v>
      </c>
      <c r="G2230" s="24">
        <v>43871</v>
      </c>
      <c r="H2230" s="20" t="s">
        <v>300</v>
      </c>
      <c r="I2230" s="51" t="s">
        <v>849</v>
      </c>
      <c r="J2230" s="27" t="str">
        <f ca="1">NETWORKDAYS(LeaveTracker[[#This Row],[Start Date]],LeaveTracker[[#This Row],[End Date]],lstHolidays)&amp; " "&amp;LeaveTracker[[#This Row],[Type of Leave]]</f>
        <v>1 OTHER</v>
      </c>
      <c r="K2230" s="23">
        <f ca="1">NETWORKDAYS(LeaveTracker[[#This Row],[Start Date]],LeaveTracker[[#This Row],[End Date]],lstHolidays)</f>
        <v>1</v>
      </c>
      <c r="L2230" s="30"/>
    </row>
    <row r="2231" spans="1:16" ht="30" customHeight="1" x14ac:dyDescent="0.3">
      <c r="A2231" s="30">
        <v>645</v>
      </c>
      <c r="B2231" s="36">
        <v>43919</v>
      </c>
      <c r="C2231" s="36">
        <v>43857</v>
      </c>
      <c r="D2231" s="20" t="s">
        <v>339</v>
      </c>
      <c r="E2231" s="20" t="str">
        <f>IF(ISBLANK(LeaveTracker[[#This Row],[Employee Name]]),"-----",VLOOKUP(LeaveTracker[[#This Row],[Employee Name]],Employees[[Employee Name]:[Office]],6))</f>
        <v>COMELEC</v>
      </c>
      <c r="F2231" s="24">
        <v>43875</v>
      </c>
      <c r="G2231" s="24">
        <v>43875</v>
      </c>
      <c r="H2231" s="20" t="s">
        <v>300</v>
      </c>
      <c r="I2231" s="51" t="s">
        <v>849</v>
      </c>
      <c r="J2231" s="27" t="str">
        <f ca="1">NETWORKDAYS(LeaveTracker[[#This Row],[Start Date]],LeaveTracker[[#This Row],[End Date]],lstHolidays)&amp; " "&amp;LeaveTracker[[#This Row],[Type of Leave]]</f>
        <v>1 OTHER</v>
      </c>
      <c r="K2231" s="23">
        <f ca="1">NETWORKDAYS(LeaveTracker[[#This Row],[Start Date]],LeaveTracker[[#This Row],[End Date]],lstHolidays)</f>
        <v>1</v>
      </c>
      <c r="L2231" s="30"/>
    </row>
    <row r="2232" spans="1:16" ht="30" customHeight="1" x14ac:dyDescent="0.3">
      <c r="A2232" s="30">
        <v>695</v>
      </c>
      <c r="B2232" s="36">
        <v>44767</v>
      </c>
      <c r="C2232" s="36" t="s">
        <v>1123</v>
      </c>
      <c r="D2232" s="19" t="s">
        <v>516</v>
      </c>
      <c r="E2232" s="20" t="str">
        <f>IF(ISBLANK(LeaveTracker[[#This Row],[Employee Name]]),"-----",VLOOKUP(LeaveTracker[[#This Row],[Employee Name]],Employees[[Employee Name]:[Office]],6))</f>
        <v>ACCOUNTING</v>
      </c>
      <c r="F2232" s="24" t="s">
        <v>1147</v>
      </c>
      <c r="G2232" s="24" t="s">
        <v>1147</v>
      </c>
      <c r="H2232" s="19" t="s">
        <v>81</v>
      </c>
      <c r="I2232" s="51" t="s">
        <v>1164</v>
      </c>
      <c r="J2232" s="27" t="str">
        <f ca="1">NETWORKDAYS(LeaveTracker[[#This Row],[Start Date]],LeaveTracker[[#This Row],[End Date]],lstHolidays)&amp; " "&amp;LeaveTracker[[#This Row],[Type of Leave]]</f>
        <v>1 SL</v>
      </c>
      <c r="K2232" s="23">
        <f ca="1">NETWORKDAYS(LeaveTracker[[#This Row],[Start Date]],LeaveTracker[[#This Row],[End Date]],lstHolidays)</f>
        <v>1</v>
      </c>
      <c r="L2232" s="30"/>
    </row>
    <row r="2233" spans="1:16" ht="30" customHeight="1" x14ac:dyDescent="0.3">
      <c r="A2233" s="30">
        <v>695</v>
      </c>
      <c r="B2233" s="36">
        <v>44767</v>
      </c>
      <c r="C2233" s="36" t="s">
        <v>1123</v>
      </c>
      <c r="D2233" s="19" t="s">
        <v>516</v>
      </c>
      <c r="E2233" s="20" t="str">
        <f>IF(ISBLANK(LeaveTracker[[#This Row],[Employee Name]]),"-----",VLOOKUP(LeaveTracker[[#This Row],[Employee Name]],Employees[[Employee Name]:[Office]],6))</f>
        <v>ACCOUNTING</v>
      </c>
      <c r="F2233" s="24" t="s">
        <v>1148</v>
      </c>
      <c r="G2233" s="24" t="s">
        <v>1148</v>
      </c>
      <c r="H2233" s="19" t="s">
        <v>81</v>
      </c>
      <c r="I2233" s="51" t="s">
        <v>1164</v>
      </c>
      <c r="J2233" s="27" t="str">
        <f ca="1">NETWORKDAYS(LeaveTracker[[#This Row],[Start Date]],LeaveTracker[[#This Row],[End Date]],lstHolidays)&amp; " "&amp;LeaveTracker[[#This Row],[Type of Leave]]</f>
        <v>1 SL</v>
      </c>
      <c r="K2233" s="23">
        <f ca="1">NETWORKDAYS(LeaveTracker[[#This Row],[Start Date]],LeaveTracker[[#This Row],[End Date]],lstHolidays)</f>
        <v>1</v>
      </c>
      <c r="L2233" s="30"/>
    </row>
    <row r="2234" spans="1:16" ht="30" customHeight="1" x14ac:dyDescent="0.3">
      <c r="A2234" s="30">
        <v>695</v>
      </c>
      <c r="B2234" s="36">
        <v>44767</v>
      </c>
      <c r="C2234" s="36" t="s">
        <v>1123</v>
      </c>
      <c r="D2234" s="19" t="s">
        <v>516</v>
      </c>
      <c r="E2234" s="20" t="str">
        <f>IF(ISBLANK(LeaveTracker[[#This Row],[Employee Name]]),"-----",VLOOKUP(LeaveTracker[[#This Row],[Employee Name]],Employees[[Employee Name]:[Office]],6))</f>
        <v>ACCOUNTING</v>
      </c>
      <c r="F2234" s="24" t="s">
        <v>1149</v>
      </c>
      <c r="G2234" s="24" t="s">
        <v>1149</v>
      </c>
      <c r="H2234" s="19" t="s">
        <v>81</v>
      </c>
      <c r="I2234" s="51" t="s">
        <v>1164</v>
      </c>
      <c r="J2234" s="27" t="str">
        <f ca="1">NETWORKDAYS(LeaveTracker[[#This Row],[Start Date]],LeaveTracker[[#This Row],[End Date]],lstHolidays)&amp; " "&amp;LeaveTracker[[#This Row],[Type of Leave]]</f>
        <v>1 SL</v>
      </c>
      <c r="K2234" s="23">
        <f ca="1">NETWORKDAYS(LeaveTracker[[#This Row],[Start Date]],LeaveTracker[[#This Row],[End Date]],lstHolidays)</f>
        <v>1</v>
      </c>
      <c r="L2234" s="30"/>
    </row>
    <row r="2235" spans="1:16" ht="30" customHeight="1" x14ac:dyDescent="0.3">
      <c r="A2235" s="30">
        <v>696</v>
      </c>
      <c r="B2235" s="36">
        <v>44767</v>
      </c>
      <c r="C2235" s="36" t="s">
        <v>1124</v>
      </c>
      <c r="D2235" s="19" t="s">
        <v>598</v>
      </c>
      <c r="E2235" s="20" t="str">
        <f>IF(ISBLANK(LeaveTracker[[#This Row],[Employee Name]]),"-----",VLOOKUP(LeaveTracker[[#This Row],[Employee Name]],Employees[[Employee Name]:[Office]],6))</f>
        <v>MAHOGANY MARKET</v>
      </c>
      <c r="F2235" s="24" t="s">
        <v>1129</v>
      </c>
      <c r="G2235" s="24" t="s">
        <v>1150</v>
      </c>
      <c r="H2235" s="19" t="s">
        <v>81</v>
      </c>
      <c r="I2235" s="51" t="s">
        <v>1164</v>
      </c>
      <c r="J2235" s="27" t="str">
        <f ca="1">NETWORKDAYS(LeaveTracker[[#This Row],[Start Date]],LeaveTracker[[#This Row],[End Date]],lstHolidays)&amp; " "&amp;LeaveTracker[[#This Row],[Type of Leave]]</f>
        <v>2 SL</v>
      </c>
      <c r="K2235" s="23">
        <f ca="1">NETWORKDAYS(LeaveTracker[[#This Row],[Start Date]],LeaveTracker[[#This Row],[End Date]],lstHolidays)</f>
        <v>2</v>
      </c>
      <c r="L2235" s="30"/>
    </row>
    <row r="2236" spans="1:16" ht="30" customHeight="1" x14ac:dyDescent="0.3">
      <c r="A2236" s="30">
        <v>697</v>
      </c>
      <c r="B2236" s="36">
        <v>44767</v>
      </c>
      <c r="C2236" s="36" t="s">
        <v>1125</v>
      </c>
      <c r="D2236" s="19" t="s">
        <v>474</v>
      </c>
      <c r="E2236" s="20" t="str">
        <f>IF(ISBLANK(LeaveTracker[[#This Row],[Employee Name]]),"-----",VLOOKUP(LeaveTracker[[#This Row],[Employee Name]],Employees[[Employee Name]:[Office]],6))</f>
        <v>PIO</v>
      </c>
      <c r="F2236" s="24" t="s">
        <v>1130</v>
      </c>
      <c r="G2236" s="24" t="s">
        <v>1130</v>
      </c>
      <c r="H2236" s="19" t="s">
        <v>300</v>
      </c>
      <c r="I2236" s="51" t="s">
        <v>105</v>
      </c>
      <c r="J2236" s="27" t="str">
        <f ca="1">NETWORKDAYS(LeaveTracker[[#This Row],[Start Date]],LeaveTracker[[#This Row],[End Date]],lstHolidays)&amp; " "&amp;LeaveTracker[[#This Row],[Type of Leave]]</f>
        <v>1 OTHER</v>
      </c>
      <c r="K2236" s="23">
        <f ca="1">NETWORKDAYS(LeaveTracker[[#This Row],[Start Date]],LeaveTracker[[#This Row],[End Date]],lstHolidays)</f>
        <v>1</v>
      </c>
      <c r="L2236" s="30"/>
      <c r="P2236" t="s">
        <v>402</v>
      </c>
    </row>
    <row r="2237" spans="1:16" ht="30" customHeight="1" x14ac:dyDescent="0.3">
      <c r="A2237" s="30">
        <v>698</v>
      </c>
      <c r="B2237" s="36">
        <v>44767</v>
      </c>
      <c r="C2237" s="36" t="s">
        <v>1126</v>
      </c>
      <c r="D2237" s="19" t="s">
        <v>727</v>
      </c>
      <c r="E2237" s="20" t="str">
        <f>IF(ISBLANK(LeaveTracker[[#This Row],[Employee Name]]),"-----",VLOOKUP(LeaveTracker[[#This Row],[Employee Name]],Employees[[Employee Name]:[Office]],6))</f>
        <v>LCR</v>
      </c>
      <c r="F2237" s="24" t="s">
        <v>1151</v>
      </c>
      <c r="G2237" s="24" t="s">
        <v>1151</v>
      </c>
      <c r="H2237" s="19" t="s">
        <v>81</v>
      </c>
      <c r="I2237" s="51" t="s">
        <v>1164</v>
      </c>
      <c r="J2237" s="27" t="str">
        <f ca="1">NETWORKDAYS(LeaveTracker[[#This Row],[Start Date]],LeaveTracker[[#This Row],[End Date]],lstHolidays)&amp; " "&amp;LeaveTracker[[#This Row],[Type of Leave]]</f>
        <v>1 SL</v>
      </c>
      <c r="K2237" s="23">
        <f ca="1">NETWORKDAYS(LeaveTracker[[#This Row],[Start Date]],LeaveTracker[[#This Row],[End Date]],lstHolidays)</f>
        <v>1</v>
      </c>
      <c r="L2237" s="30"/>
    </row>
    <row r="2238" spans="1:16" ht="30" customHeight="1" x14ac:dyDescent="0.3">
      <c r="A2238" s="30">
        <v>699</v>
      </c>
      <c r="B2238" s="36">
        <v>44767</v>
      </c>
      <c r="C2238" s="36" t="s">
        <v>1127</v>
      </c>
      <c r="D2238" s="19" t="s">
        <v>884</v>
      </c>
      <c r="E2238" s="20" t="str">
        <f>IF(ISBLANK(LeaveTracker[[#This Row],[Employee Name]]),"-----",VLOOKUP(LeaveTracker[[#This Row],[Employee Name]],Employees[[Employee Name]:[Office]],6))</f>
        <v>GSO</v>
      </c>
      <c r="F2238" s="24" t="s">
        <v>1150</v>
      </c>
      <c r="G2238" s="24" t="s">
        <v>1152</v>
      </c>
      <c r="H2238" s="19" t="s">
        <v>81</v>
      </c>
      <c r="I2238" s="51" t="s">
        <v>1164</v>
      </c>
      <c r="J2238" s="27" t="str">
        <f ca="1">NETWORKDAYS(LeaveTracker[[#This Row],[Start Date]],LeaveTracker[[#This Row],[End Date]],lstHolidays)&amp; " "&amp;LeaveTracker[[#This Row],[Type of Leave]]</f>
        <v>2 SL</v>
      </c>
      <c r="K2238" s="23">
        <f ca="1">NETWORKDAYS(LeaveTracker[[#This Row],[Start Date]],LeaveTracker[[#This Row],[End Date]],lstHolidays)</f>
        <v>2</v>
      </c>
      <c r="L2238" s="30"/>
    </row>
    <row r="2239" spans="1:16" ht="30" customHeight="1" x14ac:dyDescent="0.3">
      <c r="A2239" s="30">
        <v>700</v>
      </c>
      <c r="B2239" s="36">
        <v>44767</v>
      </c>
      <c r="C2239" s="36" t="s">
        <v>1128</v>
      </c>
      <c r="D2239" s="19" t="s">
        <v>627</v>
      </c>
      <c r="E2239" s="20" t="str">
        <f>IF(ISBLANK(LeaveTracker[[#This Row],[Employee Name]]),"-----",VLOOKUP(LeaveTracker[[#This Row],[Employee Name]],Employees[[Employee Name]:[Office]],6))</f>
        <v>CTO</v>
      </c>
      <c r="F2239" s="24" t="s">
        <v>1153</v>
      </c>
      <c r="G2239" s="24" t="s">
        <v>1153</v>
      </c>
      <c r="H2239" s="19" t="s">
        <v>82</v>
      </c>
      <c r="I2239" s="51" t="s">
        <v>1164</v>
      </c>
      <c r="J2239" s="27" t="str">
        <f ca="1">NETWORKDAYS(LeaveTracker[[#This Row],[Start Date]],LeaveTracker[[#This Row],[End Date]],lstHolidays)&amp; " "&amp;LeaveTracker[[#This Row],[Type of Leave]]</f>
        <v>1 VL</v>
      </c>
      <c r="K2239" s="23">
        <f ca="1">NETWORKDAYS(LeaveTracker[[#This Row],[Start Date]],LeaveTracker[[#This Row],[End Date]],lstHolidays)</f>
        <v>1</v>
      </c>
      <c r="L2239" s="30"/>
    </row>
    <row r="2240" spans="1:16" ht="30" customHeight="1" x14ac:dyDescent="0.3">
      <c r="A2240" s="30">
        <v>701</v>
      </c>
      <c r="B2240" s="36">
        <v>44767</v>
      </c>
      <c r="C2240" s="36" t="s">
        <v>1129</v>
      </c>
      <c r="D2240" s="19" t="s">
        <v>786</v>
      </c>
      <c r="E2240" s="20" t="str">
        <f>IF(ISBLANK(LeaveTracker[[#This Row],[Employee Name]]),"-----",VLOOKUP(LeaveTracker[[#This Row],[Employee Name]],Employees[[Employee Name]:[Office]],6))</f>
        <v>SP</v>
      </c>
      <c r="F2240" s="24" t="s">
        <v>1126</v>
      </c>
      <c r="G2240" s="24" t="s">
        <v>1126</v>
      </c>
      <c r="H2240" s="19" t="s">
        <v>81</v>
      </c>
      <c r="I2240" s="51" t="s">
        <v>1164</v>
      </c>
      <c r="J2240" s="27" t="str">
        <f ca="1">NETWORKDAYS(LeaveTracker[[#This Row],[Start Date]],LeaveTracker[[#This Row],[End Date]],lstHolidays)&amp; " "&amp;LeaveTracker[[#This Row],[Type of Leave]]</f>
        <v>1 SL</v>
      </c>
      <c r="K2240" s="23">
        <f ca="1">NETWORKDAYS(LeaveTracker[[#This Row],[Start Date]],LeaveTracker[[#This Row],[End Date]],lstHolidays)</f>
        <v>1</v>
      </c>
      <c r="L2240" s="30"/>
    </row>
    <row r="2241" spans="1:12" ht="30" customHeight="1" x14ac:dyDescent="0.3">
      <c r="A2241" s="30">
        <v>702</v>
      </c>
      <c r="B2241" s="36">
        <v>44767</v>
      </c>
      <c r="C2241" s="36" t="s">
        <v>1130</v>
      </c>
      <c r="D2241" s="19" t="s">
        <v>163</v>
      </c>
      <c r="E2241" s="20" t="str">
        <f>IF(ISBLANK(LeaveTracker[[#This Row],[Employee Name]]),"-----",VLOOKUP(LeaveTracker[[#This Row],[Employee Name]],Employees[[Employee Name]:[Office]],6))</f>
        <v>CHO</v>
      </c>
      <c r="F2241" s="24" t="s">
        <v>1154</v>
      </c>
      <c r="G2241" s="24" t="s">
        <v>1154</v>
      </c>
      <c r="H2241" s="19" t="s">
        <v>82</v>
      </c>
      <c r="I2241" s="51" t="s">
        <v>1164</v>
      </c>
      <c r="J2241" s="27" t="str">
        <f ca="1">NETWORKDAYS(LeaveTracker[[#This Row],[Start Date]],LeaveTracker[[#This Row],[End Date]],lstHolidays)&amp; " "&amp;LeaveTracker[[#This Row],[Type of Leave]]</f>
        <v>1 VL</v>
      </c>
      <c r="K2241" s="23">
        <f ca="1">NETWORKDAYS(LeaveTracker[[#This Row],[Start Date]],LeaveTracker[[#This Row],[End Date]],lstHolidays)</f>
        <v>1</v>
      </c>
      <c r="L2241" s="30"/>
    </row>
    <row r="2242" spans="1:12" ht="30" customHeight="1" x14ac:dyDescent="0.3">
      <c r="A2242" s="30">
        <v>703</v>
      </c>
      <c r="B2242" s="36">
        <v>44767</v>
      </c>
      <c r="C2242" s="36" t="s">
        <v>1124</v>
      </c>
      <c r="D2242" s="19" t="s">
        <v>1015</v>
      </c>
      <c r="E2242" s="20" t="str">
        <f>IF(ISBLANK(LeaveTracker[[#This Row],[Employee Name]]),"-----",VLOOKUP(LeaveTracker[[#This Row],[Employee Name]],Employees[[Employee Name]:[Office]],6))</f>
        <v>CEO</v>
      </c>
      <c r="F2242" s="24" t="s">
        <v>1154</v>
      </c>
      <c r="G2242" s="24" t="s">
        <v>1154</v>
      </c>
      <c r="H2242" s="19" t="s">
        <v>300</v>
      </c>
      <c r="I2242" s="51" t="s">
        <v>307</v>
      </c>
      <c r="J2242" s="27" t="str">
        <f ca="1">NETWORKDAYS(LeaveTracker[[#This Row],[Start Date]],LeaveTracker[[#This Row],[End Date]],lstHolidays)&amp; " "&amp;LeaveTracker[[#This Row],[Type of Leave]]</f>
        <v>1 OTHER</v>
      </c>
      <c r="K2242" s="23">
        <f ca="1">NETWORKDAYS(LeaveTracker[[#This Row],[Start Date]],LeaveTracker[[#This Row],[End Date]],lstHolidays)</f>
        <v>1</v>
      </c>
      <c r="L2242" s="30"/>
    </row>
    <row r="2243" spans="1:12" ht="30" customHeight="1" x14ac:dyDescent="0.3">
      <c r="A2243" s="30">
        <v>704</v>
      </c>
      <c r="B2243" s="36">
        <v>44767</v>
      </c>
      <c r="C2243" s="36" t="s">
        <v>1131</v>
      </c>
      <c r="D2243" s="19" t="s">
        <v>782</v>
      </c>
      <c r="E2243" s="20" t="str">
        <f>IF(ISBLANK(LeaveTracker[[#This Row],[Employee Name]]),"-----",VLOOKUP(LeaveTracker[[#This Row],[Employee Name]],Employees[[Employee Name]:[Office]],6))</f>
        <v>GSO</v>
      </c>
      <c r="F2243" s="24" t="s">
        <v>1123</v>
      </c>
      <c r="G2243" s="24" t="s">
        <v>1127</v>
      </c>
      <c r="H2243" s="19" t="s">
        <v>82</v>
      </c>
      <c r="I2243" s="51" t="s">
        <v>1164</v>
      </c>
      <c r="J2243" s="27" t="str">
        <f ca="1">NETWORKDAYS(LeaveTracker[[#This Row],[Start Date]],LeaveTracker[[#This Row],[End Date]],lstHolidays)&amp; " "&amp;LeaveTracker[[#This Row],[Type of Leave]]</f>
        <v>6 VL</v>
      </c>
      <c r="K2243" s="23">
        <f ca="1">NETWORKDAYS(LeaveTracker[[#This Row],[Start Date]],LeaveTracker[[#This Row],[End Date]],lstHolidays)</f>
        <v>6</v>
      </c>
      <c r="L2243" s="30"/>
    </row>
    <row r="2244" spans="1:12" ht="30" customHeight="1" x14ac:dyDescent="0.3">
      <c r="A2244" s="30">
        <v>705</v>
      </c>
      <c r="B2244" s="36">
        <v>44767</v>
      </c>
      <c r="C2244" s="36" t="s">
        <v>1124</v>
      </c>
      <c r="D2244" s="19" t="s">
        <v>431</v>
      </c>
      <c r="E2244" s="20" t="str">
        <f>IF(ISBLANK(LeaveTracker[[#This Row],[Employee Name]]),"-----",VLOOKUP(LeaveTracker[[#This Row],[Employee Name]],Employees[[Employee Name]:[Office]],6))</f>
        <v>HRMO</v>
      </c>
      <c r="F2244" s="24" t="s">
        <v>1129</v>
      </c>
      <c r="G2244" s="24" t="s">
        <v>1127</v>
      </c>
      <c r="H2244" s="19" t="s">
        <v>82</v>
      </c>
      <c r="I2244" s="51" t="s">
        <v>1164</v>
      </c>
      <c r="J2244" s="27" t="str">
        <f ca="1">NETWORKDAYS(LeaveTracker[[#This Row],[Start Date]],LeaveTracker[[#This Row],[End Date]],lstHolidays)&amp; " "&amp;LeaveTracker[[#This Row],[Type of Leave]]</f>
        <v>4 VL</v>
      </c>
      <c r="K2244" s="23">
        <f ca="1">NETWORKDAYS(LeaveTracker[[#This Row],[Start Date]],LeaveTracker[[#This Row],[End Date]],lstHolidays)</f>
        <v>4</v>
      </c>
      <c r="L2244" s="30"/>
    </row>
    <row r="2245" spans="1:12" ht="30" customHeight="1" x14ac:dyDescent="0.3">
      <c r="A2245" s="30">
        <v>706</v>
      </c>
      <c r="B2245" s="36">
        <v>44767</v>
      </c>
      <c r="C2245" s="36" t="s">
        <v>1132</v>
      </c>
      <c r="D2245" s="19" t="s">
        <v>1141</v>
      </c>
      <c r="E2245" s="20">
        <f>IF(ISBLANK(LeaveTracker[[#This Row],[Employee Name]]),"-----",VLOOKUP(LeaveTracker[[#This Row],[Employee Name]],Employees[[Employee Name]:[Office]],6))</f>
        <v>0</v>
      </c>
      <c r="F2245" s="24" t="s">
        <v>1155</v>
      </c>
      <c r="G2245" s="24" t="s">
        <v>1155</v>
      </c>
      <c r="H2245" s="19" t="s">
        <v>300</v>
      </c>
      <c r="I2245" s="51" t="s">
        <v>1165</v>
      </c>
      <c r="J2245" s="27" t="str">
        <f ca="1">NETWORKDAYS(LeaveTracker[[#This Row],[Start Date]],LeaveTracker[[#This Row],[End Date]],lstHolidays)&amp; " "&amp;LeaveTracker[[#This Row],[Type of Leave]]</f>
        <v>1 OTHER</v>
      </c>
      <c r="K2245" s="23">
        <f ca="1">NETWORKDAYS(LeaveTracker[[#This Row],[Start Date]],LeaveTracker[[#This Row],[End Date]],lstHolidays)</f>
        <v>1</v>
      </c>
      <c r="L2245" s="30"/>
    </row>
    <row r="2246" spans="1:12" ht="30" customHeight="1" x14ac:dyDescent="0.3">
      <c r="A2246" s="30">
        <v>707</v>
      </c>
      <c r="B2246" s="36">
        <v>44767</v>
      </c>
      <c r="C2246" s="36" t="s">
        <v>1133</v>
      </c>
      <c r="D2246" s="19" t="s">
        <v>1093</v>
      </c>
      <c r="E2246" s="20" t="str">
        <f>IF(ISBLANK(LeaveTracker[[#This Row],[Employee Name]]),"-----",VLOOKUP(LeaveTracker[[#This Row],[Employee Name]],Employees[[Employee Name]:[Office]],6))</f>
        <v>CTO</v>
      </c>
      <c r="F2246" s="24" t="s">
        <v>1156</v>
      </c>
      <c r="G2246" s="24" t="s">
        <v>1156</v>
      </c>
      <c r="H2246" s="19" t="s">
        <v>81</v>
      </c>
      <c r="I2246" s="51" t="s">
        <v>1164</v>
      </c>
      <c r="J2246" s="27" t="str">
        <f ca="1">NETWORKDAYS(LeaveTracker[[#This Row],[Start Date]],LeaveTracker[[#This Row],[End Date]],lstHolidays)&amp; " "&amp;LeaveTracker[[#This Row],[Type of Leave]]</f>
        <v>1 SL</v>
      </c>
      <c r="K2246" s="23">
        <f ca="1">NETWORKDAYS(LeaveTracker[[#This Row],[Start Date]],LeaveTracker[[#This Row],[End Date]],lstHolidays)</f>
        <v>1</v>
      </c>
      <c r="L2246" s="30"/>
    </row>
    <row r="2247" spans="1:12" ht="30" customHeight="1" x14ac:dyDescent="0.3">
      <c r="A2247" s="30">
        <v>707</v>
      </c>
      <c r="B2247" s="36">
        <v>44767</v>
      </c>
      <c r="C2247" s="36" t="s">
        <v>1133</v>
      </c>
      <c r="D2247" s="19" t="s">
        <v>1093</v>
      </c>
      <c r="E2247" s="20" t="str">
        <f>IF(ISBLANK(LeaveTracker[[#This Row],[Employee Name]]),"-----",VLOOKUP(LeaveTracker[[#This Row],[Employee Name]],Employees[[Employee Name]:[Office]],6))</f>
        <v>CTO</v>
      </c>
      <c r="F2247" s="24" t="s">
        <v>1157</v>
      </c>
      <c r="G2247" s="24" t="s">
        <v>1157</v>
      </c>
      <c r="H2247" s="19" t="s">
        <v>81</v>
      </c>
      <c r="I2247" s="51" t="s">
        <v>1164</v>
      </c>
      <c r="J2247" s="27" t="str">
        <f ca="1">NETWORKDAYS(LeaveTracker[[#This Row],[Start Date]],LeaveTracker[[#This Row],[End Date]],lstHolidays)&amp; " "&amp;LeaveTracker[[#This Row],[Type of Leave]]</f>
        <v>1 SL</v>
      </c>
      <c r="K2247" s="23">
        <f ca="1">NETWORKDAYS(LeaveTracker[[#This Row],[Start Date]],LeaveTracker[[#This Row],[End Date]],lstHolidays)</f>
        <v>1</v>
      </c>
      <c r="L2247" s="30"/>
    </row>
    <row r="2248" spans="1:12" ht="30" customHeight="1" x14ac:dyDescent="0.3">
      <c r="A2248" s="30">
        <v>708</v>
      </c>
      <c r="B2248" s="36">
        <v>44767</v>
      </c>
      <c r="C2248" s="36" t="s">
        <v>1134</v>
      </c>
      <c r="D2248" s="19" t="s">
        <v>350</v>
      </c>
      <c r="E2248" s="20" t="str">
        <f>IF(ISBLANK(LeaveTracker[[#This Row],[Employee Name]]),"-----",VLOOKUP(LeaveTracker[[#This Row],[Employee Name]],Employees[[Employee Name]:[Office]],6))</f>
        <v>PICNIC GROVE</v>
      </c>
      <c r="F2248" s="24" t="s">
        <v>1156</v>
      </c>
      <c r="G2248" s="24" t="s">
        <v>1156</v>
      </c>
      <c r="H2248" s="19" t="s">
        <v>81</v>
      </c>
      <c r="I2248" s="51" t="s">
        <v>1164</v>
      </c>
      <c r="J2248" s="27" t="str">
        <f ca="1">NETWORKDAYS(LeaveTracker[[#This Row],[Start Date]],LeaveTracker[[#This Row],[End Date]],lstHolidays)&amp; " "&amp;LeaveTracker[[#This Row],[Type of Leave]]</f>
        <v>1 SL</v>
      </c>
      <c r="K2248" s="23">
        <f ca="1">NETWORKDAYS(LeaveTracker[[#This Row],[Start Date]],LeaveTracker[[#This Row],[End Date]],lstHolidays)</f>
        <v>1</v>
      </c>
      <c r="L2248" s="30"/>
    </row>
    <row r="2249" spans="1:12" ht="30" customHeight="1" x14ac:dyDescent="0.3">
      <c r="A2249" s="30">
        <v>708</v>
      </c>
      <c r="B2249" s="36">
        <v>44767</v>
      </c>
      <c r="C2249" s="36" t="s">
        <v>1134</v>
      </c>
      <c r="D2249" s="19" t="s">
        <v>350</v>
      </c>
      <c r="E2249" s="20" t="str">
        <f>IF(ISBLANK(LeaveTracker[[#This Row],[Employee Name]]),"-----",VLOOKUP(LeaveTracker[[#This Row],[Employee Name]],Employees[[Employee Name]:[Office]],6))</f>
        <v>PICNIC GROVE</v>
      </c>
      <c r="F2249" s="24" t="s">
        <v>1157</v>
      </c>
      <c r="G2249" s="24" t="s">
        <v>1157</v>
      </c>
      <c r="H2249" s="19" t="s">
        <v>81</v>
      </c>
      <c r="I2249" s="51" t="s">
        <v>1164</v>
      </c>
      <c r="J2249" s="27" t="str">
        <f ca="1">NETWORKDAYS(LeaveTracker[[#This Row],[Start Date]],LeaveTracker[[#This Row],[End Date]],lstHolidays)&amp; " "&amp;LeaveTracker[[#This Row],[Type of Leave]]</f>
        <v>1 SL</v>
      </c>
      <c r="K2249" s="23">
        <f ca="1">NETWORKDAYS(LeaveTracker[[#This Row],[Start Date]],LeaveTracker[[#This Row],[End Date]],lstHolidays)</f>
        <v>1</v>
      </c>
      <c r="L2249" s="30"/>
    </row>
    <row r="2250" spans="1:12" ht="30" customHeight="1" x14ac:dyDescent="0.3">
      <c r="A2250" s="30">
        <v>709</v>
      </c>
      <c r="B2250" s="36">
        <v>44767</v>
      </c>
      <c r="C2250" s="36" t="s">
        <v>1135</v>
      </c>
      <c r="D2250" s="19" t="s">
        <v>590</v>
      </c>
      <c r="E2250" s="20" t="str">
        <f>IF(ISBLANK(LeaveTracker[[#This Row],[Employee Name]]),"-----",VLOOKUP(LeaveTracker[[#This Row],[Employee Name]],Employees[[Employee Name]:[Office]],6))</f>
        <v>PICNIC GROVE</v>
      </c>
      <c r="F2250" s="24" t="s">
        <v>1158</v>
      </c>
      <c r="G2250" s="24" t="s">
        <v>1157</v>
      </c>
      <c r="H2250" s="19" t="s">
        <v>81</v>
      </c>
      <c r="I2250" s="51" t="s">
        <v>1164</v>
      </c>
      <c r="J2250" s="27" t="str">
        <f ca="1">NETWORKDAYS(LeaveTracker[[#This Row],[Start Date]],LeaveTracker[[#This Row],[End Date]],lstHolidays)&amp; " "&amp;LeaveTracker[[#This Row],[Type of Leave]]</f>
        <v>3 SL</v>
      </c>
      <c r="K2250" s="23">
        <f ca="1">NETWORKDAYS(LeaveTracker[[#This Row],[Start Date]],LeaveTracker[[#This Row],[End Date]],lstHolidays)</f>
        <v>3</v>
      </c>
      <c r="L2250" s="30"/>
    </row>
    <row r="2251" spans="1:12" ht="30" customHeight="1" x14ac:dyDescent="0.3">
      <c r="A2251" s="30">
        <v>710</v>
      </c>
      <c r="B2251" s="36">
        <v>44767</v>
      </c>
      <c r="C2251" s="36" t="s">
        <v>1136</v>
      </c>
      <c r="D2251" s="19" t="s">
        <v>116</v>
      </c>
      <c r="E2251" s="20" t="str">
        <f>IF(ISBLANK(LeaveTracker[[#This Row],[Employee Name]]),"-----",VLOOKUP(LeaveTracker[[#This Row],[Employee Name]],Employees[[Employee Name]:[Office]],6))</f>
        <v>CHARACTER OFFICE</v>
      </c>
      <c r="F2251" s="24" t="s">
        <v>1137</v>
      </c>
      <c r="G2251" s="24" t="s">
        <v>1137</v>
      </c>
      <c r="H2251" s="19" t="s">
        <v>81</v>
      </c>
      <c r="I2251" s="51" t="s">
        <v>1164</v>
      </c>
      <c r="J2251" s="27" t="str">
        <f ca="1">NETWORKDAYS(LeaveTracker[[#This Row],[Start Date]],LeaveTracker[[#This Row],[End Date]],lstHolidays)&amp; " "&amp;LeaveTracker[[#This Row],[Type of Leave]]</f>
        <v>1 SL</v>
      </c>
      <c r="K2251" s="23">
        <f ca="1">NETWORKDAYS(LeaveTracker[[#This Row],[Start Date]],LeaveTracker[[#This Row],[End Date]],lstHolidays)</f>
        <v>1</v>
      </c>
      <c r="L2251" s="30"/>
    </row>
    <row r="2252" spans="1:12" ht="30" customHeight="1" x14ac:dyDescent="0.3">
      <c r="A2252" s="30">
        <v>711</v>
      </c>
      <c r="B2252" s="36">
        <v>44767</v>
      </c>
      <c r="C2252" s="36" t="s">
        <v>1137</v>
      </c>
      <c r="D2252" s="19" t="s">
        <v>544</v>
      </c>
      <c r="E2252" s="20" t="str">
        <f>IF(ISBLANK(LeaveTracker[[#This Row],[Employee Name]]),"-----",VLOOKUP(LeaveTracker[[#This Row],[Employee Name]],Employees[[Employee Name]:[Office]],6))</f>
        <v>LCR</v>
      </c>
      <c r="F2252" s="24" t="s">
        <v>1138</v>
      </c>
      <c r="G2252" s="24" t="s">
        <v>1138</v>
      </c>
      <c r="H2252" s="19" t="s">
        <v>300</v>
      </c>
      <c r="I2252" s="51" t="s">
        <v>105</v>
      </c>
      <c r="J2252" s="27" t="str">
        <f ca="1">NETWORKDAYS(LeaveTracker[[#This Row],[Start Date]],LeaveTracker[[#This Row],[End Date]],lstHolidays)&amp; " "&amp;LeaveTracker[[#This Row],[Type of Leave]]</f>
        <v>1 OTHER</v>
      </c>
      <c r="K2252" s="23">
        <f ca="1">NETWORKDAYS(LeaveTracker[[#This Row],[Start Date]],LeaveTracker[[#This Row],[End Date]],lstHolidays)</f>
        <v>1</v>
      </c>
      <c r="L2252" s="30"/>
    </row>
    <row r="2253" spans="1:12" ht="30" customHeight="1" x14ac:dyDescent="0.3">
      <c r="A2253" s="30">
        <v>712</v>
      </c>
      <c r="B2253" s="36">
        <v>44767</v>
      </c>
      <c r="C2253" s="36" t="s">
        <v>1137</v>
      </c>
      <c r="D2253" s="19" t="s">
        <v>1034</v>
      </c>
      <c r="E2253" s="20" t="str">
        <f>IF(ISBLANK(LeaveTracker[[#This Row],[Employee Name]]),"-----",VLOOKUP(LeaveTracker[[#This Row],[Employee Name]],Employees[[Employee Name]:[Office]],6))</f>
        <v>CTO</v>
      </c>
      <c r="F2253" s="24" t="s">
        <v>1133</v>
      </c>
      <c r="G2253" s="24" t="s">
        <v>1133</v>
      </c>
      <c r="H2253" s="19" t="s">
        <v>81</v>
      </c>
      <c r="I2253" s="51" t="s">
        <v>1164</v>
      </c>
      <c r="J2253" s="27" t="str">
        <f ca="1">NETWORKDAYS(LeaveTracker[[#This Row],[Start Date]],LeaveTracker[[#This Row],[End Date]],lstHolidays)&amp; " "&amp;LeaveTracker[[#This Row],[Type of Leave]]</f>
        <v>1 SL</v>
      </c>
      <c r="K2253" s="23">
        <f ca="1">NETWORKDAYS(LeaveTracker[[#This Row],[Start Date]],LeaveTracker[[#This Row],[End Date]],lstHolidays)</f>
        <v>1</v>
      </c>
      <c r="L2253" s="30"/>
    </row>
    <row r="2254" spans="1:12" ht="30" customHeight="1" x14ac:dyDescent="0.3">
      <c r="A2254" s="30">
        <v>713</v>
      </c>
      <c r="B2254" s="36">
        <v>44767</v>
      </c>
      <c r="C2254" s="36" t="s">
        <v>1138</v>
      </c>
      <c r="D2254" s="19" t="s">
        <v>341</v>
      </c>
      <c r="E2254" s="20" t="str">
        <f>IF(ISBLANK(LeaveTracker[[#This Row],[Employee Name]]),"-----",VLOOKUP(LeaveTracker[[#This Row],[Employee Name]],Employees[[Employee Name]:[Office]],6))</f>
        <v>COMELEC</v>
      </c>
      <c r="F2254" s="24" t="s">
        <v>1159</v>
      </c>
      <c r="G2254" s="24" t="s">
        <v>1159</v>
      </c>
      <c r="H2254" s="19" t="s">
        <v>300</v>
      </c>
      <c r="I2254" s="51" t="s">
        <v>105</v>
      </c>
      <c r="J2254" s="27" t="str">
        <f ca="1">NETWORKDAYS(LeaveTracker[[#This Row],[Start Date]],LeaveTracker[[#This Row],[End Date]],lstHolidays)&amp; " "&amp;LeaveTracker[[#This Row],[Type of Leave]]</f>
        <v>1 OTHER</v>
      </c>
      <c r="K2254" s="23">
        <f ca="1">NETWORKDAYS(LeaveTracker[[#This Row],[Start Date]],LeaveTracker[[#This Row],[End Date]],lstHolidays)</f>
        <v>1</v>
      </c>
      <c r="L2254" s="30"/>
    </row>
    <row r="2255" spans="1:12" ht="30" customHeight="1" x14ac:dyDescent="0.3">
      <c r="A2255" s="30">
        <v>714</v>
      </c>
      <c r="B2255" s="36">
        <v>44767</v>
      </c>
      <c r="C2255" s="36" t="s">
        <v>1139</v>
      </c>
      <c r="D2255" s="19" t="s">
        <v>1146</v>
      </c>
      <c r="E2255" s="20" t="str">
        <f>IF(ISBLANK(LeaveTracker[[#This Row],[Employee Name]]),"-----",VLOOKUP(LeaveTracker[[#This Row],[Employee Name]],Employees[[Employee Name]:[Office]],6))</f>
        <v>PICNIC GROVE</v>
      </c>
      <c r="F2255" s="24" t="s">
        <v>1160</v>
      </c>
      <c r="G2255" s="24" t="s">
        <v>1161</v>
      </c>
      <c r="H2255" s="19" t="s">
        <v>81</v>
      </c>
      <c r="I2255" s="51" t="s">
        <v>1164</v>
      </c>
      <c r="J2255" s="27" t="str">
        <f ca="1">NETWORKDAYS(LeaveTracker[[#This Row],[Start Date]],LeaveTracker[[#This Row],[End Date]],lstHolidays)&amp; " "&amp;LeaveTracker[[#This Row],[Type of Leave]]</f>
        <v>3 SL</v>
      </c>
      <c r="K2255" s="23">
        <f ca="1">NETWORKDAYS(LeaveTracker[[#This Row],[Start Date]],LeaveTracker[[#This Row],[End Date]],lstHolidays)</f>
        <v>3</v>
      </c>
      <c r="L2255" s="30"/>
    </row>
    <row r="2256" spans="1:12" ht="30" customHeight="1" x14ac:dyDescent="0.3">
      <c r="A2256" s="30">
        <v>714</v>
      </c>
      <c r="B2256" s="36">
        <v>44767</v>
      </c>
      <c r="C2256" s="36" t="s">
        <v>1139</v>
      </c>
      <c r="D2256" s="19" t="s">
        <v>1146</v>
      </c>
      <c r="E2256" s="20" t="str">
        <f>IF(ISBLANK(LeaveTracker[[#This Row],[Employee Name]]),"-----",VLOOKUP(LeaveTracker[[#This Row],[Employee Name]],Employees[[Employee Name]:[Office]],6))</f>
        <v>PICNIC GROVE</v>
      </c>
      <c r="F2256" s="24" t="s">
        <v>1131</v>
      </c>
      <c r="G2256" s="24" t="s">
        <v>1126</v>
      </c>
      <c r="H2256" s="19" t="s">
        <v>81</v>
      </c>
      <c r="I2256" s="51" t="s">
        <v>1164</v>
      </c>
      <c r="J2256" s="27" t="str">
        <f ca="1">NETWORKDAYS(LeaveTracker[[#This Row],[Start Date]],LeaveTracker[[#This Row],[End Date]],lstHolidays)&amp; " "&amp;LeaveTracker[[#This Row],[Type of Leave]]</f>
        <v>5 SL</v>
      </c>
      <c r="K2256" s="23">
        <f ca="1">NETWORKDAYS(LeaveTracker[[#This Row],[Start Date]],LeaveTracker[[#This Row],[End Date]],lstHolidays)</f>
        <v>5</v>
      </c>
      <c r="L2256" s="30"/>
    </row>
    <row r="2257" spans="1:12" ht="30" customHeight="1" x14ac:dyDescent="0.3">
      <c r="A2257" s="30">
        <v>714</v>
      </c>
      <c r="B2257" s="36">
        <v>44767</v>
      </c>
      <c r="C2257" s="36" t="s">
        <v>1139</v>
      </c>
      <c r="D2257" s="19" t="s">
        <v>1146</v>
      </c>
      <c r="E2257" s="20" t="str">
        <f>IF(ISBLANK(LeaveTracker[[#This Row],[Employee Name]]),"-----",VLOOKUP(LeaveTracker[[#This Row],[Employee Name]],Employees[[Employee Name]:[Office]],6))</f>
        <v>PICNIC GROVE</v>
      </c>
      <c r="F2257" s="24" t="s">
        <v>1129</v>
      </c>
      <c r="G2257" s="24" t="s">
        <v>1124</v>
      </c>
      <c r="H2257" s="19" t="s">
        <v>81</v>
      </c>
      <c r="I2257" s="51" t="s">
        <v>1164</v>
      </c>
      <c r="J2257" s="27" t="str">
        <f ca="1">NETWORKDAYS(LeaveTracker[[#This Row],[Start Date]],LeaveTracker[[#This Row],[End Date]],lstHolidays)&amp; " "&amp;LeaveTracker[[#This Row],[Type of Leave]]</f>
        <v>5 SL</v>
      </c>
      <c r="K2257" s="23">
        <f ca="1">NETWORKDAYS(LeaveTracker[[#This Row],[Start Date]],LeaveTracker[[#This Row],[End Date]],lstHolidays)</f>
        <v>5</v>
      </c>
      <c r="L2257" s="30"/>
    </row>
    <row r="2258" spans="1:12" ht="30" customHeight="1" x14ac:dyDescent="0.3">
      <c r="A2258" s="30">
        <v>714</v>
      </c>
      <c r="B2258" s="36">
        <v>44767</v>
      </c>
      <c r="C2258" s="36" t="s">
        <v>1139</v>
      </c>
      <c r="D2258" s="19" t="s">
        <v>1146</v>
      </c>
      <c r="E2258" s="20" t="str">
        <f>IF(ISBLANK(LeaveTracker[[#This Row],[Employee Name]]),"-----",VLOOKUP(LeaveTracker[[#This Row],[Employee Name]],Employees[[Employee Name]:[Office]],6))</f>
        <v>PICNIC GROVE</v>
      </c>
      <c r="F2258" s="24" t="s">
        <v>1130</v>
      </c>
      <c r="G2258" s="24" t="s">
        <v>1130</v>
      </c>
      <c r="H2258" s="19" t="s">
        <v>81</v>
      </c>
      <c r="I2258" s="51" t="s">
        <v>1164</v>
      </c>
      <c r="J2258" s="27" t="str">
        <f ca="1">NETWORKDAYS(LeaveTracker[[#This Row],[Start Date]],LeaveTracker[[#This Row],[End Date]],lstHolidays)&amp; " "&amp;LeaveTracker[[#This Row],[Type of Leave]]</f>
        <v>1 SL</v>
      </c>
      <c r="K2258" s="23">
        <f ca="1">NETWORKDAYS(LeaveTracker[[#This Row],[Start Date]],LeaveTracker[[#This Row],[End Date]],lstHolidays)</f>
        <v>1</v>
      </c>
      <c r="L2258" s="30"/>
    </row>
    <row r="2259" spans="1:12" ht="30" customHeight="1" x14ac:dyDescent="0.3">
      <c r="A2259" s="30">
        <v>714</v>
      </c>
      <c r="B2259" s="36">
        <v>44767</v>
      </c>
      <c r="C2259" s="36" t="s">
        <v>1139</v>
      </c>
      <c r="D2259" s="19" t="s">
        <v>1146</v>
      </c>
      <c r="E2259" s="20" t="str">
        <f>IF(ISBLANK(LeaveTracker[[#This Row],[Employee Name]]),"-----",VLOOKUP(LeaveTracker[[#This Row],[Employee Name]],Employees[[Employee Name]:[Office]],6))</f>
        <v>PICNIC GROVE</v>
      </c>
      <c r="F2259" s="24" t="s">
        <v>1139</v>
      </c>
      <c r="G2259" s="24" t="s">
        <v>1139</v>
      </c>
      <c r="H2259" s="19" t="s">
        <v>81</v>
      </c>
      <c r="I2259" s="51" t="s">
        <v>1164</v>
      </c>
      <c r="J2259" s="27" t="str">
        <f ca="1">NETWORKDAYS(LeaveTracker[[#This Row],[Start Date]],LeaveTracker[[#This Row],[End Date]],lstHolidays)&amp; " "&amp;LeaveTracker[[#This Row],[Type of Leave]]</f>
        <v>1 SL</v>
      </c>
      <c r="K2259" s="23">
        <f ca="1">NETWORKDAYS(LeaveTracker[[#This Row],[Start Date]],LeaveTracker[[#This Row],[End Date]],lstHolidays)</f>
        <v>1</v>
      </c>
      <c r="L2259" s="30"/>
    </row>
    <row r="2260" spans="1:12" ht="30" customHeight="1" x14ac:dyDescent="0.3">
      <c r="A2260" s="30">
        <v>715</v>
      </c>
      <c r="B2260" s="36">
        <v>44767</v>
      </c>
      <c r="C2260" s="36" t="s">
        <v>1140</v>
      </c>
      <c r="D2260" s="19" t="s">
        <v>431</v>
      </c>
      <c r="E2260" s="20" t="str">
        <f>IF(ISBLANK(LeaveTracker[[#This Row],[Employee Name]]),"-----",VLOOKUP(LeaveTracker[[#This Row],[Employee Name]],Employees[[Employee Name]:[Office]],6))</f>
        <v>HRMO</v>
      </c>
      <c r="F2260" s="24" t="s">
        <v>1162</v>
      </c>
      <c r="G2260" s="24" t="s">
        <v>1162</v>
      </c>
      <c r="H2260" s="19" t="s">
        <v>82</v>
      </c>
      <c r="I2260" s="51" t="s">
        <v>1164</v>
      </c>
      <c r="J2260" s="27" t="str">
        <f ca="1">NETWORKDAYS(LeaveTracker[[#This Row],[Start Date]],LeaveTracker[[#This Row],[End Date]],lstHolidays)&amp; " "&amp;LeaveTracker[[#This Row],[Type of Leave]]</f>
        <v>1 VL</v>
      </c>
      <c r="K2260" s="23">
        <f ca="1">NETWORKDAYS(LeaveTracker[[#This Row],[Start Date]],LeaveTracker[[#This Row],[End Date]],lstHolidays)</f>
        <v>1</v>
      </c>
      <c r="L2260" s="30"/>
    </row>
    <row r="2261" spans="1:12" ht="30" customHeight="1" x14ac:dyDescent="0.3">
      <c r="A2261" s="30">
        <v>715</v>
      </c>
      <c r="B2261" s="36">
        <v>44767</v>
      </c>
      <c r="C2261" s="36" t="s">
        <v>1140</v>
      </c>
      <c r="D2261" s="19" t="s">
        <v>431</v>
      </c>
      <c r="E2261" s="20" t="str">
        <f>IF(ISBLANK(LeaveTracker[[#This Row],[Employee Name]]),"-----",VLOOKUP(LeaveTracker[[#This Row],[Employee Name]],Employees[[Employee Name]:[Office]],6))</f>
        <v>HRMO</v>
      </c>
      <c r="F2261" s="24" t="s">
        <v>1163</v>
      </c>
      <c r="G2261" s="24" t="s">
        <v>1163</v>
      </c>
      <c r="H2261" s="19" t="s">
        <v>82</v>
      </c>
      <c r="I2261" s="51" t="s">
        <v>1164</v>
      </c>
      <c r="J2261" s="27" t="str">
        <f ca="1">NETWORKDAYS(LeaveTracker[[#This Row],[Start Date]],LeaveTracker[[#This Row],[End Date]],lstHolidays)&amp; " "&amp;LeaveTracker[[#This Row],[Type of Leave]]</f>
        <v>1 VL</v>
      </c>
      <c r="K2261" s="23">
        <f ca="1">NETWORKDAYS(LeaveTracker[[#This Row],[Start Date]],LeaveTracker[[#This Row],[End Date]],lstHolidays)</f>
        <v>1</v>
      </c>
      <c r="L2261" s="30"/>
    </row>
    <row r="2262" spans="1:12" ht="30" customHeight="1" x14ac:dyDescent="0.3">
      <c r="A2262" s="30">
        <v>715</v>
      </c>
      <c r="B2262" s="36">
        <v>44767</v>
      </c>
      <c r="C2262" s="36" t="s">
        <v>1140</v>
      </c>
      <c r="D2262" s="19" t="s">
        <v>431</v>
      </c>
      <c r="E2262" s="20" t="str">
        <f>IF(ISBLANK(LeaveTracker[[#This Row],[Employee Name]]),"-----",VLOOKUP(LeaveTracker[[#This Row],[Employee Name]],Employees[[Employee Name]:[Office]],6))</f>
        <v>HRMO</v>
      </c>
      <c r="F2262" s="24" t="s">
        <v>1172</v>
      </c>
      <c r="G2262" s="24" t="s">
        <v>1172</v>
      </c>
      <c r="H2262" s="19" t="s">
        <v>82</v>
      </c>
      <c r="I2262" s="51" t="s">
        <v>1164</v>
      </c>
      <c r="J2262" s="27" t="str">
        <f ca="1">NETWORKDAYS(LeaveTracker[[#This Row],[Start Date]],LeaveTracker[[#This Row],[End Date]],lstHolidays)&amp; " "&amp;LeaveTracker[[#This Row],[Type of Leave]]</f>
        <v>1 VL</v>
      </c>
      <c r="K2262" s="23">
        <f ca="1">NETWORKDAYS(LeaveTracker[[#This Row],[Start Date]],LeaveTracker[[#This Row],[End Date]],lstHolidays)</f>
        <v>1</v>
      </c>
      <c r="L2262" s="30"/>
    </row>
    <row r="2263" spans="1:12" ht="30" customHeight="1" x14ac:dyDescent="0.3">
      <c r="A2263" s="30">
        <v>716</v>
      </c>
      <c r="B2263" s="36">
        <v>44767</v>
      </c>
      <c r="C2263" s="36" t="s">
        <v>1123</v>
      </c>
      <c r="D2263" s="19" t="s">
        <v>401</v>
      </c>
      <c r="E2263" s="20" t="str">
        <f>IF(ISBLANK(LeaveTracker[[#This Row],[Employee Name]]),"-----",VLOOKUP(LeaveTracker[[#This Row],[Employee Name]],Employees[[Employee Name]:[Office]],6))</f>
        <v>CTO</v>
      </c>
      <c r="F2263" s="24" t="s">
        <v>1173</v>
      </c>
      <c r="G2263" s="24" t="s">
        <v>1173</v>
      </c>
      <c r="H2263" s="19" t="s">
        <v>81</v>
      </c>
      <c r="I2263" s="51" t="s">
        <v>1164</v>
      </c>
      <c r="J2263" s="27" t="str">
        <f ca="1">NETWORKDAYS(LeaveTracker[[#This Row],[Start Date]],LeaveTracker[[#This Row],[End Date]],lstHolidays)&amp; " "&amp;LeaveTracker[[#This Row],[Type of Leave]]</f>
        <v>1 SL</v>
      </c>
      <c r="K2263" s="23">
        <f ca="1">NETWORKDAYS(LeaveTracker[[#This Row],[Start Date]],LeaveTracker[[#This Row],[End Date]],lstHolidays)</f>
        <v>1</v>
      </c>
      <c r="L2263" s="30"/>
    </row>
    <row r="2264" spans="1:12" ht="30" customHeight="1" x14ac:dyDescent="0.3">
      <c r="A2264" s="30">
        <v>717</v>
      </c>
      <c r="B2264" s="36">
        <v>44767</v>
      </c>
      <c r="C2264" s="36" t="s">
        <v>1123</v>
      </c>
      <c r="D2264" s="19" t="s">
        <v>410</v>
      </c>
      <c r="E2264" s="20" t="str">
        <f>IF(ISBLANK(LeaveTracker[[#This Row],[Employee Name]]),"-----",VLOOKUP(LeaveTracker[[#This Row],[Employee Name]],Employees[[Employee Name]:[Office]],6))</f>
        <v>CTO</v>
      </c>
      <c r="F2264" s="24" t="s">
        <v>1152</v>
      </c>
      <c r="G2264" s="24" t="s">
        <v>1152</v>
      </c>
      <c r="H2264" s="19" t="s">
        <v>300</v>
      </c>
      <c r="I2264" s="51" t="s">
        <v>105</v>
      </c>
      <c r="J2264" s="27" t="str">
        <f ca="1">NETWORKDAYS(LeaveTracker[[#This Row],[Start Date]],LeaveTracker[[#This Row],[End Date]],lstHolidays)&amp; " "&amp;LeaveTracker[[#This Row],[Type of Leave]]</f>
        <v>1 OTHER</v>
      </c>
      <c r="K2264" s="23">
        <f ca="1">NETWORKDAYS(LeaveTracker[[#This Row],[Start Date]],LeaveTracker[[#This Row],[End Date]],lstHolidays)</f>
        <v>1</v>
      </c>
      <c r="L2264" s="30"/>
    </row>
    <row r="2265" spans="1:12" ht="30" customHeight="1" x14ac:dyDescent="0.3">
      <c r="A2265" s="30">
        <v>718</v>
      </c>
      <c r="B2265" s="36">
        <v>44767</v>
      </c>
      <c r="C2265" s="36" t="s">
        <v>1140</v>
      </c>
      <c r="D2265" s="19" t="s">
        <v>805</v>
      </c>
      <c r="E2265" s="20" t="str">
        <f>IF(ISBLANK(LeaveTracker[[#This Row],[Employee Name]]),"-----",VLOOKUP(LeaveTracker[[#This Row],[Employee Name]],Employees[[Employee Name]:[Office]],6))</f>
        <v>ONT</v>
      </c>
      <c r="F2265" s="24" t="s">
        <v>1174</v>
      </c>
      <c r="G2265" s="24" t="s">
        <v>1174</v>
      </c>
      <c r="H2265" s="19" t="s">
        <v>82</v>
      </c>
      <c r="I2265" s="51" t="s">
        <v>1164</v>
      </c>
      <c r="J2265" s="27" t="str">
        <f ca="1">NETWORKDAYS(LeaveTracker[[#This Row],[Start Date]],LeaveTracker[[#This Row],[End Date]],lstHolidays)&amp; " "&amp;LeaveTracker[[#This Row],[Type of Leave]]</f>
        <v>1 VL</v>
      </c>
      <c r="K2265" s="23">
        <f ca="1">NETWORKDAYS(LeaveTracker[[#This Row],[Start Date]],LeaveTracker[[#This Row],[End Date]],lstHolidays)</f>
        <v>1</v>
      </c>
      <c r="L2265" s="30"/>
    </row>
    <row r="2266" spans="1:12" ht="30" customHeight="1" x14ac:dyDescent="0.3">
      <c r="A2266" s="30">
        <v>719</v>
      </c>
      <c r="B2266" s="36">
        <v>44767</v>
      </c>
      <c r="C2266" s="36" t="s">
        <v>1140</v>
      </c>
      <c r="D2266" s="19" t="s">
        <v>805</v>
      </c>
      <c r="E2266" s="20" t="str">
        <f>IF(ISBLANK(LeaveTracker[[#This Row],[Employee Name]]),"-----",VLOOKUP(LeaveTracker[[#This Row],[Employee Name]],Employees[[Employee Name]:[Office]],6))</f>
        <v>ONT</v>
      </c>
      <c r="F2266" s="24" t="s">
        <v>1175</v>
      </c>
      <c r="G2266" s="24" t="s">
        <v>1175</v>
      </c>
      <c r="H2266" s="19" t="s">
        <v>82</v>
      </c>
      <c r="I2266" s="51" t="s">
        <v>1164</v>
      </c>
      <c r="J2266" s="27" t="str">
        <f ca="1">NETWORKDAYS(LeaveTracker[[#This Row],[Start Date]],LeaveTracker[[#This Row],[End Date]],lstHolidays)&amp; " "&amp;LeaveTracker[[#This Row],[Type of Leave]]</f>
        <v>1 VL</v>
      </c>
      <c r="K2266" s="23">
        <f ca="1">NETWORKDAYS(LeaveTracker[[#This Row],[Start Date]],LeaveTracker[[#This Row],[End Date]],lstHolidays)</f>
        <v>1</v>
      </c>
      <c r="L2266" s="30"/>
    </row>
    <row r="2267" spans="1:12" ht="30" customHeight="1" x14ac:dyDescent="0.3">
      <c r="A2267" s="30">
        <v>720</v>
      </c>
      <c r="B2267" s="36">
        <v>44767</v>
      </c>
      <c r="C2267" s="36" t="s">
        <v>1167</v>
      </c>
      <c r="D2267" s="19" t="s">
        <v>742</v>
      </c>
      <c r="E2267" s="20" t="str">
        <f>IF(ISBLANK(LeaveTracker[[#This Row],[Employee Name]]),"-----",VLOOKUP(LeaveTracker[[#This Row],[Employee Name]],Employees[[Employee Name]:[Office]],6))</f>
        <v>CSWDO</v>
      </c>
      <c r="F2267" s="24" t="s">
        <v>1140</v>
      </c>
      <c r="G2267" s="24" t="s">
        <v>1140</v>
      </c>
      <c r="H2267" s="19" t="s">
        <v>81</v>
      </c>
      <c r="I2267" s="51" t="s">
        <v>1164</v>
      </c>
      <c r="J2267" s="27" t="str">
        <f ca="1">NETWORKDAYS(LeaveTracker[[#This Row],[Start Date]],LeaveTracker[[#This Row],[End Date]],lstHolidays)&amp; " "&amp;LeaveTracker[[#This Row],[Type of Leave]]</f>
        <v>1 SL</v>
      </c>
      <c r="K2267" s="23">
        <f ca="1">NETWORKDAYS(LeaveTracker[[#This Row],[Start Date]],LeaveTracker[[#This Row],[End Date]],lstHolidays)</f>
        <v>1</v>
      </c>
      <c r="L2267" s="30"/>
    </row>
    <row r="2268" spans="1:12" ht="30" customHeight="1" x14ac:dyDescent="0.3">
      <c r="A2268" s="30">
        <v>721</v>
      </c>
      <c r="B2268" s="36">
        <v>44767</v>
      </c>
      <c r="C2268" s="36" t="s">
        <v>1140</v>
      </c>
      <c r="D2268" s="19" t="s">
        <v>233</v>
      </c>
      <c r="E2268" s="20" t="str">
        <f>IF(ISBLANK(LeaveTracker[[#This Row],[Employee Name]]),"-----",VLOOKUP(LeaveTracker[[#This Row],[Employee Name]],Employees[[Employee Name]:[Office]],6))</f>
        <v>CSWDO</v>
      </c>
      <c r="F2268" s="24" t="s">
        <v>1157</v>
      </c>
      <c r="G2268" s="24" t="s">
        <v>1157</v>
      </c>
      <c r="H2268" s="19" t="s">
        <v>81</v>
      </c>
      <c r="I2268" s="51" t="s">
        <v>1164</v>
      </c>
      <c r="J2268" s="27" t="str">
        <f ca="1">NETWORKDAYS(LeaveTracker[[#This Row],[Start Date]],LeaveTracker[[#This Row],[End Date]],lstHolidays)&amp; " "&amp;LeaveTracker[[#This Row],[Type of Leave]]</f>
        <v>1 SL</v>
      </c>
      <c r="K2268" s="23">
        <f ca="1">NETWORKDAYS(LeaveTracker[[#This Row],[Start Date]],LeaveTracker[[#This Row],[End Date]],lstHolidays)</f>
        <v>1</v>
      </c>
      <c r="L2268" s="30"/>
    </row>
    <row r="2269" spans="1:12" ht="30" customHeight="1" x14ac:dyDescent="0.3">
      <c r="A2269" s="30">
        <v>721</v>
      </c>
      <c r="B2269" s="36">
        <v>44767</v>
      </c>
      <c r="C2269" s="36" t="s">
        <v>1140</v>
      </c>
      <c r="D2269" s="19" t="s">
        <v>233</v>
      </c>
      <c r="E2269" s="20" t="str">
        <f>IF(ISBLANK(LeaveTracker[[#This Row],[Employee Name]]),"-----",VLOOKUP(LeaveTracker[[#This Row],[Employee Name]],Employees[[Employee Name]:[Office]],6))</f>
        <v>CSWDO</v>
      </c>
      <c r="F2269" s="24" t="s">
        <v>1136</v>
      </c>
      <c r="G2269" s="24" t="s">
        <v>1136</v>
      </c>
      <c r="H2269" s="19" t="s">
        <v>81</v>
      </c>
      <c r="I2269" s="51" t="s">
        <v>1164</v>
      </c>
      <c r="J2269" s="27" t="str">
        <f ca="1">NETWORKDAYS(LeaveTracker[[#This Row],[Start Date]],LeaveTracker[[#This Row],[End Date]],lstHolidays)&amp; " "&amp;LeaveTracker[[#This Row],[Type of Leave]]</f>
        <v>1 SL</v>
      </c>
      <c r="K2269" s="23">
        <f ca="1">NETWORKDAYS(LeaveTracker[[#This Row],[Start Date]],LeaveTracker[[#This Row],[End Date]],lstHolidays)</f>
        <v>1</v>
      </c>
      <c r="L2269" s="30"/>
    </row>
    <row r="2270" spans="1:12" ht="30" customHeight="1" x14ac:dyDescent="0.3">
      <c r="A2270" s="30">
        <v>722</v>
      </c>
      <c r="B2270" s="36">
        <v>44767</v>
      </c>
      <c r="C2270" s="36" t="s">
        <v>1137</v>
      </c>
      <c r="D2270" s="19" t="s">
        <v>1180</v>
      </c>
      <c r="E2270" s="20" t="str">
        <f>IF(ISBLANK(LeaveTracker[[#This Row],[Employee Name]]),"-----",VLOOKUP(LeaveTracker[[#This Row],[Employee Name]],Employees[[Employee Name]:[Office]],6))</f>
        <v>CSWDO</v>
      </c>
      <c r="F2270" s="24" t="s">
        <v>1136</v>
      </c>
      <c r="G2270" s="24" t="s">
        <v>1136</v>
      </c>
      <c r="H2270" s="19" t="s">
        <v>300</v>
      </c>
      <c r="I2270" s="51" t="s">
        <v>105</v>
      </c>
      <c r="J2270" s="27" t="str">
        <f ca="1">NETWORKDAYS(LeaveTracker[[#This Row],[Start Date]],LeaveTracker[[#This Row],[End Date]],lstHolidays)&amp; " "&amp;LeaveTracker[[#This Row],[Type of Leave]]</f>
        <v>1 OTHER</v>
      </c>
      <c r="K2270" s="23">
        <f ca="1">NETWORKDAYS(LeaveTracker[[#This Row],[Start Date]],LeaveTracker[[#This Row],[End Date]],lstHolidays)</f>
        <v>1</v>
      </c>
      <c r="L2270" s="30"/>
    </row>
    <row r="2271" spans="1:12" ht="30" customHeight="1" x14ac:dyDescent="0.3">
      <c r="A2271" s="30">
        <v>723</v>
      </c>
      <c r="B2271" s="36">
        <v>44767</v>
      </c>
      <c r="C2271" s="36" t="s">
        <v>1137</v>
      </c>
      <c r="D2271" s="19" t="s">
        <v>1180</v>
      </c>
      <c r="E2271" s="20" t="str">
        <f>IF(ISBLANK(LeaveTracker[[#This Row],[Employee Name]]),"-----",VLOOKUP(LeaveTracker[[#This Row],[Employee Name]],Employees[[Employee Name]:[Office]],6))</f>
        <v>CSWDO</v>
      </c>
      <c r="F2271" s="24" t="s">
        <v>1133</v>
      </c>
      <c r="G2271" s="24" t="s">
        <v>1135</v>
      </c>
      <c r="H2271" s="19" t="s">
        <v>81</v>
      </c>
      <c r="I2271" s="51" t="s">
        <v>1164</v>
      </c>
      <c r="J2271" s="27" t="str">
        <f ca="1">NETWORKDAYS(LeaveTracker[[#This Row],[Start Date]],LeaveTracker[[#This Row],[End Date]],lstHolidays)&amp; " "&amp;LeaveTracker[[#This Row],[Type of Leave]]</f>
        <v>2 SL</v>
      </c>
      <c r="K2271" s="23">
        <f ca="1">NETWORKDAYS(LeaveTracker[[#This Row],[Start Date]],LeaveTracker[[#This Row],[End Date]],lstHolidays)</f>
        <v>2</v>
      </c>
      <c r="L2271" s="30"/>
    </row>
    <row r="2272" spans="1:12" ht="30" customHeight="1" x14ac:dyDescent="0.3">
      <c r="A2272" s="30">
        <v>724</v>
      </c>
      <c r="B2272" s="36">
        <v>44767</v>
      </c>
      <c r="C2272" s="36" t="s">
        <v>1137</v>
      </c>
      <c r="D2272" s="19" t="s">
        <v>1180</v>
      </c>
      <c r="E2272" s="20" t="str">
        <f>IF(ISBLANK(LeaveTracker[[#This Row],[Employee Name]]),"-----",VLOOKUP(LeaveTracker[[#This Row],[Employee Name]],Employees[[Employee Name]:[Office]],6))</f>
        <v>CSWDO</v>
      </c>
      <c r="F2272" s="24" t="s">
        <v>1157</v>
      </c>
      <c r="G2272" s="24" t="s">
        <v>1157</v>
      </c>
      <c r="H2272" s="19" t="s">
        <v>300</v>
      </c>
      <c r="I2272" s="51" t="s">
        <v>769</v>
      </c>
      <c r="J2272" s="27" t="str">
        <f ca="1">NETWORKDAYS(LeaveTracker[[#This Row],[Start Date]],LeaveTracker[[#This Row],[End Date]],lstHolidays)&amp; " "&amp;LeaveTracker[[#This Row],[Type of Leave]]</f>
        <v>1 OTHER</v>
      </c>
      <c r="K2272" s="23">
        <f ca="1">NETWORKDAYS(LeaveTracker[[#This Row],[Start Date]],LeaveTracker[[#This Row],[End Date]],lstHolidays)</f>
        <v>1</v>
      </c>
      <c r="L2272" s="30"/>
    </row>
    <row r="2273" spans="1:12" ht="30" customHeight="1" x14ac:dyDescent="0.3">
      <c r="A2273" s="30">
        <v>725</v>
      </c>
      <c r="B2273" s="36">
        <v>44767</v>
      </c>
      <c r="C2273" s="36" t="s">
        <v>1137</v>
      </c>
      <c r="D2273" s="19" t="s">
        <v>414</v>
      </c>
      <c r="E2273" s="20" t="str">
        <f>IF(ISBLANK(LeaveTracker[[#This Row],[Employee Name]]),"-----",VLOOKUP(LeaveTracker[[#This Row],[Employee Name]],Employees[[Employee Name]:[Office]],6))</f>
        <v>CTO</v>
      </c>
      <c r="F2273" s="24" t="s">
        <v>1140</v>
      </c>
      <c r="G2273" s="24" t="s">
        <v>1140</v>
      </c>
      <c r="H2273" s="19" t="s">
        <v>300</v>
      </c>
      <c r="I2273" s="51" t="s">
        <v>105</v>
      </c>
      <c r="J2273" s="27" t="str">
        <f ca="1">NETWORKDAYS(LeaveTracker[[#This Row],[Start Date]],LeaveTracker[[#This Row],[End Date]],lstHolidays)&amp; " "&amp;LeaveTracker[[#This Row],[Type of Leave]]</f>
        <v>1 OTHER</v>
      </c>
      <c r="K2273" s="23">
        <f ca="1">NETWORKDAYS(LeaveTracker[[#This Row],[Start Date]],LeaveTracker[[#This Row],[End Date]],lstHolidays)</f>
        <v>1</v>
      </c>
      <c r="L2273" s="30"/>
    </row>
    <row r="2274" spans="1:12" ht="30" customHeight="1" x14ac:dyDescent="0.3">
      <c r="A2274" s="30">
        <v>726</v>
      </c>
      <c r="B2274" s="36">
        <v>44767</v>
      </c>
      <c r="C2274" s="36" t="s">
        <v>1136</v>
      </c>
      <c r="D2274" s="19" t="s">
        <v>1034</v>
      </c>
      <c r="E2274" s="20" t="str">
        <f>IF(ISBLANK(LeaveTracker[[#This Row],[Employee Name]]),"-----",VLOOKUP(LeaveTracker[[#This Row],[Employee Name]],Employees[[Employee Name]:[Office]],6))</f>
        <v>CTO</v>
      </c>
      <c r="F2274" s="24" t="s">
        <v>1168</v>
      </c>
      <c r="G2274" s="24" t="s">
        <v>1168</v>
      </c>
      <c r="H2274" s="19" t="s">
        <v>81</v>
      </c>
      <c r="I2274" s="51" t="s">
        <v>1164</v>
      </c>
      <c r="J2274" s="27" t="str">
        <f ca="1">NETWORKDAYS(LeaveTracker[[#This Row],[Start Date]],LeaveTracker[[#This Row],[End Date]],lstHolidays)&amp; " "&amp;LeaveTracker[[#This Row],[Type of Leave]]</f>
        <v>1 SL</v>
      </c>
      <c r="K2274" s="23">
        <f ca="1">NETWORKDAYS(LeaveTracker[[#This Row],[Start Date]],LeaveTracker[[#This Row],[End Date]],lstHolidays)</f>
        <v>1</v>
      </c>
      <c r="L2274" s="30"/>
    </row>
    <row r="2275" spans="1:12" ht="30" customHeight="1" x14ac:dyDescent="0.3">
      <c r="A2275" s="30">
        <v>727</v>
      </c>
      <c r="B2275" s="36">
        <v>44767</v>
      </c>
      <c r="C2275" s="36" t="s">
        <v>1136</v>
      </c>
      <c r="D2275" s="19" t="s">
        <v>171</v>
      </c>
      <c r="E2275" s="20" t="str">
        <f>IF(ISBLANK(LeaveTracker[[#This Row],[Employee Name]]),"-----",VLOOKUP(LeaveTracker[[#This Row],[Employee Name]],Employees[[Employee Name]:[Office]],6))</f>
        <v>HRMO</v>
      </c>
      <c r="F2275" s="24" t="s">
        <v>1137</v>
      </c>
      <c r="G2275" s="24" t="s">
        <v>1137</v>
      </c>
      <c r="H2275" s="19" t="s">
        <v>81</v>
      </c>
      <c r="I2275" s="51" t="s">
        <v>1164</v>
      </c>
      <c r="J2275" s="27" t="str">
        <f ca="1">NETWORKDAYS(LeaveTracker[[#This Row],[Start Date]],LeaveTracker[[#This Row],[End Date]],lstHolidays)&amp; " "&amp;LeaveTracker[[#This Row],[Type of Leave]]</f>
        <v>1 SL</v>
      </c>
      <c r="K2275" s="23">
        <f ca="1">NETWORKDAYS(LeaveTracker[[#This Row],[Start Date]],LeaveTracker[[#This Row],[End Date]],lstHolidays)</f>
        <v>1</v>
      </c>
      <c r="L2275" s="30"/>
    </row>
    <row r="2276" spans="1:12" ht="30" customHeight="1" x14ac:dyDescent="0.3">
      <c r="A2276" s="30">
        <v>728</v>
      </c>
      <c r="B2276" s="36">
        <v>44767</v>
      </c>
      <c r="C2276" s="36" t="s">
        <v>1136</v>
      </c>
      <c r="D2276" s="19" t="s">
        <v>881</v>
      </c>
      <c r="E2276" s="20" t="str">
        <f>IF(ISBLANK(LeaveTracker[[#This Row],[Employee Name]]),"-----",VLOOKUP(LeaveTracker[[#This Row],[Employee Name]],Employees[[Employee Name]:[Office]],6))</f>
        <v>ACCOUNTING</v>
      </c>
      <c r="F2276" s="24" t="s">
        <v>1137</v>
      </c>
      <c r="G2276" s="24" t="s">
        <v>1137</v>
      </c>
      <c r="H2276" s="19" t="s">
        <v>300</v>
      </c>
      <c r="I2276" s="51" t="s">
        <v>105</v>
      </c>
      <c r="J2276" s="27" t="str">
        <f ca="1">NETWORKDAYS(LeaveTracker[[#This Row],[Start Date]],LeaveTracker[[#This Row],[End Date]],lstHolidays)&amp; " "&amp;LeaveTracker[[#This Row],[Type of Leave]]</f>
        <v>1 OTHER</v>
      </c>
      <c r="K2276" s="23">
        <f ca="1">NETWORKDAYS(LeaveTracker[[#This Row],[Start Date]],LeaveTracker[[#This Row],[End Date]],lstHolidays)</f>
        <v>1</v>
      </c>
      <c r="L2276" s="30"/>
    </row>
    <row r="2277" spans="1:12" ht="30" customHeight="1" x14ac:dyDescent="0.3">
      <c r="A2277" s="30">
        <v>729</v>
      </c>
      <c r="B2277" s="36">
        <v>44767</v>
      </c>
      <c r="C2277" s="36" t="s">
        <v>1137</v>
      </c>
      <c r="D2277" s="19" t="s">
        <v>522</v>
      </c>
      <c r="E2277" s="20" t="str">
        <f>IF(ISBLANK(LeaveTracker[[#This Row],[Employee Name]]),"-----",VLOOKUP(LeaveTracker[[#This Row],[Employee Name]],Employees[[Employee Name]:[Office]],6))</f>
        <v>ACCOUNTING</v>
      </c>
      <c r="F2277" s="24" t="s">
        <v>1176</v>
      </c>
      <c r="G2277" s="24" t="s">
        <v>1153</v>
      </c>
      <c r="H2277" s="19" t="s">
        <v>300</v>
      </c>
      <c r="I2277" s="51" t="s">
        <v>307</v>
      </c>
      <c r="J2277" s="27" t="str">
        <f ca="1">NETWORKDAYS(LeaveTracker[[#This Row],[Start Date]],LeaveTracker[[#This Row],[End Date]],lstHolidays)&amp; " "&amp;LeaveTracker[[#This Row],[Type of Leave]]</f>
        <v>4 OTHER</v>
      </c>
      <c r="K2277" s="23">
        <f ca="1">NETWORKDAYS(LeaveTracker[[#This Row],[Start Date]],LeaveTracker[[#This Row],[End Date]],lstHolidays)</f>
        <v>4</v>
      </c>
      <c r="L2277" s="30"/>
    </row>
    <row r="2278" spans="1:12" ht="30" customHeight="1" x14ac:dyDescent="0.3">
      <c r="A2278" s="30">
        <v>730</v>
      </c>
      <c r="B2278" s="36">
        <v>44767</v>
      </c>
      <c r="C2278" s="36" t="s">
        <v>1133</v>
      </c>
      <c r="D2278" s="19" t="s">
        <v>523</v>
      </c>
      <c r="E2278" s="20" t="str">
        <f>IF(ISBLANK(LeaveTracker[[#This Row],[Employee Name]]),"-----",VLOOKUP(LeaveTracker[[#This Row],[Employee Name]],Employees[[Employee Name]:[Office]],6))</f>
        <v>ACCOUNTING</v>
      </c>
      <c r="F2278" s="24" t="s">
        <v>1156</v>
      </c>
      <c r="G2278" s="24" t="s">
        <v>1156</v>
      </c>
      <c r="H2278" s="19" t="s">
        <v>300</v>
      </c>
      <c r="I2278" s="51" t="s">
        <v>105</v>
      </c>
      <c r="J2278" s="27" t="str">
        <f ca="1">NETWORKDAYS(LeaveTracker[[#This Row],[Start Date]],LeaveTracker[[#This Row],[End Date]],lstHolidays)&amp; " "&amp;LeaveTracker[[#This Row],[Type of Leave]]</f>
        <v>1 OTHER</v>
      </c>
      <c r="K2278" s="23">
        <f ca="1">NETWORKDAYS(LeaveTracker[[#This Row],[Start Date]],LeaveTracker[[#This Row],[End Date]],lstHolidays)</f>
        <v>1</v>
      </c>
      <c r="L2278" s="30"/>
    </row>
    <row r="2279" spans="1:12" ht="30" customHeight="1" x14ac:dyDescent="0.3">
      <c r="A2279" s="30">
        <v>731</v>
      </c>
      <c r="B2279" s="36">
        <v>44767</v>
      </c>
      <c r="C2279" s="36" t="s">
        <v>1157</v>
      </c>
      <c r="D2279" s="19" t="s">
        <v>768</v>
      </c>
      <c r="E2279" s="20" t="str">
        <f>IF(ISBLANK(LeaveTracker[[#This Row],[Employee Name]]),"-----",VLOOKUP(LeaveTracker[[#This Row],[Employee Name]],Employees[[Employee Name]:[Office]],6))</f>
        <v>CTO</v>
      </c>
      <c r="F2279" s="24" t="s">
        <v>1157</v>
      </c>
      <c r="G2279" s="24" t="s">
        <v>1157</v>
      </c>
      <c r="H2279" s="19" t="s">
        <v>81</v>
      </c>
      <c r="I2279" s="51" t="s">
        <v>1164</v>
      </c>
      <c r="J2279" s="27" t="str">
        <f ca="1">NETWORKDAYS(LeaveTracker[[#This Row],[Start Date]],LeaveTracker[[#This Row],[End Date]],lstHolidays)&amp; " "&amp;LeaveTracker[[#This Row],[Type of Leave]]</f>
        <v>1 SL</v>
      </c>
      <c r="K2279" s="23">
        <f ca="1">NETWORKDAYS(LeaveTracker[[#This Row],[Start Date]],LeaveTracker[[#This Row],[End Date]],lstHolidays)</f>
        <v>1</v>
      </c>
      <c r="L2279" s="30"/>
    </row>
    <row r="2280" spans="1:12" ht="30" customHeight="1" x14ac:dyDescent="0.3">
      <c r="A2280" s="30">
        <v>732</v>
      </c>
      <c r="B2280" s="36">
        <v>44767</v>
      </c>
      <c r="C2280" s="36" t="s">
        <v>1168</v>
      </c>
      <c r="D2280" s="19" t="s">
        <v>805</v>
      </c>
      <c r="E2280" s="20" t="str">
        <f>IF(ISBLANK(LeaveTracker[[#This Row],[Employee Name]]),"-----",VLOOKUP(LeaveTracker[[#This Row],[Employee Name]],Employees[[Employee Name]:[Office]],6))</f>
        <v>ONT</v>
      </c>
      <c r="F2280" s="24" t="s">
        <v>1168</v>
      </c>
      <c r="G2280" s="24" t="s">
        <v>1168</v>
      </c>
      <c r="H2280" s="19" t="s">
        <v>81</v>
      </c>
      <c r="I2280" s="51" t="s">
        <v>1164</v>
      </c>
      <c r="J2280" s="27" t="str">
        <f ca="1">NETWORKDAYS(LeaveTracker[[#This Row],[Start Date]],LeaveTracker[[#This Row],[End Date]],lstHolidays)&amp; " "&amp;LeaveTracker[[#This Row],[Type of Leave]]</f>
        <v>1 SL</v>
      </c>
      <c r="K2280" s="23">
        <f ca="1">NETWORKDAYS(LeaveTracker[[#This Row],[Start Date]],LeaveTracker[[#This Row],[End Date]],lstHolidays)</f>
        <v>1</v>
      </c>
      <c r="L2280" s="30"/>
    </row>
    <row r="2281" spans="1:12" ht="30" customHeight="1" x14ac:dyDescent="0.3">
      <c r="A2281" s="30">
        <v>733</v>
      </c>
      <c r="B2281" s="36">
        <v>44767</v>
      </c>
      <c r="C2281" s="36" t="s">
        <v>1167</v>
      </c>
      <c r="D2281" s="19" t="s">
        <v>391</v>
      </c>
      <c r="E2281" s="20" t="str">
        <f>IF(ISBLANK(LeaveTracker[[#This Row],[Employee Name]]),"-----",VLOOKUP(LeaveTracker[[#This Row],[Employee Name]],Employees[[Employee Name]:[Office]],6))</f>
        <v>ONT</v>
      </c>
      <c r="F2281" s="24" t="s">
        <v>1170</v>
      </c>
      <c r="G2281" s="24" t="s">
        <v>1136</v>
      </c>
      <c r="H2281" s="19" t="s">
        <v>81</v>
      </c>
      <c r="I2281" s="51" t="s">
        <v>1164</v>
      </c>
      <c r="J2281" s="27" t="str">
        <f ca="1">NETWORKDAYS(LeaveTracker[[#This Row],[Start Date]],LeaveTracker[[#This Row],[End Date]],lstHolidays)&amp; " "&amp;LeaveTracker[[#This Row],[Type of Leave]]</f>
        <v>2 SL</v>
      </c>
      <c r="K2281" s="23">
        <f ca="1">NETWORKDAYS(LeaveTracker[[#This Row],[Start Date]],LeaveTracker[[#This Row],[End Date]],lstHolidays)</f>
        <v>2</v>
      </c>
      <c r="L2281" s="30"/>
    </row>
    <row r="2282" spans="1:12" ht="30" customHeight="1" x14ac:dyDescent="0.3">
      <c r="A2282" s="30">
        <v>734</v>
      </c>
      <c r="B2282" s="36">
        <v>44767</v>
      </c>
      <c r="C2282" s="36" t="s">
        <v>1167</v>
      </c>
      <c r="D2282" s="19" t="s">
        <v>391</v>
      </c>
      <c r="E2282" s="20" t="str">
        <f>IF(ISBLANK(LeaveTracker[[#This Row],[Employee Name]]),"-----",VLOOKUP(LeaveTracker[[#This Row],[Employee Name]],Employees[[Employee Name]:[Office]],6))</f>
        <v>ONT</v>
      </c>
      <c r="F2282" s="24" t="s">
        <v>1150</v>
      </c>
      <c r="G2282" s="24" t="s">
        <v>1127</v>
      </c>
      <c r="H2282" s="19" t="s">
        <v>81</v>
      </c>
      <c r="I2282" s="51" t="s">
        <v>1164</v>
      </c>
      <c r="J2282" s="27" t="str">
        <f ca="1">NETWORKDAYS(LeaveTracker[[#This Row],[Start Date]],LeaveTracker[[#This Row],[End Date]],lstHolidays)&amp; " "&amp;LeaveTracker[[#This Row],[Type of Leave]]</f>
        <v>3 SL</v>
      </c>
      <c r="K2282" s="23">
        <f ca="1">NETWORKDAYS(LeaveTracker[[#This Row],[Start Date]],LeaveTracker[[#This Row],[End Date]],lstHolidays)</f>
        <v>3</v>
      </c>
      <c r="L2282" s="30"/>
    </row>
    <row r="2283" spans="1:12" ht="30" customHeight="1" x14ac:dyDescent="0.3">
      <c r="A2283" s="30">
        <v>734</v>
      </c>
      <c r="B2283" s="36">
        <v>44767</v>
      </c>
      <c r="C2283" s="36" t="s">
        <v>1128</v>
      </c>
      <c r="D2283" s="19" t="s">
        <v>391</v>
      </c>
      <c r="E2283" s="20" t="str">
        <f>IF(ISBLANK(LeaveTracker[[#This Row],[Employee Name]]),"-----",VLOOKUP(LeaveTracker[[#This Row],[Employee Name]],Employees[[Employee Name]:[Office]],6))</f>
        <v>ONT</v>
      </c>
      <c r="F2283" s="24" t="s">
        <v>1125</v>
      </c>
      <c r="G2283" s="24" t="s">
        <v>1177</v>
      </c>
      <c r="H2283" s="19" t="s">
        <v>81</v>
      </c>
      <c r="I2283" s="51" t="s">
        <v>1164</v>
      </c>
      <c r="J2283" s="27" t="str">
        <f ca="1">NETWORKDAYS(LeaveTracker[[#This Row],[Start Date]],LeaveTracker[[#This Row],[End Date]],lstHolidays)&amp; " "&amp;LeaveTracker[[#This Row],[Type of Leave]]</f>
        <v>2 SL</v>
      </c>
      <c r="K2283" s="23">
        <f ca="1">NETWORKDAYS(LeaveTracker[[#This Row],[Start Date]],LeaveTracker[[#This Row],[End Date]],lstHolidays)</f>
        <v>2</v>
      </c>
      <c r="L2283" s="30"/>
    </row>
    <row r="2284" spans="1:12" ht="30" customHeight="1" x14ac:dyDescent="0.3">
      <c r="A2284" s="30">
        <v>735</v>
      </c>
      <c r="B2284" s="36">
        <v>44767</v>
      </c>
      <c r="C2284" s="36" t="s">
        <v>1135</v>
      </c>
      <c r="D2284" s="19" t="s">
        <v>531</v>
      </c>
      <c r="E2284" s="20" t="str">
        <f>IF(ISBLANK(LeaveTracker[[#This Row],[Employee Name]]),"-----",VLOOKUP(LeaveTracker[[#This Row],[Employee Name]],Employees[[Employee Name]:[Office]],6))</f>
        <v>TIPID IMPOK</v>
      </c>
      <c r="F2284" s="24" t="s">
        <v>1124</v>
      </c>
      <c r="G2284" s="24" t="s">
        <v>1124</v>
      </c>
      <c r="H2284" s="19" t="s">
        <v>81</v>
      </c>
      <c r="I2284" s="51" t="s">
        <v>1164</v>
      </c>
      <c r="J2284" s="27" t="str">
        <f ca="1">NETWORKDAYS(LeaveTracker[[#This Row],[Start Date]],LeaveTracker[[#This Row],[End Date]],lstHolidays)&amp; " "&amp;LeaveTracker[[#This Row],[Type of Leave]]</f>
        <v>1 SL</v>
      </c>
      <c r="K2284" s="23">
        <f ca="1">NETWORKDAYS(LeaveTracker[[#This Row],[Start Date]],LeaveTracker[[#This Row],[End Date]],lstHolidays)</f>
        <v>1</v>
      </c>
      <c r="L2284" s="30"/>
    </row>
    <row r="2285" spans="1:12" ht="30" customHeight="1" x14ac:dyDescent="0.3">
      <c r="A2285" s="30">
        <v>735</v>
      </c>
      <c r="B2285" s="36">
        <v>44767</v>
      </c>
      <c r="C2285" s="36" t="s">
        <v>1135</v>
      </c>
      <c r="D2285" s="19" t="s">
        <v>531</v>
      </c>
      <c r="E2285" s="20" t="str">
        <f>IF(ISBLANK(LeaveTracker[[#This Row],[Employee Name]]),"-----",VLOOKUP(LeaveTracker[[#This Row],[Employee Name]],Employees[[Employee Name]:[Office]],6))</f>
        <v>TIPID IMPOK</v>
      </c>
      <c r="F2285" s="24" t="s">
        <v>1178</v>
      </c>
      <c r="G2285" s="24" t="s">
        <v>1178</v>
      </c>
      <c r="H2285" s="19" t="s">
        <v>81</v>
      </c>
      <c r="I2285" s="51" t="s">
        <v>1164</v>
      </c>
      <c r="J2285" s="27" t="str">
        <f ca="1">NETWORKDAYS(LeaveTracker[[#This Row],[Start Date]],LeaveTracker[[#This Row],[End Date]],lstHolidays)&amp; " "&amp;LeaveTracker[[#This Row],[Type of Leave]]</f>
        <v>1 SL</v>
      </c>
      <c r="K2285" s="23">
        <f ca="1">NETWORKDAYS(LeaveTracker[[#This Row],[Start Date]],LeaveTracker[[#This Row],[End Date]],lstHolidays)</f>
        <v>1</v>
      </c>
      <c r="L2285" s="30"/>
    </row>
    <row r="2286" spans="1:12" ht="30" customHeight="1" x14ac:dyDescent="0.3">
      <c r="A2286" s="30">
        <v>736</v>
      </c>
      <c r="B2286" s="36">
        <v>44767</v>
      </c>
      <c r="C2286" s="36" t="s">
        <v>1137</v>
      </c>
      <c r="D2286" s="19" t="s">
        <v>370</v>
      </c>
      <c r="E2286" s="20" t="str">
        <f>IF(ISBLANK(LeaveTracker[[#This Row],[Employee Name]]),"-----",VLOOKUP(LeaveTracker[[#This Row],[Employee Name]],Employees[[Employee Name]:[Office]],6))</f>
        <v>CCT</v>
      </c>
      <c r="F2286" s="24" t="s">
        <v>1135</v>
      </c>
      <c r="G2286" s="24" t="s">
        <v>1135</v>
      </c>
      <c r="H2286" s="19" t="s">
        <v>81</v>
      </c>
      <c r="I2286" s="51" t="s">
        <v>1164</v>
      </c>
      <c r="J2286" s="27" t="str">
        <f ca="1">NETWORKDAYS(LeaveTracker[[#This Row],[Start Date]],LeaveTracker[[#This Row],[End Date]],lstHolidays)&amp; " "&amp;LeaveTracker[[#This Row],[Type of Leave]]</f>
        <v>1 SL</v>
      </c>
      <c r="K2286" s="23">
        <f ca="1">NETWORKDAYS(LeaveTracker[[#This Row],[Start Date]],LeaveTracker[[#This Row],[End Date]],lstHolidays)</f>
        <v>1</v>
      </c>
      <c r="L2286" s="30"/>
    </row>
    <row r="2287" spans="1:12" ht="30" customHeight="1" x14ac:dyDescent="0.3">
      <c r="A2287" s="30">
        <v>737</v>
      </c>
      <c r="B2287" s="36">
        <v>44767</v>
      </c>
      <c r="C2287" s="36" t="s">
        <v>1137</v>
      </c>
      <c r="D2287" s="19" t="s">
        <v>1171</v>
      </c>
      <c r="E2287" s="20" t="str">
        <f>IF(ISBLANK(LeaveTracker[[#This Row],[Employee Name]]),"-----",VLOOKUP(LeaveTracker[[#This Row],[Employee Name]],Employees[[Employee Name]:[Office]],6))</f>
        <v>ACCOUNTING</v>
      </c>
      <c r="F2287" s="24" t="s">
        <v>1135</v>
      </c>
      <c r="G2287" s="24" t="s">
        <v>1135</v>
      </c>
      <c r="H2287" s="19" t="s">
        <v>81</v>
      </c>
      <c r="I2287" s="51" t="s">
        <v>1164</v>
      </c>
      <c r="J2287" s="27" t="str">
        <f ca="1">NETWORKDAYS(LeaveTracker[[#This Row],[Start Date]],LeaveTracker[[#This Row],[End Date]],lstHolidays)&amp; " "&amp;LeaveTracker[[#This Row],[Type of Leave]]</f>
        <v>1 SL</v>
      </c>
      <c r="K2287" s="23">
        <f ca="1">NETWORKDAYS(LeaveTracker[[#This Row],[Start Date]],LeaveTracker[[#This Row],[End Date]],lstHolidays)</f>
        <v>1</v>
      </c>
      <c r="L2287" s="30"/>
    </row>
    <row r="2288" spans="1:12" ht="30" customHeight="1" x14ac:dyDescent="0.3">
      <c r="A2288" s="30">
        <v>738</v>
      </c>
      <c r="B2288" s="36">
        <v>44767</v>
      </c>
      <c r="C2288" s="36" t="s">
        <v>1137</v>
      </c>
      <c r="D2288" s="19" t="s">
        <v>1091</v>
      </c>
      <c r="E2288" s="20" t="str">
        <f>IF(ISBLANK(LeaveTracker[[#This Row],[Employee Name]]),"-----",VLOOKUP(LeaveTracker[[#This Row],[Employee Name]],Employees[[Employee Name]:[Office]],6))</f>
        <v>CTO</v>
      </c>
      <c r="F2288" s="24" t="s">
        <v>1135</v>
      </c>
      <c r="G2288" s="24" t="s">
        <v>1135</v>
      </c>
      <c r="H2288" s="19" t="s">
        <v>81</v>
      </c>
      <c r="I2288" s="51" t="s">
        <v>1164</v>
      </c>
      <c r="J2288" s="27" t="str">
        <f ca="1">NETWORKDAYS(LeaveTracker[[#This Row],[Start Date]],LeaveTracker[[#This Row],[End Date]],lstHolidays)&amp; " "&amp;LeaveTracker[[#This Row],[Type of Leave]]</f>
        <v>1 SL</v>
      </c>
      <c r="K2288" s="23">
        <f ca="1">NETWORKDAYS(LeaveTracker[[#This Row],[Start Date]],LeaveTracker[[#This Row],[End Date]],lstHolidays)</f>
        <v>1</v>
      </c>
      <c r="L2288" s="30"/>
    </row>
    <row r="2289" spans="1:12" ht="30" customHeight="1" x14ac:dyDescent="0.3">
      <c r="A2289" s="30">
        <v>739</v>
      </c>
      <c r="B2289" s="36">
        <v>44767</v>
      </c>
      <c r="C2289" s="36" t="s">
        <v>1169</v>
      </c>
      <c r="D2289" s="19" t="s">
        <v>421</v>
      </c>
      <c r="E2289" s="20" t="str">
        <f>IF(ISBLANK(LeaveTracker[[#This Row],[Employee Name]]),"-----",VLOOKUP(LeaveTracker[[#This Row],[Employee Name]],Employees[[Employee Name]:[Office]],6))</f>
        <v>CTO</v>
      </c>
      <c r="F2289" s="24" t="s">
        <v>1135</v>
      </c>
      <c r="G2289" s="24" t="s">
        <v>1135</v>
      </c>
      <c r="H2289" s="19" t="s">
        <v>300</v>
      </c>
      <c r="I2289" s="51" t="s">
        <v>105</v>
      </c>
      <c r="J2289" s="27" t="str">
        <f ca="1">NETWORKDAYS(LeaveTracker[[#This Row],[Start Date]],LeaveTracker[[#This Row],[End Date]],lstHolidays)&amp; " "&amp;LeaveTracker[[#This Row],[Type of Leave]]</f>
        <v>1 OTHER</v>
      </c>
      <c r="K2289" s="23">
        <f ca="1">NETWORKDAYS(LeaveTracker[[#This Row],[Start Date]],LeaveTracker[[#This Row],[End Date]],lstHolidays)</f>
        <v>1</v>
      </c>
      <c r="L2289" s="30"/>
    </row>
    <row r="2290" spans="1:12" ht="30" customHeight="1" x14ac:dyDescent="0.3">
      <c r="A2290" s="30">
        <v>740</v>
      </c>
      <c r="B2290" s="36">
        <v>44767</v>
      </c>
      <c r="C2290" s="36" t="s">
        <v>1157</v>
      </c>
      <c r="D2290" s="19" t="s">
        <v>572</v>
      </c>
      <c r="E2290" s="20" t="str">
        <f>IF(ISBLANK(LeaveTracker[[#This Row],[Employee Name]]),"-----",VLOOKUP(LeaveTracker[[#This Row],[Employee Name]],Employees[[Employee Name]:[Office]],6))</f>
        <v>CENRO</v>
      </c>
      <c r="F2290" s="24" t="s">
        <v>1169</v>
      </c>
      <c r="G2290" s="24" t="s">
        <v>1169</v>
      </c>
      <c r="H2290" s="19" t="s">
        <v>81</v>
      </c>
      <c r="I2290" s="51" t="s">
        <v>1164</v>
      </c>
      <c r="J2290" s="27" t="str">
        <f ca="1">NETWORKDAYS(LeaveTracker[[#This Row],[Start Date]],LeaveTracker[[#This Row],[End Date]],lstHolidays)&amp; " "&amp;LeaveTracker[[#This Row],[Type of Leave]]</f>
        <v>1 SL</v>
      </c>
      <c r="K2290" s="23">
        <f ca="1">NETWORKDAYS(LeaveTracker[[#This Row],[Start Date]],LeaveTracker[[#This Row],[End Date]],lstHolidays)</f>
        <v>1</v>
      </c>
      <c r="L2290" s="30"/>
    </row>
    <row r="2291" spans="1:12" ht="30" customHeight="1" x14ac:dyDescent="0.3">
      <c r="A2291" s="30">
        <v>741</v>
      </c>
      <c r="B2291" s="36">
        <v>44767</v>
      </c>
      <c r="C2291" s="36" t="s">
        <v>1170</v>
      </c>
      <c r="D2291" s="19" t="s">
        <v>203</v>
      </c>
      <c r="E2291" s="20" t="str">
        <f>IF(ISBLANK(LeaveTracker[[#This Row],[Employee Name]]),"-----",VLOOKUP(LeaveTracker[[#This Row],[Employee Name]],Employees[[Employee Name]:[Office]],6))</f>
        <v>ONT</v>
      </c>
      <c r="F2291" s="24" t="s">
        <v>1178</v>
      </c>
      <c r="G2291" s="24" t="s">
        <v>1178</v>
      </c>
      <c r="H2291" s="19" t="s">
        <v>81</v>
      </c>
      <c r="I2291" s="51" t="s">
        <v>1164</v>
      </c>
      <c r="J2291" s="27" t="str">
        <f ca="1">NETWORKDAYS(LeaveTracker[[#This Row],[Start Date]],LeaveTracker[[#This Row],[End Date]],lstHolidays)&amp; " "&amp;LeaveTracker[[#This Row],[Type of Leave]]</f>
        <v>1 SL</v>
      </c>
      <c r="K2291" s="23">
        <f ca="1">NETWORKDAYS(LeaveTracker[[#This Row],[Start Date]],LeaveTracker[[#This Row],[End Date]],lstHolidays)</f>
        <v>1</v>
      </c>
      <c r="L2291" s="30"/>
    </row>
    <row r="2292" spans="1:12" ht="30" customHeight="1" x14ac:dyDescent="0.3">
      <c r="A2292" s="30" t="s">
        <v>1166</v>
      </c>
      <c r="B2292" s="36">
        <v>44767</v>
      </c>
      <c r="C2292" s="36" t="s">
        <v>1170</v>
      </c>
      <c r="D2292" s="19" t="s">
        <v>203</v>
      </c>
      <c r="E2292" s="20" t="str">
        <f>IF(ISBLANK(LeaveTracker[[#This Row],[Employee Name]]),"-----",VLOOKUP(LeaveTracker[[#This Row],[Employee Name]],Employees[[Employee Name]:[Office]],6))</f>
        <v>ONT</v>
      </c>
      <c r="F2292" s="24" t="s">
        <v>1156</v>
      </c>
      <c r="G2292" s="24" t="s">
        <v>1156</v>
      </c>
      <c r="H2292" s="19" t="s">
        <v>81</v>
      </c>
      <c r="I2292" s="51" t="s">
        <v>1164</v>
      </c>
      <c r="J2292" s="27" t="str">
        <f ca="1">NETWORKDAYS(LeaveTracker[[#This Row],[Start Date]],LeaveTracker[[#This Row],[End Date]],lstHolidays)&amp; " "&amp;LeaveTracker[[#This Row],[Type of Leave]]</f>
        <v>1 SL</v>
      </c>
      <c r="K2292" s="23">
        <f ca="1">NETWORKDAYS(LeaveTracker[[#This Row],[Start Date]],LeaveTracker[[#This Row],[End Date]],lstHolidays)</f>
        <v>1</v>
      </c>
      <c r="L2292" s="30"/>
    </row>
    <row r="2293" spans="1:12" ht="30" customHeight="1" x14ac:dyDescent="0.3">
      <c r="A2293" s="30" t="s">
        <v>1166</v>
      </c>
      <c r="B2293" s="36">
        <v>44767</v>
      </c>
      <c r="C2293" s="36" t="s">
        <v>1170</v>
      </c>
      <c r="D2293" s="19" t="s">
        <v>203</v>
      </c>
      <c r="E2293" s="20" t="str">
        <f>IF(ISBLANK(LeaveTracker[[#This Row],[Employee Name]]),"-----",VLOOKUP(LeaveTracker[[#This Row],[Employee Name]],Employees[[Employee Name]:[Office]],6))</f>
        <v>ONT</v>
      </c>
      <c r="F2293" s="24" t="s">
        <v>1169</v>
      </c>
      <c r="G2293" s="24" t="s">
        <v>1169</v>
      </c>
      <c r="H2293" s="19" t="s">
        <v>81</v>
      </c>
      <c r="I2293" s="51" t="s">
        <v>1164</v>
      </c>
      <c r="J2293" s="27" t="str">
        <f ca="1">NETWORKDAYS(LeaveTracker[[#This Row],[Start Date]],LeaveTracker[[#This Row],[End Date]],lstHolidays)&amp; " "&amp;LeaveTracker[[#This Row],[Type of Leave]]</f>
        <v>1 SL</v>
      </c>
      <c r="K2293" s="23">
        <f ca="1">NETWORKDAYS(LeaveTracker[[#This Row],[Start Date]],LeaveTracker[[#This Row],[End Date]],lstHolidays)</f>
        <v>1</v>
      </c>
      <c r="L2293" s="30"/>
    </row>
    <row r="2294" spans="1:12" ht="30" customHeight="1" x14ac:dyDescent="0.3">
      <c r="A2294" s="30" t="s">
        <v>1181</v>
      </c>
      <c r="B2294" s="36">
        <v>44767</v>
      </c>
      <c r="C2294" s="36" t="s">
        <v>1135</v>
      </c>
      <c r="D2294" s="19" t="s">
        <v>1205</v>
      </c>
      <c r="E2294" s="20" t="str">
        <f>IF(ISBLANK(LeaveTracker[[#This Row],[Employee Name]]),"-----",VLOOKUP(LeaveTracker[[#This Row],[Employee Name]],Employees[[Employee Name]:[Office]],6))</f>
        <v>ONT</v>
      </c>
      <c r="F2294" s="24" t="s">
        <v>1208</v>
      </c>
      <c r="G2294" s="24" t="s">
        <v>1208</v>
      </c>
      <c r="H2294" s="19" t="s">
        <v>300</v>
      </c>
      <c r="I2294" s="51" t="s">
        <v>158</v>
      </c>
      <c r="J2294" s="27" t="str">
        <f ca="1">NETWORKDAYS(LeaveTracker[[#This Row],[Start Date]],LeaveTracker[[#This Row],[End Date]],lstHolidays)&amp; " "&amp;LeaveTracker[[#This Row],[Type of Leave]]</f>
        <v>0 OTHER</v>
      </c>
      <c r="K2294" s="23">
        <f ca="1">NETWORKDAYS(LeaveTracker[[#This Row],[Start Date]],LeaveTracker[[#This Row],[End Date]],lstHolidays)</f>
        <v>0</v>
      </c>
      <c r="L2294" s="30"/>
    </row>
    <row r="2295" spans="1:12" ht="30" customHeight="1" x14ac:dyDescent="0.3">
      <c r="A2295" s="30" t="s">
        <v>1182</v>
      </c>
      <c r="B2295" s="36">
        <v>44767</v>
      </c>
      <c r="C2295" s="36" t="s">
        <v>1135</v>
      </c>
      <c r="D2295" s="19" t="s">
        <v>1205</v>
      </c>
      <c r="E2295" s="20" t="str">
        <f>IF(ISBLANK(LeaveTracker[[#This Row],[Employee Name]]),"-----",VLOOKUP(LeaveTracker[[#This Row],[Employee Name]],Employees[[Employee Name]:[Office]],6))</f>
        <v>ONT</v>
      </c>
      <c r="F2295" s="24" t="s">
        <v>1209</v>
      </c>
      <c r="G2295" s="24" t="s">
        <v>1209</v>
      </c>
      <c r="H2295" s="19" t="s">
        <v>300</v>
      </c>
      <c r="I2295" s="51" t="s">
        <v>307</v>
      </c>
      <c r="J2295" s="27" t="str">
        <f ca="1">NETWORKDAYS(LeaveTracker[[#This Row],[Start Date]],LeaveTracker[[#This Row],[End Date]],lstHolidays)&amp; " "&amp;LeaveTracker[[#This Row],[Type of Leave]]</f>
        <v>0 OTHER</v>
      </c>
      <c r="K2295" s="23">
        <f ca="1">NETWORKDAYS(LeaveTracker[[#This Row],[Start Date]],LeaveTracker[[#This Row],[End Date]],lstHolidays)</f>
        <v>0</v>
      </c>
      <c r="L2295" s="30"/>
    </row>
    <row r="2296" spans="1:12" ht="30" customHeight="1" x14ac:dyDescent="0.3">
      <c r="A2296" s="30" t="s">
        <v>1182</v>
      </c>
      <c r="B2296" s="36">
        <v>44767</v>
      </c>
      <c r="C2296" s="36" t="s">
        <v>1135</v>
      </c>
      <c r="D2296" s="19" t="s">
        <v>1205</v>
      </c>
      <c r="E2296" s="20" t="str">
        <f>IF(ISBLANK(LeaveTracker[[#This Row],[Employee Name]]),"-----",VLOOKUP(LeaveTracker[[#This Row],[Employee Name]],Employees[[Employee Name]:[Office]],6))</f>
        <v>ONT</v>
      </c>
      <c r="F2296" s="24" t="s">
        <v>1162</v>
      </c>
      <c r="G2296" s="24" t="s">
        <v>1210</v>
      </c>
      <c r="H2296" s="19" t="s">
        <v>300</v>
      </c>
      <c r="I2296" s="51" t="s">
        <v>307</v>
      </c>
      <c r="J2296" s="27" t="str">
        <f ca="1">NETWORKDAYS(LeaveTracker[[#This Row],[Start Date]],LeaveTracker[[#This Row],[End Date]],lstHolidays)&amp; " "&amp;LeaveTracker[[#This Row],[Type of Leave]]</f>
        <v>4 OTHER</v>
      </c>
      <c r="K2296" s="23">
        <f ca="1">NETWORKDAYS(LeaveTracker[[#This Row],[Start Date]],LeaveTracker[[#This Row],[End Date]],lstHolidays)</f>
        <v>4</v>
      </c>
      <c r="L2296" s="30"/>
    </row>
    <row r="2297" spans="1:12" ht="30" customHeight="1" x14ac:dyDescent="0.3">
      <c r="A2297" s="30" t="s">
        <v>1183</v>
      </c>
      <c r="B2297" s="36">
        <v>44767</v>
      </c>
      <c r="C2297" s="36" t="s">
        <v>1127</v>
      </c>
      <c r="D2297" s="19" t="s">
        <v>206</v>
      </c>
      <c r="E2297" s="20" t="str">
        <f>IF(ISBLANK(LeaveTracker[[#This Row],[Employee Name]]),"-----",VLOOKUP(LeaveTracker[[#This Row],[Employee Name]],Employees[[Employee Name]:[Office]],6))</f>
        <v>ONT</v>
      </c>
      <c r="F2297" s="24" t="s">
        <v>1140</v>
      </c>
      <c r="G2297" s="24" t="s">
        <v>1168</v>
      </c>
      <c r="H2297" s="19" t="s">
        <v>82</v>
      </c>
      <c r="I2297" s="51" t="s">
        <v>1164</v>
      </c>
      <c r="J2297" s="27" t="str">
        <f ca="1">NETWORKDAYS(LeaveTracker[[#This Row],[Start Date]],LeaveTracker[[#This Row],[End Date]],lstHolidays)&amp; " "&amp;LeaveTracker[[#This Row],[Type of Leave]]</f>
        <v>3 VL</v>
      </c>
      <c r="K2297" s="23">
        <f ca="1">NETWORKDAYS(LeaveTracker[[#This Row],[Start Date]],LeaveTracker[[#This Row],[End Date]],lstHolidays)</f>
        <v>3</v>
      </c>
      <c r="L2297" s="30"/>
    </row>
    <row r="2298" spans="1:12" ht="30" customHeight="1" x14ac:dyDescent="0.3">
      <c r="A2298" s="30" t="s">
        <v>1184</v>
      </c>
      <c r="B2298" s="36">
        <v>44767</v>
      </c>
      <c r="C2298" s="36" t="s">
        <v>1133</v>
      </c>
      <c r="D2298" s="19" t="s">
        <v>443</v>
      </c>
      <c r="E2298" s="20" t="str">
        <f>IF(ISBLANK(LeaveTracker[[#This Row],[Employee Name]]),"-----",VLOOKUP(LeaveTracker[[#This Row],[Employee Name]],Employees[[Employee Name]:[Office]],6))</f>
        <v>ACCOUNTING</v>
      </c>
      <c r="F2298" s="24" t="s">
        <v>1169</v>
      </c>
      <c r="G2298" s="24" t="s">
        <v>1169</v>
      </c>
      <c r="H2298" s="19" t="s">
        <v>81</v>
      </c>
      <c r="I2298" s="51" t="s">
        <v>1164</v>
      </c>
      <c r="J2298" s="27" t="str">
        <f ca="1">NETWORKDAYS(LeaveTracker[[#This Row],[Start Date]],LeaveTracker[[#This Row],[End Date]],lstHolidays)&amp; " "&amp;LeaveTracker[[#This Row],[Type of Leave]]</f>
        <v>1 SL</v>
      </c>
      <c r="K2298" s="23">
        <f ca="1">NETWORKDAYS(LeaveTracker[[#This Row],[Start Date]],LeaveTracker[[#This Row],[End Date]],lstHolidays)</f>
        <v>1</v>
      </c>
      <c r="L2298" s="30"/>
    </row>
    <row r="2299" spans="1:12" ht="30" customHeight="1" x14ac:dyDescent="0.3">
      <c r="A2299" s="30" t="s">
        <v>1185</v>
      </c>
      <c r="B2299" s="36">
        <v>44767</v>
      </c>
      <c r="C2299" s="36" t="s">
        <v>1135</v>
      </c>
      <c r="D2299" s="19" t="s">
        <v>782</v>
      </c>
      <c r="E2299" s="20" t="str">
        <f>IF(ISBLANK(LeaveTracker[[#This Row],[Employee Name]]),"-----",VLOOKUP(LeaveTracker[[#This Row],[Employee Name]],Employees[[Employee Name]:[Office]],6))</f>
        <v>GSO</v>
      </c>
      <c r="F2299" s="24" t="s">
        <v>1133</v>
      </c>
      <c r="G2299" s="24" t="s">
        <v>1133</v>
      </c>
      <c r="H2299" s="19" t="s">
        <v>81</v>
      </c>
      <c r="I2299" s="51" t="s">
        <v>1164</v>
      </c>
      <c r="J2299" s="27" t="str">
        <f ca="1">NETWORKDAYS(LeaveTracker[[#This Row],[Start Date]],LeaveTracker[[#This Row],[End Date]],lstHolidays)&amp; " "&amp;LeaveTracker[[#This Row],[Type of Leave]]</f>
        <v>1 SL</v>
      </c>
      <c r="K2299" s="23">
        <f ca="1">NETWORKDAYS(LeaveTracker[[#This Row],[Start Date]],LeaveTracker[[#This Row],[End Date]],lstHolidays)</f>
        <v>1</v>
      </c>
      <c r="L2299" s="30"/>
    </row>
    <row r="2300" spans="1:12" ht="30" customHeight="1" x14ac:dyDescent="0.3">
      <c r="A2300" s="30" t="s">
        <v>1186</v>
      </c>
      <c r="B2300" s="36">
        <v>44767</v>
      </c>
      <c r="C2300" s="36" t="s">
        <v>1130</v>
      </c>
      <c r="D2300" s="19" t="s">
        <v>884</v>
      </c>
      <c r="E2300" s="20" t="str">
        <f>IF(ISBLANK(LeaveTracker[[#This Row],[Employee Name]]),"-----",VLOOKUP(LeaveTracker[[#This Row],[Employee Name]],Employees[[Employee Name]:[Office]],6))</f>
        <v>GSO</v>
      </c>
      <c r="F2300" s="24" t="s">
        <v>1157</v>
      </c>
      <c r="G2300" s="24" t="s">
        <v>1157</v>
      </c>
      <c r="H2300" s="19" t="s">
        <v>81</v>
      </c>
      <c r="I2300" s="51" t="s">
        <v>1164</v>
      </c>
      <c r="J2300" s="27" t="str">
        <f ca="1">NETWORKDAYS(LeaveTracker[[#This Row],[Start Date]],LeaveTracker[[#This Row],[End Date]],lstHolidays)&amp; " "&amp;LeaveTracker[[#This Row],[Type of Leave]]</f>
        <v>1 SL</v>
      </c>
      <c r="K2300" s="23">
        <f ca="1">NETWORKDAYS(LeaveTracker[[#This Row],[Start Date]],LeaveTracker[[#This Row],[End Date]],lstHolidays)</f>
        <v>1</v>
      </c>
      <c r="L2300" s="30"/>
    </row>
    <row r="2301" spans="1:12" ht="30" customHeight="1" x14ac:dyDescent="0.3">
      <c r="A2301" s="30" t="s">
        <v>1187</v>
      </c>
      <c r="B2301" s="36">
        <v>44767</v>
      </c>
      <c r="C2301" s="36" t="s">
        <v>1131</v>
      </c>
      <c r="D2301" s="19" t="s">
        <v>418</v>
      </c>
      <c r="E2301" s="20" t="str">
        <f>IF(ISBLANK(LeaveTracker[[#This Row],[Employee Name]]),"-----",VLOOKUP(LeaveTracker[[#This Row],[Employee Name]],Employees[[Employee Name]:[Office]],6))</f>
        <v>CTO</v>
      </c>
      <c r="F2301" s="24" t="s">
        <v>1129</v>
      </c>
      <c r="G2301" s="24" t="s">
        <v>1150</v>
      </c>
      <c r="H2301" s="19" t="s">
        <v>300</v>
      </c>
      <c r="I2301" s="51" t="s">
        <v>105</v>
      </c>
      <c r="J2301" s="27" t="str">
        <f ca="1">NETWORKDAYS(LeaveTracker[[#This Row],[Start Date]],LeaveTracker[[#This Row],[End Date]],lstHolidays)&amp; " "&amp;LeaveTracker[[#This Row],[Type of Leave]]</f>
        <v>2 OTHER</v>
      </c>
      <c r="K2301" s="23">
        <f ca="1">NETWORKDAYS(LeaveTracker[[#This Row],[Start Date]],LeaveTracker[[#This Row],[End Date]],lstHolidays)</f>
        <v>2</v>
      </c>
      <c r="L2301" s="30"/>
    </row>
    <row r="2302" spans="1:12" ht="30" customHeight="1" x14ac:dyDescent="0.3">
      <c r="A2302" s="30" t="s">
        <v>1188</v>
      </c>
      <c r="B2302" s="36">
        <v>44767</v>
      </c>
      <c r="C2302" s="36" t="s">
        <v>1154</v>
      </c>
      <c r="D2302" s="19" t="s">
        <v>1206</v>
      </c>
      <c r="E2302" s="20" t="str">
        <f>IF(ISBLANK(LeaveTracker[[#This Row],[Employee Name]]),"-----",VLOOKUP(LeaveTracker[[#This Row],[Employee Name]],Employees[[Employee Name]:[Office]],6))</f>
        <v>BUDGET</v>
      </c>
      <c r="F2302" s="24" t="s">
        <v>1133</v>
      </c>
      <c r="G2302" s="24" t="s">
        <v>1133</v>
      </c>
      <c r="H2302" s="19" t="s">
        <v>82</v>
      </c>
      <c r="I2302" s="51" t="s">
        <v>1164</v>
      </c>
      <c r="J2302" s="27" t="str">
        <f ca="1">NETWORKDAYS(LeaveTracker[[#This Row],[Start Date]],LeaveTracker[[#This Row],[End Date]],lstHolidays)&amp; " "&amp;LeaveTracker[[#This Row],[Type of Leave]]</f>
        <v>1 VL</v>
      </c>
      <c r="K2302" s="23">
        <f ca="1">NETWORKDAYS(LeaveTracker[[#This Row],[Start Date]],LeaveTracker[[#This Row],[End Date]],lstHolidays)</f>
        <v>1</v>
      </c>
      <c r="L2302" s="30"/>
    </row>
    <row r="2303" spans="1:12" ht="30" customHeight="1" x14ac:dyDescent="0.3">
      <c r="A2303" s="30" t="s">
        <v>1189</v>
      </c>
      <c r="B2303" s="36">
        <v>44767</v>
      </c>
      <c r="C2303" s="36" t="s">
        <v>1130</v>
      </c>
      <c r="D2303" s="19" t="s">
        <v>121</v>
      </c>
      <c r="E2303" s="20" t="str">
        <f>IF(ISBLANK(LeaveTracker[[#This Row],[Employee Name]]),"-----",VLOOKUP(LeaveTracker[[#This Row],[Employee Name]],Employees[[Employee Name]:[Office]],6))</f>
        <v>CHARACTER OFFICE</v>
      </c>
      <c r="F2303" s="24" t="s">
        <v>1124</v>
      </c>
      <c r="G2303" s="24" t="s">
        <v>1124</v>
      </c>
      <c r="H2303" s="19" t="s">
        <v>81</v>
      </c>
      <c r="I2303" s="51" t="s">
        <v>1164</v>
      </c>
      <c r="J2303" s="27" t="str">
        <f ca="1">NETWORKDAYS(LeaveTracker[[#This Row],[Start Date]],LeaveTracker[[#This Row],[End Date]],lstHolidays)&amp; " "&amp;LeaveTracker[[#This Row],[Type of Leave]]</f>
        <v>1 SL</v>
      </c>
      <c r="K2303" s="23">
        <f ca="1">NETWORKDAYS(LeaveTracker[[#This Row],[Start Date]],LeaveTracker[[#This Row],[End Date]],lstHolidays)</f>
        <v>1</v>
      </c>
      <c r="L2303" s="30"/>
    </row>
    <row r="2304" spans="1:12" ht="30" customHeight="1" x14ac:dyDescent="0.3">
      <c r="A2304" s="30" t="s">
        <v>1190</v>
      </c>
      <c r="B2304" s="36">
        <v>44767</v>
      </c>
      <c r="C2304" s="36" t="s">
        <v>1130</v>
      </c>
      <c r="D2304" s="19" t="s">
        <v>781</v>
      </c>
      <c r="E2304" s="20" t="str">
        <f>IF(ISBLANK(LeaveTracker[[#This Row],[Employee Name]]),"-----",VLOOKUP(LeaveTracker[[#This Row],[Employee Name]],Employees[[Employee Name]:[Office]],6))</f>
        <v>CHO</v>
      </c>
      <c r="F2304" s="24" t="s">
        <v>1156</v>
      </c>
      <c r="G2304" s="24" t="s">
        <v>1156</v>
      </c>
      <c r="H2304" s="19" t="s">
        <v>300</v>
      </c>
      <c r="I2304" s="51" t="s">
        <v>105</v>
      </c>
      <c r="J2304" s="27" t="str">
        <f ca="1">NETWORKDAYS(LeaveTracker[[#This Row],[Start Date]],LeaveTracker[[#This Row],[End Date]],lstHolidays)&amp; " "&amp;LeaveTracker[[#This Row],[Type of Leave]]</f>
        <v>1 OTHER</v>
      </c>
      <c r="K2304" s="23">
        <f ca="1">NETWORKDAYS(LeaveTracker[[#This Row],[Start Date]],LeaveTracker[[#This Row],[End Date]],lstHolidays)</f>
        <v>1</v>
      </c>
      <c r="L2304" s="30"/>
    </row>
    <row r="2305" spans="1:12" ht="30" customHeight="1" x14ac:dyDescent="0.3">
      <c r="A2305" s="30" t="s">
        <v>1191</v>
      </c>
      <c r="B2305" s="36">
        <v>44767</v>
      </c>
      <c r="C2305" s="36" t="s">
        <v>1178</v>
      </c>
      <c r="D2305" s="19" t="s">
        <v>594</v>
      </c>
      <c r="E2305" s="20" t="str">
        <f>IF(ISBLANK(LeaveTracker[[#This Row],[Employee Name]]),"-----",VLOOKUP(LeaveTracker[[#This Row],[Employee Name]],Employees[[Employee Name]:[Office]],6))</f>
        <v>MAHOGANY MARKET</v>
      </c>
      <c r="F2305" s="24" t="s">
        <v>1139</v>
      </c>
      <c r="G2305" s="24" t="s">
        <v>1139</v>
      </c>
      <c r="H2305" s="19" t="s">
        <v>81</v>
      </c>
      <c r="I2305" s="51" t="s">
        <v>1164</v>
      </c>
      <c r="J2305" s="27" t="str">
        <f ca="1">NETWORKDAYS(LeaveTracker[[#This Row],[Start Date]],LeaveTracker[[#This Row],[End Date]],lstHolidays)&amp; " "&amp;LeaveTracker[[#This Row],[Type of Leave]]</f>
        <v>1 SL</v>
      </c>
      <c r="K2305" s="23">
        <f ca="1">NETWORKDAYS(LeaveTracker[[#This Row],[Start Date]],LeaveTracker[[#This Row],[End Date]],lstHolidays)</f>
        <v>1</v>
      </c>
      <c r="L2305" s="30"/>
    </row>
    <row r="2306" spans="1:12" ht="30" customHeight="1" x14ac:dyDescent="0.3">
      <c r="A2306" s="30" t="s">
        <v>1192</v>
      </c>
      <c r="B2306" s="36">
        <v>44767</v>
      </c>
      <c r="C2306" s="36" t="s">
        <v>1178</v>
      </c>
      <c r="D2306" s="19" t="s">
        <v>615</v>
      </c>
      <c r="E2306" s="20" t="str">
        <f>IF(ISBLANK(LeaveTracker[[#This Row],[Employee Name]]),"-----",VLOOKUP(LeaveTracker[[#This Row],[Employee Name]],Employees[[Employee Name]:[Office]],6))</f>
        <v>CBO</v>
      </c>
      <c r="F2306" s="24" t="s">
        <v>1156</v>
      </c>
      <c r="G2306" s="24" t="s">
        <v>1156</v>
      </c>
      <c r="H2306" s="19" t="s">
        <v>82</v>
      </c>
      <c r="I2306" s="51" t="s">
        <v>1164</v>
      </c>
      <c r="J2306" s="27" t="str">
        <f ca="1">NETWORKDAYS(LeaveTracker[[#This Row],[Start Date]],LeaveTracker[[#This Row],[End Date]],lstHolidays)&amp; " "&amp;LeaveTracker[[#This Row],[Type of Leave]]</f>
        <v>1 VL</v>
      </c>
      <c r="K2306" s="23">
        <f ca="1">NETWORKDAYS(LeaveTracker[[#This Row],[Start Date]],LeaveTracker[[#This Row],[End Date]],lstHolidays)</f>
        <v>1</v>
      </c>
      <c r="L2306" s="30"/>
    </row>
    <row r="2307" spans="1:12" ht="30" customHeight="1" x14ac:dyDescent="0.3">
      <c r="A2307" s="30" t="s">
        <v>1193</v>
      </c>
      <c r="B2307" s="36">
        <v>44767</v>
      </c>
      <c r="C2307" s="36" t="s">
        <v>1156</v>
      </c>
      <c r="D2307" s="19" t="s">
        <v>562</v>
      </c>
      <c r="E2307" s="20" t="str">
        <f>IF(ISBLANK(LeaveTracker[[#This Row],[Employee Name]]),"-----",VLOOKUP(LeaveTracker[[#This Row],[Employee Name]],Employees[[Employee Name]:[Office]],6))</f>
        <v>CENRO</v>
      </c>
      <c r="F2307" s="24" t="s">
        <v>1154</v>
      </c>
      <c r="G2307" s="24" t="s">
        <v>1154</v>
      </c>
      <c r="H2307" s="19" t="s">
        <v>81</v>
      </c>
      <c r="I2307" s="51" t="s">
        <v>1164</v>
      </c>
      <c r="J2307" s="27" t="str">
        <f ca="1">NETWORKDAYS(LeaveTracker[[#This Row],[Start Date]],LeaveTracker[[#This Row],[End Date]],lstHolidays)&amp; " "&amp;LeaveTracker[[#This Row],[Type of Leave]]</f>
        <v>1 SL</v>
      </c>
      <c r="K2307" s="23">
        <f ca="1">NETWORKDAYS(LeaveTracker[[#This Row],[Start Date]],LeaveTracker[[#This Row],[End Date]],lstHolidays)</f>
        <v>1</v>
      </c>
      <c r="L2307" s="30"/>
    </row>
    <row r="2308" spans="1:12" ht="30" customHeight="1" x14ac:dyDescent="0.3">
      <c r="A2308" s="30" t="s">
        <v>1194</v>
      </c>
      <c r="B2308" s="36">
        <v>44767</v>
      </c>
      <c r="C2308" s="36" t="s">
        <v>1169</v>
      </c>
      <c r="D2308" s="19" t="s">
        <v>567</v>
      </c>
      <c r="E2308" s="20" t="str">
        <f>IF(ISBLANK(LeaveTracker[[#This Row],[Employee Name]]),"-----",VLOOKUP(LeaveTracker[[#This Row],[Employee Name]],Employees[[Employee Name]:[Office]],6))</f>
        <v>CENRO</v>
      </c>
      <c r="F2308" s="24" t="s">
        <v>1154</v>
      </c>
      <c r="G2308" s="24" t="s">
        <v>1154</v>
      </c>
      <c r="H2308" s="19" t="s">
        <v>81</v>
      </c>
      <c r="I2308" s="51" t="s">
        <v>1164</v>
      </c>
      <c r="J2308" s="27" t="str">
        <f ca="1">NETWORKDAYS(LeaveTracker[[#This Row],[Start Date]],LeaveTracker[[#This Row],[End Date]],lstHolidays)&amp; " "&amp;LeaveTracker[[#This Row],[Type of Leave]]</f>
        <v>1 SL</v>
      </c>
      <c r="K2308" s="23">
        <f ca="1">NETWORKDAYS(LeaveTracker[[#This Row],[Start Date]],LeaveTracker[[#This Row],[End Date]],lstHolidays)</f>
        <v>1</v>
      </c>
      <c r="L2308" s="30"/>
    </row>
    <row r="2309" spans="1:12" ht="30" customHeight="1" x14ac:dyDescent="0.3">
      <c r="A2309" s="30" t="s">
        <v>1195</v>
      </c>
      <c r="B2309" s="36">
        <v>44767</v>
      </c>
      <c r="C2309" s="36" t="s">
        <v>1133</v>
      </c>
      <c r="D2309" s="19" t="s">
        <v>844</v>
      </c>
      <c r="E2309" s="20" t="str">
        <f>IF(ISBLANK(LeaveTracker[[#This Row],[Employee Name]]),"-----",VLOOKUP(LeaveTracker[[#This Row],[Employee Name]],Employees[[Employee Name]:[Office]],6))</f>
        <v>CTO</v>
      </c>
      <c r="F2309" s="24" t="s">
        <v>1137</v>
      </c>
      <c r="G2309" s="24" t="s">
        <v>1137</v>
      </c>
      <c r="H2309" s="19" t="s">
        <v>82</v>
      </c>
      <c r="I2309" s="51" t="s">
        <v>1164</v>
      </c>
      <c r="J2309" s="27" t="str">
        <f ca="1">NETWORKDAYS(LeaveTracker[[#This Row],[Start Date]],LeaveTracker[[#This Row],[End Date]],lstHolidays)&amp; " "&amp;LeaveTracker[[#This Row],[Type of Leave]]</f>
        <v>1 VL</v>
      </c>
      <c r="K2309" s="23">
        <f ca="1">NETWORKDAYS(LeaveTracker[[#This Row],[Start Date]],LeaveTracker[[#This Row],[End Date]],lstHolidays)</f>
        <v>1</v>
      </c>
      <c r="L2309" s="30"/>
    </row>
    <row r="2310" spans="1:12" ht="30" customHeight="1" x14ac:dyDescent="0.3">
      <c r="A2310" s="30" t="s">
        <v>1195</v>
      </c>
      <c r="B2310" s="36">
        <v>44767</v>
      </c>
      <c r="C2310" s="36" t="s">
        <v>1133</v>
      </c>
      <c r="D2310" s="19" t="s">
        <v>844</v>
      </c>
      <c r="E2310" s="20" t="str">
        <f>IF(ISBLANK(LeaveTracker[[#This Row],[Employee Name]]),"-----",VLOOKUP(LeaveTracker[[#This Row],[Employee Name]],Employees[[Employee Name]:[Office]],6))</f>
        <v>CTO</v>
      </c>
      <c r="F2310" s="24" t="s">
        <v>1168</v>
      </c>
      <c r="G2310" s="24" t="s">
        <v>1168</v>
      </c>
      <c r="H2310" s="19" t="s">
        <v>82</v>
      </c>
      <c r="I2310" s="51" t="s">
        <v>1164</v>
      </c>
      <c r="J2310" s="27" t="str">
        <f ca="1">NETWORKDAYS(LeaveTracker[[#This Row],[Start Date]],LeaveTracker[[#This Row],[End Date]],lstHolidays)&amp; " "&amp;LeaveTracker[[#This Row],[Type of Leave]]</f>
        <v>1 VL</v>
      </c>
      <c r="K2310" s="23">
        <f ca="1">NETWORKDAYS(LeaveTracker[[#This Row],[Start Date]],LeaveTracker[[#This Row],[End Date]],lstHolidays)</f>
        <v>1</v>
      </c>
      <c r="L2310" s="30"/>
    </row>
    <row r="2311" spans="1:12" ht="30" customHeight="1" x14ac:dyDescent="0.3">
      <c r="A2311" s="30" t="s">
        <v>1196</v>
      </c>
      <c r="B2311" s="36">
        <v>44767</v>
      </c>
      <c r="C2311" s="36" t="s">
        <v>1157</v>
      </c>
      <c r="D2311" s="19" t="s">
        <v>594</v>
      </c>
      <c r="E2311" s="20" t="str">
        <f>IF(ISBLANK(LeaveTracker[[#This Row],[Employee Name]]),"-----",VLOOKUP(LeaveTracker[[#This Row],[Employee Name]],Employees[[Employee Name]:[Office]],6))</f>
        <v>MAHOGANY MARKET</v>
      </c>
      <c r="F2311" s="24" t="s">
        <v>1133</v>
      </c>
      <c r="G2311" s="24" t="s">
        <v>1133</v>
      </c>
      <c r="H2311" s="19" t="s">
        <v>300</v>
      </c>
      <c r="I2311" s="51" t="s">
        <v>226</v>
      </c>
      <c r="J2311" s="27" t="str">
        <f ca="1">NETWORKDAYS(LeaveTracker[[#This Row],[Start Date]],LeaveTracker[[#This Row],[End Date]],lstHolidays)&amp; " "&amp;LeaveTracker[[#This Row],[Type of Leave]]</f>
        <v>1 OTHER</v>
      </c>
      <c r="K2311" s="23">
        <f ca="1">NETWORKDAYS(LeaveTracker[[#This Row],[Start Date]],LeaveTracker[[#This Row],[End Date]],lstHolidays)</f>
        <v>1</v>
      </c>
      <c r="L2311" s="30"/>
    </row>
    <row r="2312" spans="1:12" ht="30" customHeight="1" x14ac:dyDescent="0.3">
      <c r="A2312" s="30" t="s">
        <v>1197</v>
      </c>
      <c r="B2312" s="36">
        <v>44767</v>
      </c>
      <c r="C2312" s="36" t="s">
        <v>1152</v>
      </c>
      <c r="D2312" s="19" t="s">
        <v>888</v>
      </c>
      <c r="E2312" s="20" t="str">
        <f>IF(ISBLANK(LeaveTracker[[#This Row],[Employee Name]]),"-----",VLOOKUP(LeaveTracker[[#This Row],[Employee Name]],Employees[[Employee Name]:[Office]],6))</f>
        <v>GSO</v>
      </c>
      <c r="F2312" s="24" t="s">
        <v>1130</v>
      </c>
      <c r="G2312" s="24" t="s">
        <v>1130</v>
      </c>
      <c r="H2312" s="19" t="s">
        <v>82</v>
      </c>
      <c r="I2312" s="51" t="s">
        <v>1164</v>
      </c>
      <c r="J2312" s="27" t="str">
        <f ca="1">NETWORKDAYS(LeaveTracker[[#This Row],[Start Date]],LeaveTracker[[#This Row],[End Date]],lstHolidays)&amp; " "&amp;LeaveTracker[[#This Row],[Type of Leave]]</f>
        <v>1 VL</v>
      </c>
      <c r="K2312" s="23">
        <f ca="1">NETWORKDAYS(LeaveTracker[[#This Row],[Start Date]],LeaveTracker[[#This Row],[End Date]],lstHolidays)</f>
        <v>1</v>
      </c>
      <c r="L2312" s="30"/>
    </row>
    <row r="2313" spans="1:12" ht="30" customHeight="1" x14ac:dyDescent="0.3">
      <c r="A2313" s="30" t="s">
        <v>1198</v>
      </c>
      <c r="B2313" s="36">
        <v>44767</v>
      </c>
      <c r="C2313" s="36" t="s">
        <v>1157</v>
      </c>
      <c r="D2313" s="19" t="s">
        <v>1207</v>
      </c>
      <c r="E2313" s="20" t="str">
        <f>IF(ISBLANK(LeaveTracker[[#This Row],[Employee Name]]),"-----",VLOOKUP(LeaveTracker[[#This Row],[Employee Name]],Employees[[Employee Name]:[Office]],6))</f>
        <v>ACCOUNTING</v>
      </c>
      <c r="F2313" s="24" t="s">
        <v>1162</v>
      </c>
      <c r="G2313" s="24" t="s">
        <v>1162</v>
      </c>
      <c r="H2313" s="19" t="s">
        <v>82</v>
      </c>
      <c r="I2313" s="51" t="s">
        <v>1164</v>
      </c>
      <c r="J2313" s="27" t="str">
        <f ca="1">NETWORKDAYS(LeaveTracker[[#This Row],[Start Date]],LeaveTracker[[#This Row],[End Date]],lstHolidays)&amp; " "&amp;LeaveTracker[[#This Row],[Type of Leave]]</f>
        <v>1 VL</v>
      </c>
      <c r="K2313" s="23">
        <f ca="1">NETWORKDAYS(LeaveTracker[[#This Row],[Start Date]],LeaveTracker[[#This Row],[End Date]],lstHolidays)</f>
        <v>1</v>
      </c>
      <c r="L2313" s="30"/>
    </row>
    <row r="2314" spans="1:12" ht="30" customHeight="1" x14ac:dyDescent="0.3">
      <c r="A2314" s="30" t="s">
        <v>1199</v>
      </c>
      <c r="B2314" s="36">
        <v>44767</v>
      </c>
      <c r="C2314" s="36" t="s">
        <v>1169</v>
      </c>
      <c r="D2314" s="19" t="s">
        <v>816</v>
      </c>
      <c r="E2314" s="20" t="str">
        <f>IF(ISBLANK(LeaveTracker[[#This Row],[Employee Name]]),"-----",VLOOKUP(LeaveTracker[[#This Row],[Employee Name]],Employees[[Employee Name]:[Office]],6))</f>
        <v>CHO</v>
      </c>
      <c r="F2314" s="24" t="s">
        <v>1154</v>
      </c>
      <c r="G2314" s="24" t="s">
        <v>1154</v>
      </c>
      <c r="H2314" s="19" t="s">
        <v>81</v>
      </c>
      <c r="I2314" s="51" t="s">
        <v>1164</v>
      </c>
      <c r="J2314" s="27" t="str">
        <f ca="1">NETWORKDAYS(LeaveTracker[[#This Row],[Start Date]],LeaveTracker[[#This Row],[End Date]],lstHolidays)&amp; " "&amp;LeaveTracker[[#This Row],[Type of Leave]]</f>
        <v>1 SL</v>
      </c>
      <c r="K2314" s="23">
        <f ca="1">NETWORKDAYS(LeaveTracker[[#This Row],[Start Date]],LeaveTracker[[#This Row],[End Date]],lstHolidays)</f>
        <v>1</v>
      </c>
      <c r="L2314" s="30"/>
    </row>
    <row r="2315" spans="1:12" ht="30" customHeight="1" x14ac:dyDescent="0.3">
      <c r="A2315" s="30" t="s">
        <v>1200</v>
      </c>
      <c r="B2315" s="36">
        <v>44767</v>
      </c>
      <c r="C2315" s="36" t="s">
        <v>1169</v>
      </c>
      <c r="D2315" s="19" t="s">
        <v>816</v>
      </c>
      <c r="E2315" s="20" t="str">
        <f>IF(ISBLANK(LeaveTracker[[#This Row],[Employee Name]]),"-----",VLOOKUP(LeaveTracker[[#This Row],[Employee Name]],Employees[[Employee Name]:[Office]],6))</f>
        <v>CHO</v>
      </c>
      <c r="F2315" s="24" t="s">
        <v>1136</v>
      </c>
      <c r="G2315" s="24" t="s">
        <v>1140</v>
      </c>
      <c r="H2315" s="19" t="s">
        <v>82</v>
      </c>
      <c r="I2315" s="51" t="s">
        <v>1164</v>
      </c>
      <c r="J2315" s="27" t="str">
        <f ca="1">NETWORKDAYS(LeaveTracker[[#This Row],[Start Date]],LeaveTracker[[#This Row],[End Date]],lstHolidays)&amp; " "&amp;LeaveTracker[[#This Row],[Type of Leave]]</f>
        <v>2 VL</v>
      </c>
      <c r="K2315" s="23">
        <f ca="1">NETWORKDAYS(LeaveTracker[[#This Row],[Start Date]],LeaveTracker[[#This Row],[End Date]],lstHolidays)</f>
        <v>2</v>
      </c>
      <c r="L2315" s="30"/>
    </row>
    <row r="2316" spans="1:12" ht="30" customHeight="1" x14ac:dyDescent="0.3">
      <c r="A2316" s="30" t="s">
        <v>1201</v>
      </c>
      <c r="B2316" s="36">
        <v>44767</v>
      </c>
      <c r="C2316" s="36" t="s">
        <v>1157</v>
      </c>
      <c r="D2316" s="19" t="s">
        <v>836</v>
      </c>
      <c r="E2316" s="20" t="str">
        <f>IF(ISBLANK(LeaveTracker[[#This Row],[Employee Name]]),"-----",VLOOKUP(LeaveTracker[[#This Row],[Employee Name]],Employees[[Employee Name]:[Office]],6))</f>
        <v>CHO</v>
      </c>
      <c r="F2316" s="24" t="s">
        <v>1137</v>
      </c>
      <c r="G2316" s="24" t="s">
        <v>1140</v>
      </c>
      <c r="H2316" s="19" t="s">
        <v>82</v>
      </c>
      <c r="I2316" s="51" t="s">
        <v>1164</v>
      </c>
      <c r="J2316" s="27" t="str">
        <f ca="1">NETWORKDAYS(LeaveTracker[[#This Row],[Start Date]],LeaveTracker[[#This Row],[End Date]],lstHolidays)&amp; " "&amp;LeaveTracker[[#This Row],[Type of Leave]]</f>
        <v>3 VL</v>
      </c>
      <c r="K2316" s="23">
        <f ca="1">NETWORKDAYS(LeaveTracker[[#This Row],[Start Date]],LeaveTracker[[#This Row],[End Date]],lstHolidays)</f>
        <v>3</v>
      </c>
      <c r="L2316" s="30"/>
    </row>
    <row r="2317" spans="1:12" ht="30" customHeight="1" x14ac:dyDescent="0.3">
      <c r="A2317" s="30" t="s">
        <v>1202</v>
      </c>
      <c r="B2317" s="36">
        <v>44767</v>
      </c>
      <c r="C2317" s="36" t="s">
        <v>1152</v>
      </c>
      <c r="D2317" s="19" t="s">
        <v>533</v>
      </c>
      <c r="E2317" s="20" t="str">
        <f>IF(ISBLANK(LeaveTracker[[#This Row],[Employee Name]]),"-----",VLOOKUP(LeaveTracker[[#This Row],[Employee Name]],Employees[[Employee Name]:[Office]],6))</f>
        <v>GSO</v>
      </c>
      <c r="F2317" s="24" t="s">
        <v>1139</v>
      </c>
      <c r="G2317" s="24" t="s">
        <v>1178</v>
      </c>
      <c r="H2317" s="19" t="s">
        <v>82</v>
      </c>
      <c r="I2317" s="51" t="s">
        <v>1164</v>
      </c>
      <c r="J2317" s="27" t="str">
        <f ca="1">NETWORKDAYS(LeaveTracker[[#This Row],[Start Date]],LeaveTracker[[#This Row],[End Date]],lstHolidays)&amp; " "&amp;LeaveTracker[[#This Row],[Type of Leave]]</f>
        <v>2 VL</v>
      </c>
      <c r="K2317" s="23">
        <f ca="1">NETWORKDAYS(LeaveTracker[[#This Row],[Start Date]],LeaveTracker[[#This Row],[End Date]],lstHolidays)</f>
        <v>2</v>
      </c>
      <c r="L2317" s="30"/>
    </row>
    <row r="2318" spans="1:12" ht="30" customHeight="1" x14ac:dyDescent="0.3">
      <c r="A2318" s="30" t="s">
        <v>1202</v>
      </c>
      <c r="B2318" s="36">
        <v>44767</v>
      </c>
      <c r="C2318" s="36" t="s">
        <v>1152</v>
      </c>
      <c r="D2318" s="19" t="s">
        <v>533</v>
      </c>
      <c r="E2318" s="20" t="str">
        <f>IF(ISBLANK(LeaveTracker[[#This Row],[Employee Name]]),"-----",VLOOKUP(LeaveTracker[[#This Row],[Employee Name]],Employees[[Employee Name]:[Office]],6))</f>
        <v>GSO</v>
      </c>
      <c r="F2318" s="24" t="s">
        <v>1156</v>
      </c>
      <c r="G2318" s="24" t="s">
        <v>1156</v>
      </c>
      <c r="H2318" s="19" t="s">
        <v>82</v>
      </c>
      <c r="I2318" s="51" t="s">
        <v>1164</v>
      </c>
      <c r="J2318" s="27" t="str">
        <f ca="1">NETWORKDAYS(LeaveTracker[[#This Row],[Start Date]],LeaveTracker[[#This Row],[End Date]],lstHolidays)&amp; " "&amp;LeaveTracker[[#This Row],[Type of Leave]]</f>
        <v>1 VL</v>
      </c>
      <c r="K2318" s="23">
        <f ca="1">NETWORKDAYS(LeaveTracker[[#This Row],[Start Date]],LeaveTracker[[#This Row],[End Date]],lstHolidays)</f>
        <v>1</v>
      </c>
      <c r="L2318" s="30"/>
    </row>
    <row r="2319" spans="1:12" ht="30" customHeight="1" x14ac:dyDescent="0.3">
      <c r="A2319" s="30" t="s">
        <v>1203</v>
      </c>
      <c r="B2319" s="36">
        <v>44767</v>
      </c>
      <c r="C2319" s="36" t="s">
        <v>1154</v>
      </c>
      <c r="D2319" s="19" t="s">
        <v>884</v>
      </c>
      <c r="E2319" s="20" t="str">
        <f>IF(ISBLANK(LeaveTracker[[#This Row],[Employee Name]]),"-----",VLOOKUP(LeaveTracker[[#This Row],[Employee Name]],Employees[[Employee Name]:[Office]],6))</f>
        <v>GSO</v>
      </c>
      <c r="F2319" s="24" t="s">
        <v>1124</v>
      </c>
      <c r="G2319" s="24" t="s">
        <v>1124</v>
      </c>
      <c r="H2319" s="19" t="s">
        <v>81</v>
      </c>
      <c r="I2319" s="51" t="s">
        <v>1164</v>
      </c>
      <c r="J2319" s="27" t="str">
        <f ca="1">NETWORKDAYS(LeaveTracker[[#This Row],[Start Date]],LeaveTracker[[#This Row],[End Date]],lstHolidays)&amp; " "&amp;LeaveTracker[[#This Row],[Type of Leave]]</f>
        <v>1 SL</v>
      </c>
      <c r="K2319" s="23">
        <f ca="1">NETWORKDAYS(LeaveTracker[[#This Row],[Start Date]],LeaveTracker[[#This Row],[End Date]],lstHolidays)</f>
        <v>1</v>
      </c>
      <c r="L2319" s="30"/>
    </row>
    <row r="2320" spans="1:12" ht="30" customHeight="1" x14ac:dyDescent="0.3">
      <c r="A2320" s="30" t="s">
        <v>1203</v>
      </c>
      <c r="B2320" s="36">
        <v>44767</v>
      </c>
      <c r="C2320" s="36" t="s">
        <v>1154</v>
      </c>
      <c r="D2320" s="19" t="s">
        <v>884</v>
      </c>
      <c r="E2320" s="20" t="str">
        <f>IF(ISBLANK(LeaveTracker[[#This Row],[Employee Name]]),"-----",VLOOKUP(LeaveTracker[[#This Row],[Employee Name]],Employees[[Employee Name]:[Office]],6))</f>
        <v>GSO</v>
      </c>
      <c r="F2320" s="24" t="s">
        <v>1178</v>
      </c>
      <c r="G2320" s="24" t="s">
        <v>1178</v>
      </c>
      <c r="H2320" s="19" t="s">
        <v>81</v>
      </c>
      <c r="I2320" s="51" t="s">
        <v>1164</v>
      </c>
      <c r="J2320" s="27" t="str">
        <f ca="1">NETWORKDAYS(LeaveTracker[[#This Row],[Start Date]],LeaveTracker[[#This Row],[End Date]],lstHolidays)&amp; " "&amp;LeaveTracker[[#This Row],[Type of Leave]]</f>
        <v>1 SL</v>
      </c>
      <c r="K2320" s="23">
        <f ca="1">NETWORKDAYS(LeaveTracker[[#This Row],[Start Date]],LeaveTracker[[#This Row],[End Date]],lstHolidays)</f>
        <v>1</v>
      </c>
      <c r="L2320" s="30"/>
    </row>
    <row r="2321" spans="1:12" ht="30" customHeight="1" x14ac:dyDescent="0.3">
      <c r="A2321" s="30" t="s">
        <v>1204</v>
      </c>
      <c r="B2321" s="36">
        <v>44767</v>
      </c>
      <c r="C2321" s="36" t="s">
        <v>1129</v>
      </c>
      <c r="D2321" s="19" t="s">
        <v>884</v>
      </c>
      <c r="E2321" s="20" t="str">
        <f>IF(ISBLANK(LeaveTracker[[#This Row],[Employee Name]]),"-----",VLOOKUP(LeaveTracker[[#This Row],[Employee Name]],Employees[[Employee Name]:[Office]],6))</f>
        <v>GSO</v>
      </c>
      <c r="F2321" s="24" t="s">
        <v>1126</v>
      </c>
      <c r="G2321" s="24" t="s">
        <v>1126</v>
      </c>
      <c r="H2321" s="19" t="s">
        <v>81</v>
      </c>
      <c r="I2321" s="51" t="s">
        <v>1164</v>
      </c>
      <c r="J2321" s="27" t="str">
        <f ca="1">NETWORKDAYS(LeaveTracker[[#This Row],[Start Date]],LeaveTracker[[#This Row],[End Date]],lstHolidays)&amp; " "&amp;LeaveTracker[[#This Row],[Type of Leave]]</f>
        <v>1 SL</v>
      </c>
      <c r="K2321" s="23">
        <f ca="1">NETWORKDAYS(LeaveTracker[[#This Row],[Start Date]],LeaveTracker[[#This Row],[End Date]],lstHolidays)</f>
        <v>1</v>
      </c>
      <c r="L2321" s="30"/>
    </row>
    <row r="2322" spans="1:12" ht="30" customHeight="1" x14ac:dyDescent="0.3">
      <c r="A2322" s="30" t="s">
        <v>1215</v>
      </c>
      <c r="B2322" s="36">
        <v>44767</v>
      </c>
      <c r="C2322" s="36" t="s">
        <v>1123</v>
      </c>
      <c r="D2322" s="19" t="s">
        <v>405</v>
      </c>
      <c r="E2322" s="20" t="str">
        <f>IF(ISBLANK(LeaveTracker[[#This Row],[Employee Name]]),"-----",VLOOKUP(LeaveTracker[[#This Row],[Employee Name]],Employees[[Employee Name]:[Office]],6))</f>
        <v>CTO</v>
      </c>
      <c r="F2322" s="24" t="s">
        <v>1128</v>
      </c>
      <c r="G2322" s="24" t="s">
        <v>1128</v>
      </c>
      <c r="H2322" s="19" t="s">
        <v>81</v>
      </c>
      <c r="I2322" s="51" t="s">
        <v>1164</v>
      </c>
      <c r="J2322" s="27" t="str">
        <f ca="1">NETWORKDAYS(LeaveTracker[[#This Row],[Start Date]],LeaveTracker[[#This Row],[End Date]],lstHolidays)&amp; " "&amp;LeaveTracker[[#This Row],[Type of Leave]]</f>
        <v>1 SL</v>
      </c>
      <c r="K2322" s="23">
        <f ca="1">NETWORKDAYS(LeaveTracker[[#This Row],[Start Date]],LeaveTracker[[#This Row],[End Date]],lstHolidays)</f>
        <v>1</v>
      </c>
      <c r="L2322" s="30"/>
    </row>
    <row r="2323" spans="1:12" ht="30" customHeight="1" x14ac:dyDescent="0.3">
      <c r="A2323" s="30" t="s">
        <v>1216</v>
      </c>
      <c r="B2323" s="36">
        <v>44767</v>
      </c>
      <c r="C2323" s="36" t="s">
        <v>1169</v>
      </c>
      <c r="D2323" s="19" t="s">
        <v>522</v>
      </c>
      <c r="E2323" s="20" t="str">
        <f>IF(ISBLANK(LeaveTracker[[#This Row],[Employee Name]]),"-----",VLOOKUP(LeaveTracker[[#This Row],[Employee Name]],Employees[[Employee Name]:[Office]],6))</f>
        <v>ACCOUNTING</v>
      </c>
      <c r="F2323" s="24" t="s">
        <v>1154</v>
      </c>
      <c r="G2323" s="24" t="s">
        <v>1154</v>
      </c>
      <c r="H2323" s="19" t="s">
        <v>81</v>
      </c>
      <c r="I2323" s="51" t="s">
        <v>1164</v>
      </c>
      <c r="J2323" s="27" t="str">
        <f ca="1">NETWORKDAYS(LeaveTracker[[#This Row],[Start Date]],LeaveTracker[[#This Row],[End Date]],lstHolidays)&amp; " "&amp;LeaveTracker[[#This Row],[Type of Leave]]</f>
        <v>1 SL</v>
      </c>
      <c r="K2323" s="23">
        <f ca="1">NETWORKDAYS(LeaveTracker[[#This Row],[Start Date]],LeaveTracker[[#This Row],[End Date]],lstHolidays)</f>
        <v>1</v>
      </c>
      <c r="L2323" s="30"/>
    </row>
    <row r="2324" spans="1:12" ht="30" customHeight="1" x14ac:dyDescent="0.3">
      <c r="A2324" s="30" t="s">
        <v>1217</v>
      </c>
      <c r="B2324" s="36">
        <v>44767</v>
      </c>
      <c r="C2324" s="36" t="s">
        <v>1169</v>
      </c>
      <c r="D2324" s="19" t="s">
        <v>1021</v>
      </c>
      <c r="E2324" s="20" t="str">
        <f>IF(ISBLANK(LeaveTracker[[#This Row],[Employee Name]]),"-----",VLOOKUP(LeaveTracker[[#This Row],[Employee Name]],Employees[[Employee Name]:[Office]],6))</f>
        <v>ACCOUNTING</v>
      </c>
      <c r="F2324" s="24" t="s">
        <v>1178</v>
      </c>
      <c r="G2324" s="24" t="s">
        <v>1178</v>
      </c>
      <c r="H2324" s="19" t="s">
        <v>81</v>
      </c>
      <c r="I2324" s="51" t="s">
        <v>1164</v>
      </c>
      <c r="J2324" s="27" t="str">
        <f ca="1">NETWORKDAYS(LeaveTracker[[#This Row],[Start Date]],LeaveTracker[[#This Row],[End Date]],lstHolidays)&amp; " "&amp;LeaveTracker[[#This Row],[Type of Leave]]</f>
        <v>1 SL</v>
      </c>
      <c r="K2324" s="23">
        <f ca="1">NETWORKDAYS(LeaveTracker[[#This Row],[Start Date]],LeaveTracker[[#This Row],[End Date]],lstHolidays)</f>
        <v>1</v>
      </c>
      <c r="L2324" s="30"/>
    </row>
    <row r="2325" spans="1:12" ht="30" customHeight="1" x14ac:dyDescent="0.3">
      <c r="A2325" s="30" t="s">
        <v>1218</v>
      </c>
      <c r="B2325" s="36">
        <v>44767</v>
      </c>
      <c r="C2325" s="36" t="s">
        <v>1139</v>
      </c>
      <c r="D2325" s="19" t="s">
        <v>374</v>
      </c>
      <c r="E2325" s="20" t="str">
        <f>IF(ISBLANK(LeaveTracker[[#This Row],[Employee Name]]),"-----",VLOOKUP(LeaveTracker[[#This Row],[Employee Name]],Employees[[Employee Name]:[Office]],6))</f>
        <v>LIBRARY</v>
      </c>
      <c r="F2325" s="24" t="s">
        <v>1133</v>
      </c>
      <c r="G2325" s="24" t="s">
        <v>1133</v>
      </c>
      <c r="H2325" s="19" t="s">
        <v>300</v>
      </c>
      <c r="I2325" s="51" t="s">
        <v>105</v>
      </c>
      <c r="J2325" s="27" t="str">
        <f ca="1">NETWORKDAYS(LeaveTracker[[#This Row],[Start Date]],LeaveTracker[[#This Row],[End Date]],lstHolidays)&amp; " "&amp;LeaveTracker[[#This Row],[Type of Leave]]</f>
        <v>1 OTHER</v>
      </c>
      <c r="K2325" s="23">
        <f ca="1">NETWORKDAYS(LeaveTracker[[#This Row],[Start Date]],LeaveTracker[[#This Row],[End Date]],lstHolidays)</f>
        <v>1</v>
      </c>
      <c r="L2325" s="30"/>
    </row>
    <row r="2326" spans="1:12" ht="30" customHeight="1" x14ac:dyDescent="0.3">
      <c r="A2326" s="30" t="s">
        <v>1219</v>
      </c>
      <c r="B2326" s="36">
        <v>44767</v>
      </c>
      <c r="C2326" s="36" t="s">
        <v>1169</v>
      </c>
      <c r="D2326" s="19" t="s">
        <v>374</v>
      </c>
      <c r="E2326" s="20" t="str">
        <f>IF(ISBLANK(LeaveTracker[[#This Row],[Employee Name]]),"-----",VLOOKUP(LeaveTracker[[#This Row],[Employee Name]],Employees[[Employee Name]:[Office]],6))</f>
        <v>LIBRARY</v>
      </c>
      <c r="F2326" s="24" t="s">
        <v>1156</v>
      </c>
      <c r="G2326" s="24" t="s">
        <v>1156</v>
      </c>
      <c r="H2326" s="19" t="s">
        <v>81</v>
      </c>
      <c r="I2326" s="51" t="s">
        <v>1164</v>
      </c>
      <c r="J2326" s="27" t="str">
        <f ca="1">NETWORKDAYS(LeaveTracker[[#This Row],[Start Date]],LeaveTracker[[#This Row],[End Date]],lstHolidays)&amp; " "&amp;LeaveTracker[[#This Row],[Type of Leave]]</f>
        <v>1 SL</v>
      </c>
      <c r="K2326" s="23">
        <f ca="1">NETWORKDAYS(LeaveTracker[[#This Row],[Start Date]],LeaveTracker[[#This Row],[End Date]],lstHolidays)</f>
        <v>1</v>
      </c>
      <c r="L2326" s="30"/>
    </row>
    <row r="2327" spans="1:12" ht="30" customHeight="1" x14ac:dyDescent="0.3">
      <c r="A2327" s="30" t="s">
        <v>1220</v>
      </c>
      <c r="B2327" s="36">
        <v>44767</v>
      </c>
      <c r="C2327" s="36" t="s">
        <v>1178</v>
      </c>
      <c r="D2327" s="19" t="s">
        <v>1243</v>
      </c>
      <c r="E2327" s="20" t="str">
        <f>IF(ISBLANK(LeaveTracker[[#This Row],[Employee Name]]),"-----",VLOOKUP(LeaveTracker[[#This Row],[Employee Name]],Employees[[Employee Name]:[Office]],6))</f>
        <v>CSWDO</v>
      </c>
      <c r="F2327" s="24" t="s">
        <v>1156</v>
      </c>
      <c r="G2327" s="24" t="s">
        <v>1169</v>
      </c>
      <c r="H2327" s="19" t="s">
        <v>300</v>
      </c>
      <c r="I2327" s="51" t="s">
        <v>276</v>
      </c>
      <c r="J2327" s="27" t="str">
        <f ca="1">NETWORKDAYS(LeaveTracker[[#This Row],[Start Date]],LeaveTracker[[#This Row],[End Date]],lstHolidays)&amp; " "&amp;LeaveTracker[[#This Row],[Type of Leave]]</f>
        <v>2 OTHER</v>
      </c>
      <c r="K2327" s="23">
        <f ca="1">NETWORKDAYS(LeaveTracker[[#This Row],[Start Date]],LeaveTracker[[#This Row],[End Date]],lstHolidays)</f>
        <v>2</v>
      </c>
      <c r="L2327" s="30"/>
    </row>
    <row r="2328" spans="1:12" ht="30" customHeight="1" x14ac:dyDescent="0.3">
      <c r="A2328" s="30" t="s">
        <v>1221</v>
      </c>
      <c r="B2328" s="36">
        <v>44767</v>
      </c>
      <c r="C2328" s="36" t="s">
        <v>1156</v>
      </c>
      <c r="D2328" s="19" t="s">
        <v>1085</v>
      </c>
      <c r="E2328" s="20" t="str">
        <f>IF(ISBLANK(LeaveTracker[[#This Row],[Employee Name]]),"-----",VLOOKUP(LeaveTracker[[#This Row],[Employee Name]],Employees[[Employee Name]:[Office]],6))</f>
        <v>CSWDO</v>
      </c>
      <c r="F2328" s="24" t="s">
        <v>1156</v>
      </c>
      <c r="G2328" s="24" t="s">
        <v>1156</v>
      </c>
      <c r="H2328" s="19" t="s">
        <v>300</v>
      </c>
      <c r="I2328" s="51" t="s">
        <v>105</v>
      </c>
      <c r="J2328" s="27" t="str">
        <f ca="1">NETWORKDAYS(LeaveTracker[[#This Row],[Start Date]],LeaveTracker[[#This Row],[End Date]],lstHolidays)&amp; " "&amp;LeaveTracker[[#This Row],[Type of Leave]]</f>
        <v>1 OTHER</v>
      </c>
      <c r="K2328" s="23">
        <f ca="1">NETWORKDAYS(LeaveTracker[[#This Row],[Start Date]],LeaveTracker[[#This Row],[End Date]],lstHolidays)</f>
        <v>1</v>
      </c>
      <c r="L2328" s="30"/>
    </row>
    <row r="2329" spans="1:12" ht="30" customHeight="1" x14ac:dyDescent="0.3">
      <c r="A2329" s="30" t="s">
        <v>1222</v>
      </c>
      <c r="B2329" s="36">
        <v>44767</v>
      </c>
      <c r="C2329" s="36" t="s">
        <v>1236</v>
      </c>
      <c r="D2329" s="19" t="s">
        <v>1238</v>
      </c>
      <c r="E2329" s="20" t="str">
        <f>IF(ISBLANK(LeaveTracker[[#This Row],[Employee Name]]),"-----",VLOOKUP(LeaveTracker[[#This Row],[Employee Name]],Employees[[Employee Name]:[Office]],6))</f>
        <v>CPDO</v>
      </c>
      <c r="F2329" s="24" t="s">
        <v>1250</v>
      </c>
      <c r="G2329" s="24" t="s">
        <v>1155</v>
      </c>
      <c r="H2329" s="19" t="s">
        <v>82</v>
      </c>
      <c r="I2329" s="51" t="s">
        <v>1164</v>
      </c>
      <c r="J2329" s="27" t="str">
        <f ca="1">NETWORKDAYS(LeaveTracker[[#This Row],[Start Date]],LeaveTracker[[#This Row],[End Date]],lstHolidays)&amp; " "&amp;LeaveTracker[[#This Row],[Type of Leave]]</f>
        <v>3 VL</v>
      </c>
      <c r="K2329" s="23">
        <f ca="1">NETWORKDAYS(LeaveTracker[[#This Row],[Start Date]],LeaveTracker[[#This Row],[End Date]],lstHolidays)</f>
        <v>3</v>
      </c>
      <c r="L2329" s="30"/>
    </row>
    <row r="2330" spans="1:12" ht="30" customHeight="1" x14ac:dyDescent="0.3">
      <c r="A2330" s="30" t="s">
        <v>1222</v>
      </c>
      <c r="B2330" s="36">
        <v>44767</v>
      </c>
      <c r="C2330" s="36" t="s">
        <v>1236</v>
      </c>
      <c r="D2330" s="19" t="s">
        <v>1238</v>
      </c>
      <c r="E2330" s="20" t="str">
        <f>IF(ISBLANK(LeaveTracker[[#This Row],[Employee Name]]),"-----",VLOOKUP(LeaveTracker[[#This Row],[Employee Name]],Employees[[Employee Name]:[Office]],6))</f>
        <v>CPDO</v>
      </c>
      <c r="F2330" s="24" t="s">
        <v>1251</v>
      </c>
      <c r="G2330" s="24" t="s">
        <v>1252</v>
      </c>
      <c r="H2330" s="19" t="s">
        <v>82</v>
      </c>
      <c r="I2330" s="51" t="s">
        <v>1164</v>
      </c>
      <c r="J2330" s="27" t="str">
        <f ca="1">NETWORKDAYS(LeaveTracker[[#This Row],[Start Date]],LeaveTracker[[#This Row],[End Date]],lstHolidays)&amp; " "&amp;LeaveTracker[[#This Row],[Type of Leave]]</f>
        <v>5 VL</v>
      </c>
      <c r="K2330" s="23">
        <f ca="1">NETWORKDAYS(LeaveTracker[[#This Row],[Start Date]],LeaveTracker[[#This Row],[End Date]],lstHolidays)</f>
        <v>5</v>
      </c>
      <c r="L2330" s="30"/>
    </row>
    <row r="2331" spans="1:12" ht="30" customHeight="1" x14ac:dyDescent="0.3">
      <c r="A2331" s="30" t="s">
        <v>1222</v>
      </c>
      <c r="B2331" s="36">
        <v>44767</v>
      </c>
      <c r="C2331" s="36" t="s">
        <v>1236</v>
      </c>
      <c r="D2331" s="19" t="s">
        <v>1238</v>
      </c>
      <c r="E2331" s="20" t="str">
        <f>IF(ISBLANK(LeaveTracker[[#This Row],[Employee Name]]),"-----",VLOOKUP(LeaveTracker[[#This Row],[Employee Name]],Employees[[Employee Name]:[Office]],6))</f>
        <v>CPDO</v>
      </c>
      <c r="F2331" s="24" t="s">
        <v>1151</v>
      </c>
      <c r="G2331" s="24" t="s">
        <v>1160</v>
      </c>
      <c r="H2331" s="19" t="s">
        <v>82</v>
      </c>
      <c r="I2331" s="51" t="s">
        <v>1253</v>
      </c>
      <c r="J2331" s="27" t="str">
        <f ca="1">NETWORKDAYS(LeaveTracker[[#This Row],[Start Date]],LeaveTracker[[#This Row],[End Date]],lstHolidays)&amp; " "&amp;LeaveTracker[[#This Row],[Type of Leave]]</f>
        <v>3 VL</v>
      </c>
      <c r="K2331" s="23">
        <f ca="1">NETWORKDAYS(LeaveTracker[[#This Row],[Start Date]],LeaveTracker[[#This Row],[End Date]],lstHolidays)</f>
        <v>3</v>
      </c>
      <c r="L2331" s="30"/>
    </row>
    <row r="2332" spans="1:12" ht="30" customHeight="1" x14ac:dyDescent="0.3">
      <c r="A2332" s="30" t="s">
        <v>1223</v>
      </c>
      <c r="B2332" s="36">
        <v>44767</v>
      </c>
      <c r="C2332" s="36" t="s">
        <v>1236</v>
      </c>
      <c r="D2332" s="19" t="s">
        <v>1238</v>
      </c>
      <c r="E2332" s="20" t="str">
        <f>IF(ISBLANK(LeaveTracker[[#This Row],[Employee Name]]),"-----",VLOOKUP(LeaveTracker[[#This Row],[Employee Name]],Employees[[Employee Name]:[Office]],6))</f>
        <v>CPDO</v>
      </c>
      <c r="F2332" s="24" t="s">
        <v>1254</v>
      </c>
      <c r="G2332" s="24" t="s">
        <v>1255</v>
      </c>
      <c r="H2332" s="19" t="s">
        <v>300</v>
      </c>
      <c r="I2332" s="51" t="s">
        <v>1256</v>
      </c>
      <c r="J2332" s="27" t="str">
        <f ca="1">NETWORKDAYS(LeaveTracker[[#This Row],[Start Date]],LeaveTracker[[#This Row],[End Date]],lstHolidays)&amp; " "&amp;LeaveTracker[[#This Row],[Type of Leave]]</f>
        <v>17 OTHER</v>
      </c>
      <c r="K2332" s="23">
        <f ca="1">NETWORKDAYS(LeaveTracker[[#This Row],[Start Date]],LeaveTracker[[#This Row],[End Date]],lstHolidays)</f>
        <v>17</v>
      </c>
      <c r="L2332" s="30"/>
    </row>
    <row r="2333" spans="1:12" ht="30" customHeight="1" x14ac:dyDescent="0.3">
      <c r="A2333" s="30" t="s">
        <v>1224</v>
      </c>
      <c r="B2333" s="36">
        <v>44767</v>
      </c>
      <c r="C2333" s="36" t="s">
        <v>1151</v>
      </c>
      <c r="D2333" s="19" t="s">
        <v>925</v>
      </c>
      <c r="E2333" s="20" t="str">
        <f>IF(ISBLANK(LeaveTracker[[#This Row],[Employee Name]]),"-----",VLOOKUP(LeaveTracker[[#This Row],[Employee Name]],Employees[[Employee Name]:[Office]],6))</f>
        <v>CPDO</v>
      </c>
      <c r="F2333" s="24" t="s">
        <v>1131</v>
      </c>
      <c r="G2333" s="24" t="s">
        <v>1126</v>
      </c>
      <c r="H2333" s="19" t="s">
        <v>82</v>
      </c>
      <c r="I2333" s="51" t="s">
        <v>1164</v>
      </c>
      <c r="J2333" s="27" t="str">
        <f ca="1">NETWORKDAYS(LeaveTracker[[#This Row],[Start Date]],LeaveTracker[[#This Row],[End Date]],lstHolidays)&amp; " "&amp;LeaveTracker[[#This Row],[Type of Leave]]</f>
        <v>5 VL</v>
      </c>
      <c r="K2333" s="23">
        <f ca="1">NETWORKDAYS(LeaveTracker[[#This Row],[Start Date]],LeaveTracker[[#This Row],[End Date]],lstHolidays)</f>
        <v>5</v>
      </c>
      <c r="L2333" s="30"/>
    </row>
    <row r="2334" spans="1:12" ht="30" customHeight="1" x14ac:dyDescent="0.3">
      <c r="A2334" s="30" t="s">
        <v>1224</v>
      </c>
      <c r="B2334" s="36">
        <v>44767</v>
      </c>
      <c r="C2334" s="36" t="s">
        <v>1151</v>
      </c>
      <c r="D2334" s="19" t="s">
        <v>925</v>
      </c>
      <c r="E2334" s="20" t="str">
        <f>IF(ISBLANK(LeaveTracker[[#This Row],[Employee Name]]),"-----",VLOOKUP(LeaveTracker[[#This Row],[Employee Name]],Employees[[Employee Name]:[Office]],6))</f>
        <v>CPDO</v>
      </c>
      <c r="F2334" s="24" t="s">
        <v>1129</v>
      </c>
      <c r="G2334" s="24" t="s">
        <v>1124</v>
      </c>
      <c r="H2334" s="19" t="s">
        <v>82</v>
      </c>
      <c r="I2334" s="51" t="s">
        <v>1164</v>
      </c>
      <c r="J2334" s="27" t="str">
        <f ca="1">NETWORKDAYS(LeaveTracker[[#This Row],[Start Date]],LeaveTracker[[#This Row],[End Date]],lstHolidays)&amp; " "&amp;LeaveTracker[[#This Row],[Type of Leave]]</f>
        <v>5 VL</v>
      </c>
      <c r="K2334" s="23">
        <f ca="1">NETWORKDAYS(LeaveTracker[[#This Row],[Start Date]],LeaveTracker[[#This Row],[End Date]],lstHolidays)</f>
        <v>5</v>
      </c>
      <c r="L2334" s="30"/>
    </row>
    <row r="2335" spans="1:12" ht="30" customHeight="1" x14ac:dyDescent="0.3">
      <c r="A2335" s="30" t="s">
        <v>1224</v>
      </c>
      <c r="B2335" s="36">
        <v>44767</v>
      </c>
      <c r="C2335" s="36" t="s">
        <v>1151</v>
      </c>
      <c r="D2335" s="19" t="s">
        <v>925</v>
      </c>
      <c r="E2335" s="20" t="str">
        <f>IF(ISBLANK(LeaveTracker[[#This Row],[Employee Name]]),"-----",VLOOKUP(LeaveTracker[[#This Row],[Employee Name]],Employees[[Employee Name]:[Office]],6))</f>
        <v>CPDO</v>
      </c>
      <c r="F2335" s="24" t="s">
        <v>1130</v>
      </c>
      <c r="G2335" s="24" t="s">
        <v>1154</v>
      </c>
      <c r="H2335" s="19" t="s">
        <v>82</v>
      </c>
      <c r="I2335" s="51" t="s">
        <v>1164</v>
      </c>
      <c r="J2335" s="27" t="str">
        <f ca="1">NETWORKDAYS(LeaveTracker[[#This Row],[Start Date]],LeaveTracker[[#This Row],[End Date]],lstHolidays)&amp; " "&amp;LeaveTracker[[#This Row],[Type of Leave]]</f>
        <v>5 VL</v>
      </c>
      <c r="K2335" s="23">
        <f ca="1">NETWORKDAYS(LeaveTracker[[#This Row],[Start Date]],LeaveTracker[[#This Row],[End Date]],lstHolidays)</f>
        <v>5</v>
      </c>
      <c r="L2335" s="30"/>
    </row>
    <row r="2336" spans="1:12" ht="30" customHeight="1" x14ac:dyDescent="0.3">
      <c r="A2336" s="30" t="s">
        <v>1225</v>
      </c>
      <c r="B2336" s="36">
        <v>44767</v>
      </c>
      <c r="C2336" s="36" t="s">
        <v>1123</v>
      </c>
      <c r="D2336" s="20" t="s">
        <v>884</v>
      </c>
      <c r="E2336" s="20" t="str">
        <f>IF(ISBLANK(LeaveTracker[[#This Row],[Employee Name]]),"-----",VLOOKUP(LeaveTracker[[#This Row],[Employee Name]],Employees[[Employee Name]:[Office]],6))</f>
        <v>GSO</v>
      </c>
      <c r="F2336" s="24" t="s">
        <v>1173</v>
      </c>
      <c r="G2336" s="24" t="s">
        <v>1173</v>
      </c>
      <c r="H2336" s="19" t="s">
        <v>81</v>
      </c>
      <c r="I2336" s="51" t="s">
        <v>1164</v>
      </c>
      <c r="J2336" s="27" t="str">
        <f ca="1">NETWORKDAYS(LeaveTracker[[#This Row],[Start Date]],LeaveTracker[[#This Row],[End Date]],lstHolidays)&amp; " "&amp;LeaveTracker[[#This Row],[Type of Leave]]</f>
        <v>1 SL</v>
      </c>
      <c r="K2336" s="23">
        <f ca="1">NETWORKDAYS(LeaveTracker[[#This Row],[Start Date]],LeaveTracker[[#This Row],[End Date]],lstHolidays)</f>
        <v>1</v>
      </c>
      <c r="L2336" s="30"/>
    </row>
    <row r="2337" spans="1:12" ht="30" customHeight="1" x14ac:dyDescent="0.3">
      <c r="A2337" s="30" t="s">
        <v>1226</v>
      </c>
      <c r="B2337" s="36">
        <v>44767</v>
      </c>
      <c r="C2337" s="36" t="s">
        <v>1131</v>
      </c>
      <c r="D2337" s="19" t="s">
        <v>1239</v>
      </c>
      <c r="E2337" s="20" t="str">
        <f>IF(ISBLANK(LeaveTracker[[#This Row],[Employee Name]]),"-----",VLOOKUP(LeaveTracker[[#This Row],[Employee Name]],Employees[[Employee Name]:[Office]],6))</f>
        <v>DSWDO</v>
      </c>
      <c r="F2337" s="24" t="s">
        <v>1128</v>
      </c>
      <c r="G2337" s="24" t="s">
        <v>1128</v>
      </c>
      <c r="H2337" s="19" t="s">
        <v>300</v>
      </c>
      <c r="I2337" s="51" t="s">
        <v>105</v>
      </c>
      <c r="J2337" s="27" t="str">
        <f ca="1">NETWORKDAYS(LeaveTracker[[#This Row],[Start Date]],LeaveTracker[[#This Row],[End Date]],lstHolidays)&amp; " "&amp;LeaveTracker[[#This Row],[Type of Leave]]</f>
        <v>1 OTHER</v>
      </c>
      <c r="K2337" s="23">
        <f ca="1">NETWORKDAYS(LeaveTracker[[#This Row],[Start Date]],LeaveTracker[[#This Row],[End Date]],lstHolidays)</f>
        <v>1</v>
      </c>
      <c r="L2337" s="30"/>
    </row>
    <row r="2338" spans="1:12" ht="30" customHeight="1" x14ac:dyDescent="0.3">
      <c r="A2338" s="30" t="s">
        <v>1227</v>
      </c>
      <c r="B2338" s="36">
        <v>44767</v>
      </c>
      <c r="C2338" s="36" t="s">
        <v>1173</v>
      </c>
      <c r="D2338" s="19" t="s">
        <v>121</v>
      </c>
      <c r="E2338" s="20" t="str">
        <f>IF(ISBLANK(LeaveTracker[[#This Row],[Employee Name]]),"-----",VLOOKUP(LeaveTracker[[#This Row],[Employee Name]],Employees[[Employee Name]:[Office]],6))</f>
        <v>CHARACTER OFFICE</v>
      </c>
      <c r="F2338" s="24" t="s">
        <v>1128</v>
      </c>
      <c r="G2338" s="24" t="s">
        <v>1128</v>
      </c>
      <c r="H2338" s="19" t="s">
        <v>81</v>
      </c>
      <c r="I2338" s="51" t="s">
        <v>1164</v>
      </c>
      <c r="J2338" s="27" t="str">
        <f ca="1">NETWORKDAYS(LeaveTracker[[#This Row],[Start Date]],LeaveTracker[[#This Row],[End Date]],lstHolidays)&amp; " "&amp;LeaveTracker[[#This Row],[Type of Leave]]</f>
        <v>1 SL</v>
      </c>
      <c r="K2338" s="23">
        <f ca="1">NETWORKDAYS(LeaveTracker[[#This Row],[Start Date]],LeaveTracker[[#This Row],[End Date]],lstHolidays)</f>
        <v>1</v>
      </c>
      <c r="L2338" s="30"/>
    </row>
    <row r="2339" spans="1:12" ht="30" customHeight="1" x14ac:dyDescent="0.3">
      <c r="A2339" s="30" t="s">
        <v>1228</v>
      </c>
      <c r="B2339" s="36">
        <v>44767</v>
      </c>
      <c r="C2339" s="36" t="s">
        <v>1173</v>
      </c>
      <c r="D2339" s="19" t="s">
        <v>700</v>
      </c>
      <c r="E2339" s="20" t="str">
        <f>IF(ISBLANK(LeaveTracker[[#This Row],[Employee Name]]),"-----",VLOOKUP(LeaveTracker[[#This Row],[Employee Name]],Employees[[Employee Name]:[Office]],6))</f>
        <v>PICNIC GROVE</v>
      </c>
      <c r="F2339" s="24" t="s">
        <v>1129</v>
      </c>
      <c r="G2339" s="24" t="s">
        <v>1124</v>
      </c>
      <c r="H2339" s="19" t="s">
        <v>82</v>
      </c>
      <c r="I2339" s="51" t="s">
        <v>1164</v>
      </c>
      <c r="J2339" s="27" t="str">
        <f ca="1">NETWORKDAYS(LeaveTracker[[#This Row],[Start Date]],LeaveTracker[[#This Row],[End Date]],lstHolidays)&amp; " "&amp;LeaveTracker[[#This Row],[Type of Leave]]</f>
        <v>5 VL</v>
      </c>
      <c r="K2339" s="23">
        <f ca="1">NETWORKDAYS(LeaveTracker[[#This Row],[Start Date]],LeaveTracker[[#This Row],[End Date]],lstHolidays)</f>
        <v>5</v>
      </c>
      <c r="L2339" s="30"/>
    </row>
    <row r="2340" spans="1:12" ht="30" customHeight="1" x14ac:dyDescent="0.3">
      <c r="A2340" s="30" t="s">
        <v>1228</v>
      </c>
      <c r="B2340" s="36">
        <v>44767</v>
      </c>
      <c r="C2340" s="36" t="s">
        <v>1173</v>
      </c>
      <c r="D2340" s="19" t="s">
        <v>700</v>
      </c>
      <c r="E2340" s="20" t="str">
        <f>IF(ISBLANK(LeaveTracker[[#This Row],[Employee Name]]),"-----",VLOOKUP(LeaveTracker[[#This Row],[Employee Name]],Employees[[Employee Name]:[Office]],6))</f>
        <v>PICNIC GROVE</v>
      </c>
      <c r="F2340" s="24" t="s">
        <v>1130</v>
      </c>
      <c r="G2340" s="24" t="s">
        <v>1130</v>
      </c>
      <c r="H2340" s="19" t="s">
        <v>82</v>
      </c>
      <c r="I2340" s="51" t="s">
        <v>1164</v>
      </c>
      <c r="J2340" s="27" t="str">
        <f ca="1">NETWORKDAYS(LeaveTracker[[#This Row],[Start Date]],LeaveTracker[[#This Row],[End Date]],lstHolidays)&amp; " "&amp;LeaveTracker[[#This Row],[Type of Leave]]</f>
        <v>1 VL</v>
      </c>
      <c r="K2340" s="23">
        <f ca="1">NETWORKDAYS(LeaveTracker[[#This Row],[Start Date]],LeaveTracker[[#This Row],[End Date]],lstHolidays)</f>
        <v>1</v>
      </c>
      <c r="L2340" s="30"/>
    </row>
    <row r="2341" spans="1:12" ht="30" customHeight="1" x14ac:dyDescent="0.3">
      <c r="A2341" s="30" t="s">
        <v>1228</v>
      </c>
      <c r="B2341" s="36">
        <v>44767</v>
      </c>
      <c r="C2341" s="36" t="s">
        <v>1173</v>
      </c>
      <c r="D2341" s="19" t="s">
        <v>700</v>
      </c>
      <c r="E2341" s="20" t="str">
        <f>IF(ISBLANK(LeaveTracker[[#This Row],[Employee Name]]),"-----",VLOOKUP(LeaveTracker[[#This Row],[Employee Name]],Employees[[Employee Name]:[Office]],6))</f>
        <v>PICNIC GROVE</v>
      </c>
      <c r="F2341" s="24" t="s">
        <v>1139</v>
      </c>
      <c r="G2341" s="24" t="s">
        <v>1154</v>
      </c>
      <c r="H2341" s="19" t="s">
        <v>82</v>
      </c>
      <c r="I2341" s="51" t="s">
        <v>1164</v>
      </c>
      <c r="J2341" s="27" t="str">
        <f ca="1">NETWORKDAYS(LeaveTracker[[#This Row],[Start Date]],LeaveTracker[[#This Row],[End Date]],lstHolidays)&amp; " "&amp;LeaveTracker[[#This Row],[Type of Leave]]</f>
        <v>3 VL</v>
      </c>
      <c r="K2341" s="23">
        <f ca="1">NETWORKDAYS(LeaveTracker[[#This Row],[Start Date]],LeaveTracker[[#This Row],[End Date]],lstHolidays)</f>
        <v>3</v>
      </c>
      <c r="L2341" s="30"/>
    </row>
    <row r="2342" spans="1:12" ht="30" customHeight="1" x14ac:dyDescent="0.3">
      <c r="A2342" s="30" t="s">
        <v>1228</v>
      </c>
      <c r="B2342" s="36">
        <v>44767</v>
      </c>
      <c r="C2342" s="36" t="s">
        <v>1173</v>
      </c>
      <c r="D2342" s="19" t="s">
        <v>700</v>
      </c>
      <c r="E2342" s="20" t="str">
        <f>IF(ISBLANK(LeaveTracker[[#This Row],[Employee Name]]),"-----",VLOOKUP(LeaveTracker[[#This Row],[Employee Name]],Employees[[Employee Name]:[Office]],6))</f>
        <v>PICNIC GROVE</v>
      </c>
      <c r="F2342" s="24" t="s">
        <v>1156</v>
      </c>
      <c r="G2342" s="24" t="s">
        <v>1133</v>
      </c>
      <c r="H2342" s="19" t="s">
        <v>82</v>
      </c>
      <c r="I2342" s="51" t="s">
        <v>1164</v>
      </c>
      <c r="J2342" s="27" t="str">
        <f ca="1">NETWORKDAYS(LeaveTracker[[#This Row],[Start Date]],LeaveTracker[[#This Row],[End Date]],lstHolidays)&amp; " "&amp;LeaveTracker[[#This Row],[Type of Leave]]</f>
        <v>4 VL</v>
      </c>
      <c r="K2342" s="23">
        <f ca="1">NETWORKDAYS(LeaveTracker[[#This Row],[Start Date]],LeaveTracker[[#This Row],[End Date]],lstHolidays)</f>
        <v>4</v>
      </c>
      <c r="L2342" s="30"/>
    </row>
    <row r="2343" spans="1:12" ht="30" customHeight="1" x14ac:dyDescent="0.3">
      <c r="A2343" s="30" t="s">
        <v>1229</v>
      </c>
      <c r="B2343" s="36">
        <v>44767</v>
      </c>
      <c r="C2343" s="36" t="s">
        <v>1126</v>
      </c>
      <c r="D2343" s="19" t="s">
        <v>700</v>
      </c>
      <c r="E2343" s="20" t="str">
        <f>IF(ISBLANK(LeaveTracker[[#This Row],[Employee Name]]),"-----",VLOOKUP(LeaveTracker[[#This Row],[Employee Name]],Employees[[Employee Name]:[Office]],6))</f>
        <v>PICNIC GROVE</v>
      </c>
      <c r="F2343" s="24" t="s">
        <v>1173</v>
      </c>
      <c r="G2343" s="24" t="s">
        <v>1126</v>
      </c>
      <c r="H2343" s="19" t="s">
        <v>81</v>
      </c>
      <c r="I2343" s="51" t="s">
        <v>1164</v>
      </c>
      <c r="J2343" s="27" t="str">
        <f ca="1">NETWORKDAYS(LeaveTracker[[#This Row],[Start Date]],LeaveTracker[[#This Row],[End Date]],lstHolidays)&amp; " "&amp;LeaveTracker[[#This Row],[Type of Leave]]</f>
        <v>3 SL</v>
      </c>
      <c r="K2343" s="23">
        <f ca="1">NETWORKDAYS(LeaveTracker[[#This Row],[Start Date]],LeaveTracker[[#This Row],[End Date]],lstHolidays)</f>
        <v>3</v>
      </c>
      <c r="L2343" s="30"/>
    </row>
    <row r="2344" spans="1:12" ht="30" customHeight="1" x14ac:dyDescent="0.3">
      <c r="A2344" s="30" t="s">
        <v>1230</v>
      </c>
      <c r="B2344" s="36">
        <v>44767</v>
      </c>
      <c r="C2344" s="36" t="s">
        <v>1237</v>
      </c>
      <c r="D2344" s="19" t="s">
        <v>270</v>
      </c>
      <c r="E2344" s="20" t="str">
        <f>IF(ISBLANK(LeaveTracker[[#This Row],[Employee Name]]),"-----",VLOOKUP(LeaveTracker[[#This Row],[Employee Name]],Employees[[Employee Name]:[Office]],6))</f>
        <v>PICNIC GROVE</v>
      </c>
      <c r="F2344" s="24" t="s">
        <v>1154</v>
      </c>
      <c r="G2344" s="24" t="s">
        <v>1169</v>
      </c>
      <c r="H2344" s="19" t="s">
        <v>82</v>
      </c>
      <c r="I2344" s="51" t="s">
        <v>1164</v>
      </c>
      <c r="J2344" s="27" t="str">
        <f ca="1">NETWORKDAYS(LeaveTracker[[#This Row],[Start Date]],LeaveTracker[[#This Row],[End Date]],lstHolidays)&amp; " "&amp;LeaveTracker[[#This Row],[Type of Leave]]</f>
        <v>3 VL</v>
      </c>
      <c r="K2344" s="23">
        <f ca="1">NETWORKDAYS(LeaveTracker[[#This Row],[Start Date]],LeaveTracker[[#This Row],[End Date]],lstHolidays)</f>
        <v>3</v>
      </c>
      <c r="L2344" s="30"/>
    </row>
    <row r="2345" spans="1:12" ht="30" customHeight="1" x14ac:dyDescent="0.3">
      <c r="A2345" s="30" t="s">
        <v>1231</v>
      </c>
      <c r="B2345" s="36">
        <v>44767</v>
      </c>
      <c r="C2345" s="36" t="s">
        <v>1237</v>
      </c>
      <c r="D2345" s="19" t="s">
        <v>681</v>
      </c>
      <c r="E2345" s="20" t="str">
        <f>IF(ISBLANK(LeaveTracker[[#This Row],[Employee Name]]),"-----",VLOOKUP(LeaveTracker[[#This Row],[Employee Name]],Employees[[Employee Name]:[Office]],6))</f>
        <v>PICNIC GROVE</v>
      </c>
      <c r="F2345" s="24" t="s">
        <v>1156</v>
      </c>
      <c r="G2345" s="24" t="s">
        <v>1156</v>
      </c>
      <c r="H2345" s="19" t="s">
        <v>300</v>
      </c>
      <c r="I2345" s="51" t="s">
        <v>105</v>
      </c>
      <c r="J2345" s="27" t="str">
        <f ca="1">NETWORKDAYS(LeaveTracker[[#This Row],[Start Date]],LeaveTracker[[#This Row],[End Date]],lstHolidays)&amp; " "&amp;LeaveTracker[[#This Row],[Type of Leave]]</f>
        <v>1 OTHER</v>
      </c>
      <c r="K2345" s="23">
        <f ca="1">NETWORKDAYS(LeaveTracker[[#This Row],[Start Date]],LeaveTracker[[#This Row],[End Date]],lstHolidays)</f>
        <v>1</v>
      </c>
      <c r="L2345" s="30"/>
    </row>
    <row r="2346" spans="1:12" ht="30" customHeight="1" x14ac:dyDescent="0.3">
      <c r="A2346" s="30" t="s">
        <v>1232</v>
      </c>
      <c r="B2346" s="36">
        <v>44767</v>
      </c>
      <c r="C2346" s="36" t="s">
        <v>1178</v>
      </c>
      <c r="D2346" s="19" t="s">
        <v>1240</v>
      </c>
      <c r="E2346" s="20" t="str">
        <f>IF(ISBLANK(LeaveTracker[[#This Row],[Employee Name]]),"-----",VLOOKUP(LeaveTracker[[#This Row],[Employee Name]],Employees[[Employee Name]:[Office]],6))</f>
        <v>PICNIC GROVE</v>
      </c>
      <c r="F2346" s="24" t="s">
        <v>1170</v>
      </c>
      <c r="G2346" s="24" t="s">
        <v>1170</v>
      </c>
      <c r="H2346" s="19" t="s">
        <v>300</v>
      </c>
      <c r="I2346" s="51" t="s">
        <v>105</v>
      </c>
      <c r="J2346" s="27" t="str">
        <f ca="1">NETWORKDAYS(LeaveTracker[[#This Row],[Start Date]],LeaveTracker[[#This Row],[End Date]],lstHolidays)&amp; " "&amp;LeaveTracker[[#This Row],[Type of Leave]]</f>
        <v>0 OTHER</v>
      </c>
      <c r="K2346" s="23">
        <f ca="1">NETWORKDAYS(LeaveTracker[[#This Row],[Start Date]],LeaveTracker[[#This Row],[End Date]],lstHolidays)</f>
        <v>0</v>
      </c>
      <c r="L2346" s="30"/>
    </row>
    <row r="2347" spans="1:12" ht="30" customHeight="1" x14ac:dyDescent="0.3">
      <c r="A2347" s="30" t="s">
        <v>1233</v>
      </c>
      <c r="B2347" s="36">
        <v>44767</v>
      </c>
      <c r="C2347" s="36" t="s">
        <v>1126</v>
      </c>
      <c r="D2347" s="19" t="s">
        <v>350</v>
      </c>
      <c r="E2347" s="20" t="str">
        <f>IF(ISBLANK(LeaveTracker[[#This Row],[Employee Name]]),"-----",VLOOKUP(LeaveTracker[[#This Row],[Employee Name]],Employees[[Employee Name]:[Office]],6))</f>
        <v>PICNIC GROVE</v>
      </c>
      <c r="F2347" s="24" t="s">
        <v>1131</v>
      </c>
      <c r="G2347" s="24" t="s">
        <v>1131</v>
      </c>
      <c r="H2347" s="19" t="s">
        <v>81</v>
      </c>
      <c r="I2347" s="51" t="s">
        <v>1164</v>
      </c>
      <c r="J2347" s="27" t="str">
        <f ca="1">NETWORKDAYS(LeaveTracker[[#This Row],[Start Date]],LeaveTracker[[#This Row],[End Date]],lstHolidays)&amp; " "&amp;LeaveTracker[[#This Row],[Type of Leave]]</f>
        <v>1 SL</v>
      </c>
      <c r="K2347" s="23">
        <f ca="1">NETWORKDAYS(LeaveTracker[[#This Row],[Start Date]],LeaveTracker[[#This Row],[End Date]],lstHolidays)</f>
        <v>1</v>
      </c>
      <c r="L2347" s="30"/>
    </row>
    <row r="2348" spans="1:12" ht="30" customHeight="1" x14ac:dyDescent="0.3">
      <c r="A2348" s="30" t="s">
        <v>1233</v>
      </c>
      <c r="B2348" s="36">
        <v>44767</v>
      </c>
      <c r="C2348" s="36" t="s">
        <v>1126</v>
      </c>
      <c r="D2348" s="19" t="s">
        <v>350</v>
      </c>
      <c r="E2348" s="20" t="str">
        <f>IF(ISBLANK(LeaveTracker[[#This Row],[Employee Name]]),"-----",VLOOKUP(LeaveTracker[[#This Row],[Employee Name]],Employees[[Employee Name]:[Office]],6))</f>
        <v>PICNIC GROVE</v>
      </c>
      <c r="F2348" s="24" t="s">
        <v>1123</v>
      </c>
      <c r="G2348" s="24" t="s">
        <v>1123</v>
      </c>
      <c r="H2348" s="19" t="s">
        <v>81</v>
      </c>
      <c r="I2348" s="51" t="s">
        <v>1164</v>
      </c>
      <c r="J2348" s="27" t="str">
        <f ca="1">NETWORKDAYS(LeaveTracker[[#This Row],[Start Date]],LeaveTracker[[#This Row],[End Date]],lstHolidays)&amp; " "&amp;LeaveTracker[[#This Row],[Type of Leave]]</f>
        <v>1 SL</v>
      </c>
      <c r="K2348" s="23">
        <f ca="1">NETWORKDAYS(LeaveTracker[[#This Row],[Start Date]],LeaveTracker[[#This Row],[End Date]],lstHolidays)</f>
        <v>1</v>
      </c>
      <c r="L2348" s="30"/>
    </row>
    <row r="2349" spans="1:12" ht="30" customHeight="1" x14ac:dyDescent="0.3">
      <c r="A2349" s="30" t="s">
        <v>1234</v>
      </c>
      <c r="B2349" s="36">
        <v>44767</v>
      </c>
      <c r="C2349" s="36" t="s">
        <v>1126</v>
      </c>
      <c r="D2349" s="19" t="s">
        <v>1030</v>
      </c>
      <c r="E2349" s="20" t="str">
        <f>IF(ISBLANK(LeaveTracker[[#This Row],[Employee Name]]),"-----",VLOOKUP(LeaveTracker[[#This Row],[Employee Name]],Employees[[Employee Name]:[Office]],6))</f>
        <v>AGRICULTURE OFFICE</v>
      </c>
      <c r="F2349" s="24" t="s">
        <v>1124</v>
      </c>
      <c r="G2349" s="24" t="s">
        <v>1124</v>
      </c>
      <c r="H2349" s="19" t="s">
        <v>82</v>
      </c>
      <c r="I2349" s="51" t="s">
        <v>1164</v>
      </c>
      <c r="J2349" s="27" t="str">
        <f ca="1">NETWORKDAYS(LeaveTracker[[#This Row],[Start Date]],LeaveTracker[[#This Row],[End Date]],lstHolidays)&amp; " "&amp;LeaveTracker[[#This Row],[Type of Leave]]</f>
        <v>1 VL</v>
      </c>
      <c r="K2349" s="23">
        <f ca="1">NETWORKDAYS(LeaveTracker[[#This Row],[Start Date]],LeaveTracker[[#This Row],[End Date]],lstHolidays)</f>
        <v>1</v>
      </c>
      <c r="L2349" s="30"/>
    </row>
    <row r="2350" spans="1:12" ht="30" customHeight="1" x14ac:dyDescent="0.3">
      <c r="A2350" s="30" t="s">
        <v>1234</v>
      </c>
      <c r="B2350" s="36">
        <v>44767</v>
      </c>
      <c r="C2350" s="36" t="s">
        <v>1126</v>
      </c>
      <c r="D2350" s="19" t="s">
        <v>1030</v>
      </c>
      <c r="E2350" s="20" t="str">
        <f>IF(ISBLANK(LeaveTracker[[#This Row],[Employee Name]]),"-----",VLOOKUP(LeaveTracker[[#This Row],[Employee Name]],Employees[[Employee Name]:[Office]],6))</f>
        <v>AGRICULTURE OFFICE</v>
      </c>
      <c r="F2350" s="24" t="s">
        <v>1156</v>
      </c>
      <c r="G2350" s="24" t="s">
        <v>1156</v>
      </c>
      <c r="H2350" s="19" t="s">
        <v>82</v>
      </c>
      <c r="I2350" s="51" t="s">
        <v>1164</v>
      </c>
      <c r="J2350" s="27" t="str">
        <f ca="1">NETWORKDAYS(LeaveTracker[[#This Row],[Start Date]],LeaveTracker[[#This Row],[End Date]],lstHolidays)&amp; " "&amp;LeaveTracker[[#This Row],[Type of Leave]]</f>
        <v>1 VL</v>
      </c>
      <c r="K2350" s="23">
        <f ca="1">NETWORKDAYS(LeaveTracker[[#This Row],[Start Date]],LeaveTracker[[#This Row],[End Date]],lstHolidays)</f>
        <v>1</v>
      </c>
      <c r="L2350" s="30"/>
    </row>
    <row r="2351" spans="1:12" ht="30" customHeight="1" x14ac:dyDescent="0.3">
      <c r="A2351" s="30" t="s">
        <v>1235</v>
      </c>
      <c r="B2351" s="36">
        <v>44767</v>
      </c>
      <c r="C2351" s="36" t="s">
        <v>1129</v>
      </c>
      <c r="D2351" s="19" t="s">
        <v>663</v>
      </c>
      <c r="E2351" s="20" t="str">
        <f>IF(ISBLANK(LeaveTracker[[#This Row],[Employee Name]]),"-----",VLOOKUP(LeaveTracker[[#This Row],[Employee Name]],Employees[[Employee Name]:[Office]],6))</f>
        <v>CTO</v>
      </c>
      <c r="F2351" s="24" t="s">
        <v>1130</v>
      </c>
      <c r="G2351" s="24" t="s">
        <v>1130</v>
      </c>
      <c r="H2351" s="19" t="s">
        <v>300</v>
      </c>
      <c r="I2351" s="51" t="s">
        <v>105</v>
      </c>
      <c r="J2351" s="27" t="str">
        <f ca="1">NETWORKDAYS(LeaveTracker[[#This Row],[Start Date]],LeaveTracker[[#This Row],[End Date]],lstHolidays)&amp; " "&amp;LeaveTracker[[#This Row],[Type of Leave]]</f>
        <v>1 OTHER</v>
      </c>
      <c r="K2351" s="23">
        <f ca="1">NETWORKDAYS(LeaveTracker[[#This Row],[Start Date]],LeaveTracker[[#This Row],[End Date]],lstHolidays)</f>
        <v>1</v>
      </c>
      <c r="L2351" s="30"/>
    </row>
    <row r="2352" spans="1:12" ht="30" customHeight="1" x14ac:dyDescent="0.3">
      <c r="A2352" s="30" t="s">
        <v>1257</v>
      </c>
      <c r="B2352" s="36">
        <v>44767</v>
      </c>
      <c r="C2352" s="36" t="s">
        <v>1154</v>
      </c>
      <c r="D2352" s="19" t="s">
        <v>299</v>
      </c>
      <c r="E2352" s="20" t="str">
        <f>IF(ISBLANK(LeaveTracker[[#This Row],[Employee Name]]),"-----",VLOOKUP(LeaveTracker[[#This Row],[Employee Name]],Employees[[Employee Name]:[Office]],6))</f>
        <v>TOPS (ADMIN CSU)</v>
      </c>
      <c r="F2352" s="24" t="s">
        <v>1160</v>
      </c>
      <c r="G2352" s="24" t="s">
        <v>1133</v>
      </c>
      <c r="H2352" s="19" t="s">
        <v>81</v>
      </c>
      <c r="I2352" s="51" t="s">
        <v>1164</v>
      </c>
      <c r="J2352" s="27" t="str">
        <f ca="1">NETWORKDAYS(LeaveTracker[[#This Row],[Start Date]],LeaveTracker[[#This Row],[End Date]],lstHolidays)&amp; " "&amp;LeaveTracker[[#This Row],[Type of Leave]]</f>
        <v>22 SL</v>
      </c>
      <c r="K2352" s="23">
        <f ca="1">NETWORKDAYS(LeaveTracker[[#This Row],[Start Date]],LeaveTracker[[#This Row],[End Date]],lstHolidays)</f>
        <v>22</v>
      </c>
      <c r="L2352" s="30"/>
    </row>
    <row r="2353" spans="1:12" ht="30" customHeight="1" x14ac:dyDescent="0.3">
      <c r="A2353" s="30" t="s">
        <v>1258</v>
      </c>
      <c r="B2353" s="36">
        <v>44767</v>
      </c>
      <c r="C2353" s="36" t="s">
        <v>1139</v>
      </c>
      <c r="D2353" s="19" t="s">
        <v>365</v>
      </c>
      <c r="E2353" s="20" t="str">
        <f>IF(ISBLANK(LeaveTracker[[#This Row],[Employee Name]]),"-----",VLOOKUP(LeaveTracker[[#This Row],[Employee Name]],Employees[[Employee Name]:[Office]],6))</f>
        <v>SP</v>
      </c>
      <c r="F2353" s="24" t="s">
        <v>1130</v>
      </c>
      <c r="G2353" s="24" t="s">
        <v>1130</v>
      </c>
      <c r="H2353" s="19" t="s">
        <v>81</v>
      </c>
      <c r="I2353" s="51" t="s">
        <v>1164</v>
      </c>
      <c r="J2353" s="27" t="str">
        <f ca="1">NETWORKDAYS(LeaveTracker[[#This Row],[Start Date]],LeaveTracker[[#This Row],[End Date]],lstHolidays)&amp; " "&amp;LeaveTracker[[#This Row],[Type of Leave]]</f>
        <v>1 SL</v>
      </c>
      <c r="K2353" s="23">
        <f ca="1">NETWORKDAYS(LeaveTracker[[#This Row],[Start Date]],LeaveTracker[[#This Row],[End Date]],lstHolidays)</f>
        <v>1</v>
      </c>
      <c r="L2353" s="30"/>
    </row>
    <row r="2354" spans="1:12" ht="30" customHeight="1" x14ac:dyDescent="0.3">
      <c r="A2354" s="30" t="s">
        <v>1259</v>
      </c>
      <c r="B2354" s="36">
        <v>44767</v>
      </c>
      <c r="C2354" s="36" t="s">
        <v>1173</v>
      </c>
      <c r="D2354" s="19" t="s">
        <v>878</v>
      </c>
      <c r="E2354" s="20" t="str">
        <f>IF(ISBLANK(LeaveTracker[[#This Row],[Employee Name]]),"-----",VLOOKUP(LeaveTracker[[#This Row],[Employee Name]],Employees[[Employee Name]:[Office]],6))</f>
        <v>ACCOUNTING</v>
      </c>
      <c r="F2354" s="24" t="s">
        <v>1131</v>
      </c>
      <c r="G2354" s="24" t="s">
        <v>1131</v>
      </c>
      <c r="H2354" s="19" t="s">
        <v>81</v>
      </c>
      <c r="I2354" s="51" t="s">
        <v>1164</v>
      </c>
      <c r="J2354" s="27" t="str">
        <f ca="1">NETWORKDAYS(LeaveTracker[[#This Row],[Start Date]],LeaveTracker[[#This Row],[End Date]],lstHolidays)&amp; " "&amp;LeaveTracker[[#This Row],[Type of Leave]]</f>
        <v>1 SL</v>
      </c>
      <c r="K2354" s="23">
        <f ca="1">NETWORKDAYS(LeaveTracker[[#This Row],[Start Date]],LeaveTracker[[#This Row],[End Date]],lstHolidays)</f>
        <v>1</v>
      </c>
      <c r="L2354" s="30"/>
    </row>
    <row r="2355" spans="1:12" ht="30" customHeight="1" x14ac:dyDescent="0.3">
      <c r="A2355" s="30" t="s">
        <v>1260</v>
      </c>
      <c r="B2355" s="36">
        <v>44767</v>
      </c>
      <c r="C2355" s="36" t="s">
        <v>1173</v>
      </c>
      <c r="D2355" s="19" t="s">
        <v>878</v>
      </c>
      <c r="E2355" s="20" t="str">
        <f>IF(ISBLANK(LeaveTracker[[#This Row],[Employee Name]]),"-----",VLOOKUP(LeaveTracker[[#This Row],[Employee Name]],Employees[[Employee Name]:[Office]],6))</f>
        <v>ACCOUNTING</v>
      </c>
      <c r="F2355" s="24" t="s">
        <v>1160</v>
      </c>
      <c r="G2355" s="24" t="s">
        <v>1160</v>
      </c>
      <c r="H2355" s="19" t="s">
        <v>81</v>
      </c>
      <c r="I2355" s="51" t="s">
        <v>1164</v>
      </c>
      <c r="J2355" s="27" t="str">
        <f ca="1">NETWORKDAYS(LeaveTracker[[#This Row],[Start Date]],LeaveTracker[[#This Row],[End Date]],lstHolidays)&amp; " "&amp;LeaveTracker[[#This Row],[Type of Leave]]</f>
        <v>1 SL</v>
      </c>
      <c r="K2355" s="23">
        <f ca="1">NETWORKDAYS(LeaveTracker[[#This Row],[Start Date]],LeaveTracker[[#This Row],[End Date]],lstHolidays)</f>
        <v>1</v>
      </c>
      <c r="L2355" s="30"/>
    </row>
    <row r="2356" spans="1:12" ht="30" customHeight="1" x14ac:dyDescent="0.3">
      <c r="A2356" s="30" t="s">
        <v>1261</v>
      </c>
      <c r="B2356" s="36">
        <v>44767</v>
      </c>
      <c r="C2356" s="36" t="s">
        <v>1150</v>
      </c>
      <c r="D2356" s="19" t="s">
        <v>962</v>
      </c>
      <c r="E2356" s="20" t="str">
        <f>IF(ISBLANK(LeaveTracker[[#This Row],[Employee Name]]),"-----",VLOOKUP(LeaveTracker[[#This Row],[Employee Name]],Employees[[Employee Name]:[Office]],6))</f>
        <v>ACCOUNTING</v>
      </c>
      <c r="F2356" s="24" t="s">
        <v>1126</v>
      </c>
      <c r="G2356" s="24" t="s">
        <v>1126</v>
      </c>
      <c r="H2356" s="19" t="s">
        <v>81</v>
      </c>
      <c r="I2356" s="51" t="s">
        <v>1164</v>
      </c>
      <c r="J2356" s="27" t="str">
        <f ca="1">NETWORKDAYS(LeaveTracker[[#This Row],[Start Date]],LeaveTracker[[#This Row],[End Date]],lstHolidays)&amp; " "&amp;LeaveTracker[[#This Row],[Type of Leave]]</f>
        <v>1 SL</v>
      </c>
      <c r="K2356" s="23">
        <f ca="1">NETWORKDAYS(LeaveTracker[[#This Row],[Start Date]],LeaveTracker[[#This Row],[End Date]],lstHolidays)</f>
        <v>1</v>
      </c>
      <c r="L2356" s="30"/>
    </row>
    <row r="2357" spans="1:12" ht="30" customHeight="1" x14ac:dyDescent="0.3">
      <c r="A2357" s="30" t="s">
        <v>1262</v>
      </c>
      <c r="B2357" s="36">
        <v>44767</v>
      </c>
      <c r="C2357" s="36" t="s">
        <v>1139</v>
      </c>
      <c r="D2357" s="19" t="s">
        <v>1023</v>
      </c>
      <c r="E2357" s="20" t="str">
        <f>IF(ISBLANK(LeaveTracker[[#This Row],[Employee Name]]),"-----",VLOOKUP(LeaveTracker[[#This Row],[Employee Name]],Employees[[Employee Name]:[Office]],6))</f>
        <v>ACCOUNTING</v>
      </c>
      <c r="F2357" s="24" t="s">
        <v>1133</v>
      </c>
      <c r="G2357" s="24" t="s">
        <v>1133</v>
      </c>
      <c r="H2357" s="19" t="s">
        <v>300</v>
      </c>
      <c r="I2357" s="51" t="s">
        <v>105</v>
      </c>
      <c r="J2357" s="27" t="str">
        <f ca="1">NETWORKDAYS(LeaveTracker[[#This Row],[Start Date]],LeaveTracker[[#This Row],[End Date]],lstHolidays)&amp; " "&amp;LeaveTracker[[#This Row],[Type of Leave]]</f>
        <v>1 OTHER</v>
      </c>
      <c r="K2357" s="23">
        <f ca="1">NETWORKDAYS(LeaveTracker[[#This Row],[Start Date]],LeaveTracker[[#This Row],[End Date]],lstHolidays)</f>
        <v>1</v>
      </c>
      <c r="L2357" s="30"/>
    </row>
    <row r="2358" spans="1:12" ht="30" customHeight="1" x14ac:dyDescent="0.3">
      <c r="A2358" s="30" t="s">
        <v>1263</v>
      </c>
      <c r="B2358" s="36">
        <v>44767</v>
      </c>
      <c r="C2358" s="36" t="s">
        <v>1152</v>
      </c>
      <c r="D2358" s="19" t="s">
        <v>1023</v>
      </c>
      <c r="E2358" s="20" t="str">
        <f>IF(ISBLANK(LeaveTracker[[#This Row],[Employee Name]]),"-----",VLOOKUP(LeaveTracker[[#This Row],[Employee Name]],Employees[[Employee Name]:[Office]],6))</f>
        <v>ACCOUNTING</v>
      </c>
      <c r="F2358" s="24" t="s">
        <v>1150</v>
      </c>
      <c r="G2358" s="24" t="s">
        <v>1150</v>
      </c>
      <c r="H2358" s="19" t="s">
        <v>81</v>
      </c>
      <c r="I2358" s="51" t="s">
        <v>1164</v>
      </c>
      <c r="J2358" s="27" t="str">
        <f ca="1">NETWORKDAYS(LeaveTracker[[#This Row],[Start Date]],LeaveTracker[[#This Row],[End Date]],lstHolidays)&amp; " "&amp;LeaveTracker[[#This Row],[Type of Leave]]</f>
        <v>1 SL</v>
      </c>
      <c r="K2358" s="23">
        <f ca="1">NETWORKDAYS(LeaveTracker[[#This Row],[Start Date]],LeaveTracker[[#This Row],[End Date]],lstHolidays)</f>
        <v>1</v>
      </c>
      <c r="L2358" s="30"/>
    </row>
    <row r="2359" spans="1:12" ht="30" customHeight="1" x14ac:dyDescent="0.3">
      <c r="A2359" s="30" t="s">
        <v>1264</v>
      </c>
      <c r="B2359" s="36">
        <v>44767</v>
      </c>
      <c r="C2359" s="36" t="s">
        <v>1275</v>
      </c>
      <c r="D2359" s="19" t="s">
        <v>805</v>
      </c>
      <c r="E2359" s="20" t="str">
        <f>IF(ISBLANK(LeaveTracker[[#This Row],[Employee Name]]),"-----",VLOOKUP(LeaveTracker[[#This Row],[Employee Name]],Employees[[Employee Name]:[Office]],6))</f>
        <v>ONT</v>
      </c>
      <c r="F2359" s="24" t="s">
        <v>1152</v>
      </c>
      <c r="G2359" s="24" t="s">
        <v>1124</v>
      </c>
      <c r="H2359" s="19" t="s">
        <v>81</v>
      </c>
      <c r="I2359" s="51" t="s">
        <v>1164</v>
      </c>
      <c r="J2359" s="27" t="str">
        <f ca="1">NETWORKDAYS(LeaveTracker[[#This Row],[Start Date]],LeaveTracker[[#This Row],[End Date]],lstHolidays)&amp; " "&amp;LeaveTracker[[#This Row],[Type of Leave]]</f>
        <v>3 SL</v>
      </c>
      <c r="K2359" s="23">
        <f ca="1">NETWORKDAYS(LeaveTracker[[#This Row],[Start Date]],LeaveTracker[[#This Row],[End Date]],lstHolidays)</f>
        <v>3</v>
      </c>
      <c r="L2359" s="30"/>
    </row>
    <row r="2360" spans="1:12" ht="30" customHeight="1" x14ac:dyDescent="0.3">
      <c r="A2360" s="30" t="s">
        <v>1265</v>
      </c>
      <c r="B2360" s="36">
        <v>44767</v>
      </c>
      <c r="C2360" s="36" t="s">
        <v>1124</v>
      </c>
      <c r="D2360" s="19" t="s">
        <v>1038</v>
      </c>
      <c r="E2360" s="20" t="str">
        <f>IF(ISBLANK(LeaveTracker[[#This Row],[Employee Name]]),"-----",VLOOKUP(LeaveTracker[[#This Row],[Employee Name]],Employees[[Employee Name]:[Office]],6))</f>
        <v>ONT</v>
      </c>
      <c r="F2360" s="24" t="s">
        <v>1126</v>
      </c>
      <c r="G2360" s="24" t="s">
        <v>1126</v>
      </c>
      <c r="H2360" s="19" t="s">
        <v>81</v>
      </c>
      <c r="I2360" s="51" t="s">
        <v>1164</v>
      </c>
      <c r="J2360" s="27" t="str">
        <f ca="1">NETWORKDAYS(LeaveTracker[[#This Row],[Start Date]],LeaveTracker[[#This Row],[End Date]],lstHolidays)&amp; " "&amp;LeaveTracker[[#This Row],[Type of Leave]]</f>
        <v>1 SL</v>
      </c>
      <c r="K2360" s="23">
        <f ca="1">NETWORKDAYS(LeaveTracker[[#This Row],[Start Date]],LeaveTracker[[#This Row],[End Date]],lstHolidays)</f>
        <v>1</v>
      </c>
      <c r="L2360" s="30"/>
    </row>
    <row r="2361" spans="1:12" ht="30" customHeight="1" x14ac:dyDescent="0.3">
      <c r="A2361" s="30" t="s">
        <v>1265</v>
      </c>
      <c r="B2361" s="36">
        <v>44767</v>
      </c>
      <c r="C2361" s="36" t="s">
        <v>1124</v>
      </c>
      <c r="D2361" s="19" t="s">
        <v>1038</v>
      </c>
      <c r="E2361" s="20" t="str">
        <f>IF(ISBLANK(LeaveTracker[[#This Row],[Employee Name]]),"-----",VLOOKUP(LeaveTracker[[#This Row],[Employee Name]],Employees[[Employee Name]:[Office]],6))</f>
        <v>ONT</v>
      </c>
      <c r="F2361" s="24" t="s">
        <v>1129</v>
      </c>
      <c r="G2361" s="24" t="s">
        <v>1152</v>
      </c>
      <c r="H2361" s="19" t="s">
        <v>81</v>
      </c>
      <c r="I2361" s="51" t="s">
        <v>1164</v>
      </c>
      <c r="J2361" s="27" t="str">
        <f ca="1">NETWORKDAYS(LeaveTracker[[#This Row],[Start Date]],LeaveTracker[[#This Row],[End Date]],lstHolidays)&amp; " "&amp;LeaveTracker[[#This Row],[Type of Leave]]</f>
        <v>3 SL</v>
      </c>
      <c r="K2361" s="23">
        <f ca="1">NETWORKDAYS(LeaveTracker[[#This Row],[Start Date]],LeaveTracker[[#This Row],[End Date]],lstHolidays)</f>
        <v>3</v>
      </c>
      <c r="L2361" s="30"/>
    </row>
    <row r="2362" spans="1:12" ht="30" customHeight="1" x14ac:dyDescent="0.3">
      <c r="A2362" s="30" t="s">
        <v>1266</v>
      </c>
      <c r="B2362" s="36">
        <v>44767</v>
      </c>
      <c r="C2362" s="36" t="s">
        <v>1139</v>
      </c>
      <c r="D2362" s="19" t="s">
        <v>399</v>
      </c>
      <c r="E2362" s="20" t="str">
        <f>IF(ISBLANK(LeaveTracker[[#This Row],[Employee Name]]),"-----",VLOOKUP(LeaveTracker[[#This Row],[Employee Name]],Employees[[Employee Name]:[Office]],6))</f>
        <v>CTO</v>
      </c>
      <c r="F2362" s="24" t="s">
        <v>1127</v>
      </c>
      <c r="G2362" s="24" t="s">
        <v>1124</v>
      </c>
      <c r="H2362" s="19" t="s">
        <v>81</v>
      </c>
      <c r="I2362" s="51" t="s">
        <v>1164</v>
      </c>
      <c r="J2362" s="27" t="str">
        <f ca="1">NETWORKDAYS(LeaveTracker[[#This Row],[Start Date]],LeaveTracker[[#This Row],[End Date]],lstHolidays)&amp; " "&amp;LeaveTracker[[#This Row],[Type of Leave]]</f>
        <v>2 SL</v>
      </c>
      <c r="K2362" s="23">
        <f ca="1">NETWORKDAYS(LeaveTracker[[#This Row],[Start Date]],LeaveTracker[[#This Row],[End Date]],lstHolidays)</f>
        <v>2</v>
      </c>
      <c r="L2362" s="30"/>
    </row>
    <row r="2363" spans="1:12" ht="30" customHeight="1" x14ac:dyDescent="0.3">
      <c r="A2363" s="30" t="s">
        <v>1267</v>
      </c>
      <c r="B2363" s="36">
        <v>44767</v>
      </c>
      <c r="C2363" s="36" t="s">
        <v>1124</v>
      </c>
      <c r="D2363" s="19" t="s">
        <v>1276</v>
      </c>
      <c r="E2363" s="20" t="str">
        <f>IF(ISBLANK(LeaveTracker[[#This Row],[Employee Name]]),"-----",VLOOKUP(LeaveTracker[[#This Row],[Employee Name]],Employees[[Employee Name]:[Office]],6))</f>
        <v>ONT</v>
      </c>
      <c r="F2363" s="24" t="s">
        <v>1237</v>
      </c>
      <c r="G2363" s="24" t="s">
        <v>1152</v>
      </c>
      <c r="H2363" s="19" t="s">
        <v>81</v>
      </c>
      <c r="I2363" s="51" t="s">
        <v>1164</v>
      </c>
      <c r="J2363" s="27" t="str">
        <f ca="1">NETWORKDAYS(LeaveTracker[[#This Row],[Start Date]],LeaveTracker[[#This Row],[End Date]],lstHolidays)&amp; " "&amp;LeaveTracker[[#This Row],[Type of Leave]]</f>
        <v>3 SL</v>
      </c>
      <c r="K2363" s="23">
        <f ca="1">NETWORKDAYS(LeaveTracker[[#This Row],[Start Date]],LeaveTracker[[#This Row],[End Date]],lstHolidays)</f>
        <v>3</v>
      </c>
      <c r="L2363" s="30"/>
    </row>
    <row r="2364" spans="1:12" ht="30" customHeight="1" x14ac:dyDescent="0.3">
      <c r="A2364" s="30" t="s">
        <v>1268</v>
      </c>
      <c r="B2364" s="36">
        <v>44767</v>
      </c>
      <c r="C2364" s="36" t="s">
        <v>1164</v>
      </c>
      <c r="D2364" s="19" t="s">
        <v>742</v>
      </c>
      <c r="E2364" s="20" t="str">
        <f>IF(ISBLANK(LeaveTracker[[#This Row],[Employee Name]]),"-----",VLOOKUP(LeaveTracker[[#This Row],[Employee Name]],Employees[[Employee Name]:[Office]],6))</f>
        <v>CSWDO</v>
      </c>
      <c r="F2364" s="24" t="s">
        <v>1139</v>
      </c>
      <c r="G2364" s="24" t="s">
        <v>1139</v>
      </c>
      <c r="H2364" s="19" t="s">
        <v>300</v>
      </c>
      <c r="I2364" s="51" t="s">
        <v>105</v>
      </c>
      <c r="J2364" s="27" t="str">
        <f ca="1">NETWORKDAYS(LeaveTracker[[#This Row],[Start Date]],LeaveTracker[[#This Row],[End Date]],lstHolidays)&amp; " "&amp;LeaveTracker[[#This Row],[Type of Leave]]</f>
        <v>1 OTHER</v>
      </c>
      <c r="K2364" s="23">
        <f ca="1">NETWORKDAYS(LeaveTracker[[#This Row],[Start Date]],LeaveTracker[[#This Row],[End Date]],lstHolidays)</f>
        <v>1</v>
      </c>
      <c r="L2364" s="30"/>
    </row>
    <row r="2365" spans="1:12" ht="30" customHeight="1" x14ac:dyDescent="0.3">
      <c r="A2365" s="30" t="s">
        <v>1269</v>
      </c>
      <c r="B2365" s="36">
        <v>44767</v>
      </c>
      <c r="C2365" s="36" t="s">
        <v>1160</v>
      </c>
      <c r="D2365" s="19" t="s">
        <v>765</v>
      </c>
      <c r="E2365" s="20" t="str">
        <f>IF(ISBLANK(LeaveTracker[[#This Row],[Employee Name]]),"-----",VLOOKUP(LeaveTracker[[#This Row],[Employee Name]],Employees[[Employee Name]:[Office]],6))</f>
        <v>CTO</v>
      </c>
      <c r="F2365" s="24" t="s">
        <v>1173</v>
      </c>
      <c r="G2365" s="24" t="s">
        <v>1126</v>
      </c>
      <c r="H2365" s="19" t="s">
        <v>300</v>
      </c>
      <c r="I2365" s="51" t="s">
        <v>307</v>
      </c>
      <c r="J2365" s="27" t="str">
        <f ca="1">NETWORKDAYS(LeaveTracker[[#This Row],[Start Date]],LeaveTracker[[#This Row],[End Date]],lstHolidays)&amp; " "&amp;LeaveTracker[[#This Row],[Type of Leave]]</f>
        <v>3 OTHER</v>
      </c>
      <c r="K2365" s="23">
        <f ca="1">NETWORKDAYS(LeaveTracker[[#This Row],[Start Date]],LeaveTracker[[#This Row],[End Date]],lstHolidays)</f>
        <v>3</v>
      </c>
      <c r="L2365" s="30"/>
    </row>
    <row r="2366" spans="1:12" ht="30" customHeight="1" x14ac:dyDescent="0.3">
      <c r="A2366" s="30" t="s">
        <v>1270</v>
      </c>
      <c r="B2366" s="36">
        <v>44767</v>
      </c>
      <c r="C2366" s="36" t="s">
        <v>1160</v>
      </c>
      <c r="D2366" s="19" t="s">
        <v>399</v>
      </c>
      <c r="E2366" s="20" t="str">
        <f>IF(ISBLANK(LeaveTracker[[#This Row],[Employee Name]]),"-----",VLOOKUP(LeaveTracker[[#This Row],[Employee Name]],Employees[[Employee Name]:[Office]],6))</f>
        <v>CTO</v>
      </c>
      <c r="F2366" s="24" t="s">
        <v>1149</v>
      </c>
      <c r="G2366" s="24" t="s">
        <v>1149</v>
      </c>
      <c r="H2366" s="19" t="s">
        <v>81</v>
      </c>
      <c r="I2366" s="51" t="s">
        <v>1164</v>
      </c>
      <c r="J2366" s="27" t="str">
        <f ca="1">NETWORKDAYS(LeaveTracker[[#This Row],[Start Date]],LeaveTracker[[#This Row],[End Date]],lstHolidays)&amp; " "&amp;LeaveTracker[[#This Row],[Type of Leave]]</f>
        <v>1 SL</v>
      </c>
      <c r="K2366" s="23">
        <f ca="1">NETWORKDAYS(LeaveTracker[[#This Row],[Start Date]],LeaveTracker[[#This Row],[End Date]],lstHolidays)</f>
        <v>1</v>
      </c>
      <c r="L2366" s="30"/>
    </row>
    <row r="2367" spans="1:12" ht="30" customHeight="1" x14ac:dyDescent="0.3">
      <c r="A2367" s="30" t="s">
        <v>1271</v>
      </c>
      <c r="B2367" s="36">
        <v>44767</v>
      </c>
      <c r="C2367" s="36" t="s">
        <v>1178</v>
      </c>
      <c r="D2367" s="19" t="s">
        <v>833</v>
      </c>
      <c r="E2367" s="20" t="str">
        <f>IF(ISBLANK(LeaveTracker[[#This Row],[Employee Name]]),"-----",VLOOKUP(LeaveTracker[[#This Row],[Employee Name]],Employees[[Employee Name]:[Office]],6))</f>
        <v>CHO</v>
      </c>
      <c r="F2367" s="24" t="s">
        <v>1156</v>
      </c>
      <c r="G2367" s="24" t="s">
        <v>1156</v>
      </c>
      <c r="H2367" s="19" t="s">
        <v>82</v>
      </c>
      <c r="I2367" s="51" t="s">
        <v>1164</v>
      </c>
      <c r="J2367" s="27" t="str">
        <f ca="1">NETWORKDAYS(LeaveTracker[[#This Row],[Start Date]],LeaveTracker[[#This Row],[End Date]],lstHolidays)&amp; " "&amp;LeaveTracker[[#This Row],[Type of Leave]]</f>
        <v>1 VL</v>
      </c>
      <c r="K2367" s="23">
        <f ca="1">NETWORKDAYS(LeaveTracker[[#This Row],[Start Date]],LeaveTracker[[#This Row],[End Date]],lstHolidays)</f>
        <v>1</v>
      </c>
      <c r="L2367" s="30"/>
    </row>
    <row r="2368" spans="1:12" ht="30" customHeight="1" x14ac:dyDescent="0.3">
      <c r="A2368" s="30" t="s">
        <v>1272</v>
      </c>
      <c r="B2368" s="36">
        <v>44767</v>
      </c>
      <c r="C2368" s="36" t="s">
        <v>1178</v>
      </c>
      <c r="D2368" s="19" t="s">
        <v>833</v>
      </c>
      <c r="E2368" s="20" t="str">
        <f>IF(ISBLANK(LeaveTracker[[#This Row],[Employee Name]]),"-----",VLOOKUP(LeaveTracker[[#This Row],[Employee Name]],Employees[[Employee Name]:[Office]],6))</f>
        <v>CHO</v>
      </c>
      <c r="F2368" s="24" t="s">
        <v>1130</v>
      </c>
      <c r="G2368" s="24" t="s">
        <v>1130</v>
      </c>
      <c r="H2368" s="19" t="s">
        <v>81</v>
      </c>
      <c r="I2368" s="51" t="s">
        <v>1164</v>
      </c>
      <c r="J2368" s="27" t="str">
        <f ca="1">NETWORKDAYS(LeaveTracker[[#This Row],[Start Date]],LeaveTracker[[#This Row],[End Date]],lstHolidays)&amp; " "&amp;LeaveTracker[[#This Row],[Type of Leave]]</f>
        <v>1 SL</v>
      </c>
      <c r="K2368" s="23">
        <f ca="1">NETWORKDAYS(LeaveTracker[[#This Row],[Start Date]],LeaveTracker[[#This Row],[End Date]],lstHolidays)</f>
        <v>1</v>
      </c>
      <c r="L2368" s="30"/>
    </row>
    <row r="2369" spans="1:12" ht="30" customHeight="1" x14ac:dyDescent="0.3">
      <c r="A2369" s="30" t="s">
        <v>1273</v>
      </c>
      <c r="B2369" s="36">
        <v>44767</v>
      </c>
      <c r="C2369" s="36" t="s">
        <v>1139</v>
      </c>
      <c r="D2369" s="19" t="s">
        <v>816</v>
      </c>
      <c r="E2369" s="20" t="str">
        <f>IF(ISBLANK(LeaveTracker[[#This Row],[Employee Name]]),"-----",VLOOKUP(LeaveTracker[[#This Row],[Employee Name]],Employees[[Employee Name]:[Office]],6))</f>
        <v>CHO</v>
      </c>
      <c r="F2369" s="24" t="s">
        <v>1126</v>
      </c>
      <c r="G2369" s="24" t="s">
        <v>1126</v>
      </c>
      <c r="H2369" s="19" t="s">
        <v>81</v>
      </c>
      <c r="I2369" s="51" t="s">
        <v>1164</v>
      </c>
      <c r="J2369" s="27" t="str">
        <f ca="1">NETWORKDAYS(LeaveTracker[[#This Row],[Start Date]],LeaveTracker[[#This Row],[End Date]],lstHolidays)&amp; " "&amp;LeaveTracker[[#This Row],[Type of Leave]]</f>
        <v>1 SL</v>
      </c>
      <c r="K2369" s="23">
        <f ca="1">NETWORKDAYS(LeaveTracker[[#This Row],[Start Date]],LeaveTracker[[#This Row],[End Date]],lstHolidays)</f>
        <v>1</v>
      </c>
      <c r="L2369" s="30"/>
    </row>
    <row r="2370" spans="1:12" ht="30" customHeight="1" x14ac:dyDescent="0.3">
      <c r="A2370" s="30" t="s">
        <v>1274</v>
      </c>
      <c r="B2370" s="36">
        <v>44767</v>
      </c>
      <c r="C2370" s="36" t="s">
        <v>1164</v>
      </c>
      <c r="D2370" s="19" t="s">
        <v>612</v>
      </c>
      <c r="E2370" s="20" t="str">
        <f>IF(ISBLANK(LeaveTracker[[#This Row],[Employee Name]]),"-----",VLOOKUP(LeaveTracker[[#This Row],[Employee Name]],Employees[[Employee Name]:[Office]],6))</f>
        <v>CBO</v>
      </c>
      <c r="F2370" s="24" t="s">
        <v>1168</v>
      </c>
      <c r="G2370" s="24" t="s">
        <v>1168</v>
      </c>
      <c r="H2370" s="19" t="s">
        <v>82</v>
      </c>
      <c r="I2370" s="51" t="s">
        <v>1164</v>
      </c>
      <c r="J2370" s="27" t="str">
        <f ca="1">NETWORKDAYS(LeaveTracker[[#This Row],[Start Date]],LeaveTracker[[#This Row],[End Date]],lstHolidays)&amp; " "&amp;LeaveTracker[[#This Row],[Type of Leave]]</f>
        <v>1 VL</v>
      </c>
      <c r="K2370" s="23">
        <f ca="1">NETWORKDAYS(LeaveTracker[[#This Row],[Start Date]],LeaveTracker[[#This Row],[End Date]],lstHolidays)</f>
        <v>1</v>
      </c>
      <c r="L2370" s="30"/>
    </row>
    <row r="2371" spans="1:12" ht="30" customHeight="1" x14ac:dyDescent="0.3">
      <c r="A2371" s="30">
        <v>827</v>
      </c>
      <c r="B2371" s="36">
        <v>44778</v>
      </c>
      <c r="C2371" s="36">
        <v>44770</v>
      </c>
      <c r="D2371" s="19" t="s">
        <v>491</v>
      </c>
      <c r="E2371" s="20" t="str">
        <f>IF(ISBLANK(LeaveTracker[[#This Row],[Employee Name]]),"-----",VLOOKUP(LeaveTracker[[#This Row],[Employee Name]],Employees[[Employee Name]:[Office]],6))</f>
        <v>THRDC</v>
      </c>
      <c r="F2371" s="24">
        <v>44771</v>
      </c>
      <c r="G2371" s="24">
        <v>44771</v>
      </c>
      <c r="H2371" s="19" t="s">
        <v>300</v>
      </c>
      <c r="I2371" s="51" t="s">
        <v>1017</v>
      </c>
      <c r="J2371" s="27" t="str">
        <f ca="1">NETWORKDAYS(LeaveTracker[[#This Row],[Start Date]],LeaveTracker[[#This Row],[End Date]],lstHolidays)&amp; " "&amp;LeaveTracker[[#This Row],[Type of Leave]]</f>
        <v>1 OTHER</v>
      </c>
      <c r="K2371" s="23">
        <f ca="1">NETWORKDAYS(LeaveTracker[[#This Row],[Start Date]],LeaveTracker[[#This Row],[End Date]],lstHolidays)</f>
        <v>1</v>
      </c>
      <c r="L2371" s="30"/>
    </row>
    <row r="2372" spans="1:12" ht="30" customHeight="1" x14ac:dyDescent="0.3">
      <c r="A2372" s="30">
        <v>827</v>
      </c>
      <c r="B2372" s="36">
        <v>44778</v>
      </c>
      <c r="C2372" s="36">
        <v>44770</v>
      </c>
      <c r="D2372" s="19" t="s">
        <v>491</v>
      </c>
      <c r="E2372" s="20" t="str">
        <f>IF(ISBLANK(LeaveTracker[[#This Row],[Employee Name]]),"-----",VLOOKUP(LeaveTracker[[#This Row],[Employee Name]],Employees[[Employee Name]:[Office]],6))</f>
        <v>THRDC</v>
      </c>
      <c r="F2372" s="24">
        <v>44776</v>
      </c>
      <c r="G2372" s="24">
        <v>44777</v>
      </c>
      <c r="H2372" s="19" t="s">
        <v>300</v>
      </c>
      <c r="I2372" s="51" t="s">
        <v>1017</v>
      </c>
      <c r="J2372" s="27" t="str">
        <f ca="1">NETWORKDAYS(LeaveTracker[[#This Row],[Start Date]],LeaveTracker[[#This Row],[End Date]],lstHolidays)&amp; " "&amp;LeaveTracker[[#This Row],[Type of Leave]]</f>
        <v>2 OTHER</v>
      </c>
      <c r="K2372" s="23">
        <f ca="1">NETWORKDAYS(LeaveTracker[[#This Row],[Start Date]],LeaveTracker[[#This Row],[End Date]],lstHolidays)</f>
        <v>2</v>
      </c>
      <c r="L2372" s="30"/>
    </row>
    <row r="2373" spans="1:12" ht="30" customHeight="1" x14ac:dyDescent="0.3">
      <c r="A2373" s="30">
        <f>A2372+1</f>
        <v>828</v>
      </c>
      <c r="B2373" s="36">
        <v>44778</v>
      </c>
      <c r="C2373" s="36">
        <v>44770</v>
      </c>
      <c r="D2373" s="19" t="s">
        <v>491</v>
      </c>
      <c r="E2373" s="20" t="str">
        <f>IF(ISBLANK(LeaveTracker[[#This Row],[Employee Name]]),"-----",VLOOKUP(LeaveTracker[[#This Row],[Employee Name]],Employees[[Employee Name]:[Office]],6))</f>
        <v>THRDC</v>
      </c>
      <c r="F2373" s="24">
        <v>44739</v>
      </c>
      <c r="G2373" s="24">
        <v>44739</v>
      </c>
      <c r="H2373" s="19" t="s">
        <v>300</v>
      </c>
      <c r="I2373" s="51" t="s">
        <v>1016</v>
      </c>
      <c r="J2373" s="27" t="str">
        <f ca="1">NETWORKDAYS(LeaveTracker[[#This Row],[Start Date]],LeaveTracker[[#This Row],[End Date]],lstHolidays)&amp; " "&amp;LeaveTracker[[#This Row],[Type of Leave]]</f>
        <v>1 OTHER</v>
      </c>
      <c r="K2373" s="23">
        <f ca="1">NETWORKDAYS(LeaveTracker[[#This Row],[Start Date]],LeaveTracker[[#This Row],[End Date]],lstHolidays)</f>
        <v>1</v>
      </c>
      <c r="L2373" s="30"/>
    </row>
    <row r="2374" spans="1:12" ht="30" customHeight="1" x14ac:dyDescent="0.3">
      <c r="A2374" s="30">
        <v>828</v>
      </c>
      <c r="B2374" s="36">
        <v>44778</v>
      </c>
      <c r="C2374" s="36">
        <v>44770</v>
      </c>
      <c r="D2374" s="19" t="s">
        <v>491</v>
      </c>
      <c r="E2374" s="20" t="str">
        <f>IF(ISBLANK(LeaveTracker[[#This Row],[Employee Name]]),"-----",VLOOKUP(LeaveTracker[[#This Row],[Employee Name]],Employees[[Employee Name]:[Office]],6))</f>
        <v>THRDC</v>
      </c>
      <c r="F2374" s="24">
        <v>44747</v>
      </c>
      <c r="G2374" s="24">
        <v>44747</v>
      </c>
      <c r="H2374" s="19" t="s">
        <v>300</v>
      </c>
      <c r="I2374" s="51" t="s">
        <v>1016</v>
      </c>
      <c r="J2374" s="27" t="str">
        <f ca="1">NETWORKDAYS(LeaveTracker[[#This Row],[Start Date]],LeaveTracker[[#This Row],[End Date]],lstHolidays)&amp; " "&amp;LeaveTracker[[#This Row],[Type of Leave]]</f>
        <v>1 OTHER</v>
      </c>
      <c r="K2374" s="23">
        <f ca="1">NETWORKDAYS(LeaveTracker[[#This Row],[Start Date]],LeaveTracker[[#This Row],[End Date]],lstHolidays)</f>
        <v>1</v>
      </c>
      <c r="L2374" s="30"/>
    </row>
    <row r="2375" spans="1:12" ht="30" customHeight="1" x14ac:dyDescent="0.3">
      <c r="A2375" s="30">
        <f t="shared" ref="A2375:A2392" si="0">A2374+1</f>
        <v>829</v>
      </c>
      <c r="B2375" s="36">
        <v>44778</v>
      </c>
      <c r="C2375" s="36">
        <v>44749</v>
      </c>
      <c r="D2375" s="19" t="s">
        <v>676</v>
      </c>
      <c r="E2375" s="20" t="str">
        <f>IF(ISBLANK(LeaveTracker[[#This Row],[Employee Name]]),"-----",VLOOKUP(LeaveTracker[[#This Row],[Employee Name]],Employees[[Employee Name]:[Office]],6))</f>
        <v>SP</v>
      </c>
      <c r="F2375" s="24">
        <v>44748</v>
      </c>
      <c r="G2375" s="24">
        <v>44748</v>
      </c>
      <c r="H2375" s="19" t="s">
        <v>81</v>
      </c>
      <c r="I2375" s="51"/>
      <c r="J2375" s="27" t="str">
        <f ca="1">NETWORKDAYS(LeaveTracker[[#This Row],[Start Date]],LeaveTracker[[#This Row],[End Date]],lstHolidays)&amp; " "&amp;LeaveTracker[[#This Row],[Type of Leave]]</f>
        <v>1 SL</v>
      </c>
      <c r="K2375" s="23">
        <f ca="1">NETWORKDAYS(LeaveTracker[[#This Row],[Start Date]],LeaveTracker[[#This Row],[End Date]],lstHolidays)</f>
        <v>1</v>
      </c>
      <c r="L2375" s="30"/>
    </row>
    <row r="2376" spans="1:12" ht="30" customHeight="1" x14ac:dyDescent="0.3">
      <c r="A2376" s="30">
        <f t="shared" si="0"/>
        <v>830</v>
      </c>
      <c r="B2376" s="36">
        <v>44778</v>
      </c>
      <c r="C2376" s="36">
        <v>44755</v>
      </c>
      <c r="D2376" s="19" t="s">
        <v>575</v>
      </c>
      <c r="E2376" s="20" t="str">
        <f>IF(ISBLANK(LeaveTracker[[#This Row],[Employee Name]]),"-----",VLOOKUP(LeaveTracker[[#This Row],[Employee Name]],Employees[[Employee Name]:[Office]],6))</f>
        <v>CCT</v>
      </c>
      <c r="F2376" s="24">
        <v>44753</v>
      </c>
      <c r="G2376" s="24">
        <v>44753</v>
      </c>
      <c r="H2376" s="19" t="s">
        <v>81</v>
      </c>
      <c r="I2376" s="51"/>
      <c r="J2376" s="27" t="str">
        <f ca="1">NETWORKDAYS(LeaveTracker[[#This Row],[Start Date]],LeaveTracker[[#This Row],[End Date]],lstHolidays)&amp; " "&amp;LeaveTracker[[#This Row],[Type of Leave]]</f>
        <v>1 SL</v>
      </c>
      <c r="K2376" s="23">
        <f ca="1">NETWORKDAYS(LeaveTracker[[#This Row],[Start Date]],LeaveTracker[[#This Row],[End Date]],lstHolidays)</f>
        <v>1</v>
      </c>
      <c r="L2376" s="30"/>
    </row>
    <row r="2377" spans="1:12" ht="30" customHeight="1" x14ac:dyDescent="0.3">
      <c r="A2377" s="30">
        <f t="shared" si="0"/>
        <v>831</v>
      </c>
      <c r="B2377" s="36">
        <v>44778</v>
      </c>
      <c r="C2377" s="36">
        <v>44746</v>
      </c>
      <c r="D2377" s="19" t="s">
        <v>840</v>
      </c>
      <c r="E2377" s="20" t="str">
        <f>IF(ISBLANK(LeaveTracker[[#This Row],[Employee Name]]),"-----",VLOOKUP(LeaveTracker[[#This Row],[Employee Name]],Employees[[Employee Name]:[Office]],6))</f>
        <v>CTO</v>
      </c>
      <c r="F2377" s="24">
        <v>44755</v>
      </c>
      <c r="G2377" s="24">
        <v>44755</v>
      </c>
      <c r="H2377" s="19" t="s">
        <v>300</v>
      </c>
      <c r="I2377" s="51" t="s">
        <v>1016</v>
      </c>
      <c r="J2377" s="27" t="str">
        <f ca="1">NETWORKDAYS(LeaveTracker[[#This Row],[Start Date]],LeaveTracker[[#This Row],[End Date]],lstHolidays)&amp; " "&amp;LeaveTracker[[#This Row],[Type of Leave]]</f>
        <v>1 OTHER</v>
      </c>
      <c r="K2377" s="23">
        <f ca="1">NETWORKDAYS(LeaveTracker[[#This Row],[Start Date]],LeaveTracker[[#This Row],[End Date]],lstHolidays)</f>
        <v>1</v>
      </c>
      <c r="L2377" s="30"/>
    </row>
    <row r="2378" spans="1:12" ht="30" customHeight="1" x14ac:dyDescent="0.3">
      <c r="A2378" s="30">
        <f t="shared" si="0"/>
        <v>832</v>
      </c>
      <c r="B2378" s="36">
        <v>44778</v>
      </c>
      <c r="C2378" s="36">
        <v>44747</v>
      </c>
      <c r="D2378" s="19" t="s">
        <v>556</v>
      </c>
      <c r="E2378" s="20" t="str">
        <f>IF(ISBLANK(LeaveTracker[[#This Row],[Employee Name]]),"-----",VLOOKUP(LeaveTracker[[#This Row],[Employee Name]],Employees[[Employee Name]:[Office]],6))</f>
        <v>CENRO</v>
      </c>
      <c r="F2378" s="24">
        <v>44746</v>
      </c>
      <c r="G2378" s="24">
        <v>44746</v>
      </c>
      <c r="H2378" s="19" t="s">
        <v>81</v>
      </c>
      <c r="I2378" s="51"/>
      <c r="J2378" s="27" t="str">
        <f ca="1">NETWORKDAYS(LeaveTracker[[#This Row],[Start Date]],LeaveTracker[[#This Row],[End Date]],lstHolidays)&amp; " "&amp;LeaveTracker[[#This Row],[Type of Leave]]</f>
        <v>1 SL</v>
      </c>
      <c r="K2378" s="23">
        <f ca="1">NETWORKDAYS(LeaveTracker[[#This Row],[Start Date]],LeaveTracker[[#This Row],[End Date]],lstHolidays)</f>
        <v>1</v>
      </c>
      <c r="L2378" s="30"/>
    </row>
    <row r="2379" spans="1:12" ht="30" customHeight="1" x14ac:dyDescent="0.3">
      <c r="A2379" s="30">
        <f t="shared" si="0"/>
        <v>833</v>
      </c>
      <c r="B2379" s="36">
        <v>44778</v>
      </c>
      <c r="C2379" s="36">
        <v>44755</v>
      </c>
      <c r="D2379" s="19" t="s">
        <v>1015</v>
      </c>
      <c r="E2379" s="20" t="str">
        <f>IF(ISBLANK(LeaveTracker[[#This Row],[Employee Name]]),"-----",VLOOKUP(LeaveTracker[[#This Row],[Employee Name]],Employees[[Employee Name]:[Office]],6))</f>
        <v>CEO</v>
      </c>
      <c r="F2379" s="24">
        <v>44762</v>
      </c>
      <c r="G2379" s="24">
        <v>44762</v>
      </c>
      <c r="H2379" s="19" t="s">
        <v>300</v>
      </c>
      <c r="I2379" s="51" t="s">
        <v>1017</v>
      </c>
      <c r="J2379" s="27" t="str">
        <f ca="1">NETWORKDAYS(LeaveTracker[[#This Row],[Start Date]],LeaveTracker[[#This Row],[End Date]],lstHolidays)&amp; " "&amp;LeaveTracker[[#This Row],[Type of Leave]]</f>
        <v>1 OTHER</v>
      </c>
      <c r="K2379" s="23">
        <f ca="1">NETWORKDAYS(LeaveTracker[[#This Row],[Start Date]],LeaveTracker[[#This Row],[End Date]],lstHolidays)</f>
        <v>1</v>
      </c>
      <c r="L2379" s="30"/>
    </row>
    <row r="2380" spans="1:12" ht="30" customHeight="1" x14ac:dyDescent="0.3">
      <c r="A2380" s="30">
        <f t="shared" si="0"/>
        <v>834</v>
      </c>
      <c r="B2380" s="36">
        <v>44778</v>
      </c>
      <c r="C2380" s="36">
        <v>44753</v>
      </c>
      <c r="D2380" s="19" t="s">
        <v>1021</v>
      </c>
      <c r="E2380" s="20" t="str">
        <f>IF(ISBLANK(LeaveTracker[[#This Row],[Employee Name]]),"-----",VLOOKUP(LeaveTracker[[#This Row],[Employee Name]],Employees[[Employee Name]:[Office]],6))</f>
        <v>ACCOUNTING</v>
      </c>
      <c r="F2380" s="24">
        <v>44746</v>
      </c>
      <c r="G2380" s="24">
        <v>44750</v>
      </c>
      <c r="H2380" s="19" t="s">
        <v>300</v>
      </c>
      <c r="I2380" s="51" t="s">
        <v>301</v>
      </c>
      <c r="J2380" s="27" t="str">
        <f ca="1">NETWORKDAYS(LeaveTracker[[#This Row],[Start Date]],LeaveTracker[[#This Row],[End Date]],lstHolidays)&amp; " "&amp;LeaveTracker[[#This Row],[Type of Leave]]</f>
        <v>5 OTHER</v>
      </c>
      <c r="K2380" s="23">
        <f ca="1">NETWORKDAYS(LeaveTracker[[#This Row],[Start Date]],LeaveTracker[[#This Row],[End Date]],lstHolidays)</f>
        <v>5</v>
      </c>
      <c r="L2380" s="30"/>
    </row>
    <row r="2381" spans="1:12" ht="30" customHeight="1" x14ac:dyDescent="0.3">
      <c r="A2381" s="30">
        <f t="shared" si="0"/>
        <v>835</v>
      </c>
      <c r="B2381" s="36">
        <v>44778</v>
      </c>
      <c r="C2381" s="36">
        <v>44754</v>
      </c>
      <c r="D2381" s="19" t="s">
        <v>516</v>
      </c>
      <c r="E2381" s="20" t="str">
        <f>IF(ISBLANK(LeaveTracker[[#This Row],[Employee Name]]),"-----",VLOOKUP(LeaveTracker[[#This Row],[Employee Name]],Employees[[Employee Name]:[Office]],6))</f>
        <v>ACCOUNTING</v>
      </c>
      <c r="F2381" s="24">
        <v>44750</v>
      </c>
      <c r="G2381" s="24">
        <v>44750</v>
      </c>
      <c r="H2381" s="19" t="s">
        <v>81</v>
      </c>
      <c r="I2381" s="51"/>
      <c r="J2381" s="27" t="str">
        <f ca="1">NETWORKDAYS(LeaveTracker[[#This Row],[Start Date]],LeaveTracker[[#This Row],[End Date]],lstHolidays)&amp; " "&amp;LeaveTracker[[#This Row],[Type of Leave]]</f>
        <v>1 SL</v>
      </c>
      <c r="K2381" s="23">
        <f ca="1">NETWORKDAYS(LeaveTracker[[#This Row],[Start Date]],LeaveTracker[[#This Row],[End Date]],lstHolidays)</f>
        <v>1</v>
      </c>
      <c r="L2381" s="30"/>
    </row>
    <row r="2382" spans="1:12" ht="30" customHeight="1" x14ac:dyDescent="0.3">
      <c r="A2382" s="30">
        <f t="shared" si="0"/>
        <v>836</v>
      </c>
      <c r="B2382" s="36">
        <v>44778</v>
      </c>
      <c r="C2382" s="36">
        <v>44754</v>
      </c>
      <c r="D2382" s="19" t="s">
        <v>516</v>
      </c>
      <c r="E2382" s="20" t="str">
        <f>IF(ISBLANK(LeaveTracker[[#This Row],[Employee Name]]),"-----",VLOOKUP(LeaveTracker[[#This Row],[Employee Name]],Employees[[Employee Name]:[Office]],6))</f>
        <v>ACCOUNTING</v>
      </c>
      <c r="F2382" s="24">
        <v>44729</v>
      </c>
      <c r="G2382" s="24">
        <v>44729</v>
      </c>
      <c r="H2382" s="19" t="s">
        <v>81</v>
      </c>
      <c r="I2382" s="51"/>
      <c r="J2382" s="27" t="str">
        <f ca="1">NETWORKDAYS(LeaveTracker[[#This Row],[Start Date]],LeaveTracker[[#This Row],[End Date]],lstHolidays)&amp; " "&amp;LeaveTracker[[#This Row],[Type of Leave]]</f>
        <v>1 SL</v>
      </c>
      <c r="K2382" s="23">
        <f ca="1">NETWORKDAYS(LeaveTracker[[#This Row],[Start Date]],LeaveTracker[[#This Row],[End Date]],lstHolidays)</f>
        <v>1</v>
      </c>
      <c r="L2382" s="30"/>
    </row>
    <row r="2383" spans="1:12" ht="30" customHeight="1" x14ac:dyDescent="0.3">
      <c r="A2383" s="30">
        <f t="shared" si="0"/>
        <v>837</v>
      </c>
      <c r="B2383" s="36">
        <v>44778</v>
      </c>
      <c r="C2383" s="36">
        <v>44767</v>
      </c>
      <c r="D2383" s="19" t="s">
        <v>878</v>
      </c>
      <c r="E2383" s="20" t="str">
        <f>IF(ISBLANK(LeaveTracker[[#This Row],[Employee Name]]),"-----",VLOOKUP(LeaveTracker[[#This Row],[Employee Name]],Employees[[Employee Name]:[Office]],6))</f>
        <v>ACCOUNTING</v>
      </c>
      <c r="F2383" s="24">
        <v>44763</v>
      </c>
      <c r="G2383" s="24">
        <v>44763</v>
      </c>
      <c r="H2383" s="19" t="s">
        <v>81</v>
      </c>
      <c r="I2383" s="51"/>
      <c r="J2383" s="27" t="str">
        <f ca="1">NETWORKDAYS(LeaveTracker[[#This Row],[Start Date]],LeaveTracker[[#This Row],[End Date]],lstHolidays)&amp; " "&amp;LeaveTracker[[#This Row],[Type of Leave]]</f>
        <v>1 SL</v>
      </c>
      <c r="K2383" s="23">
        <f ca="1">NETWORKDAYS(LeaveTracker[[#This Row],[Start Date]],LeaveTracker[[#This Row],[End Date]],lstHolidays)</f>
        <v>1</v>
      </c>
      <c r="L2383" s="30"/>
    </row>
    <row r="2384" spans="1:12" ht="30" customHeight="1" x14ac:dyDescent="0.3">
      <c r="A2384" s="30">
        <f t="shared" si="0"/>
        <v>838</v>
      </c>
      <c r="B2384" s="36">
        <v>44778</v>
      </c>
      <c r="C2384" s="36">
        <v>44760</v>
      </c>
      <c r="D2384" s="19" t="s">
        <v>870</v>
      </c>
      <c r="E2384" s="20" t="str">
        <f>IF(ISBLANK(LeaveTracker[[#This Row],[Employee Name]]),"-----",VLOOKUP(LeaveTracker[[#This Row],[Employee Name]],Employees[[Employee Name]:[Office]],6))</f>
        <v>ACCOUNTING</v>
      </c>
      <c r="F2384" s="24">
        <v>44726</v>
      </c>
      <c r="G2384" s="24">
        <v>44726</v>
      </c>
      <c r="H2384" s="19" t="s">
        <v>81</v>
      </c>
      <c r="I2384" s="51"/>
      <c r="J2384" s="27" t="str">
        <f ca="1">NETWORKDAYS(LeaveTracker[[#This Row],[Start Date]],LeaveTracker[[#This Row],[End Date]],lstHolidays)&amp; " "&amp;LeaveTracker[[#This Row],[Type of Leave]]</f>
        <v>1 SL</v>
      </c>
      <c r="K2384" s="23">
        <f ca="1">NETWORKDAYS(LeaveTracker[[#This Row],[Start Date]],LeaveTracker[[#This Row],[End Date]],lstHolidays)</f>
        <v>1</v>
      </c>
      <c r="L2384" s="30"/>
    </row>
    <row r="2385" spans="1:12" ht="30" customHeight="1" x14ac:dyDescent="0.3">
      <c r="A2385" s="30">
        <f t="shared" si="0"/>
        <v>839</v>
      </c>
      <c r="B2385" s="36">
        <v>44778</v>
      </c>
      <c r="C2385" s="36">
        <v>44760</v>
      </c>
      <c r="D2385" s="19" t="s">
        <v>1023</v>
      </c>
      <c r="E2385" s="20" t="str">
        <f>IF(ISBLANK(LeaveTracker[[#This Row],[Employee Name]]),"-----",VLOOKUP(LeaveTracker[[#This Row],[Employee Name]],Employees[[Employee Name]:[Office]],6))</f>
        <v>ACCOUNTING</v>
      </c>
      <c r="F2385" s="24">
        <v>44757</v>
      </c>
      <c r="G2385" s="24">
        <v>44757</v>
      </c>
      <c r="H2385" s="19" t="s">
        <v>81</v>
      </c>
      <c r="I2385" s="51"/>
      <c r="J2385" s="27" t="str">
        <f ca="1">NETWORKDAYS(LeaveTracker[[#This Row],[Start Date]],LeaveTracker[[#This Row],[End Date]],lstHolidays)&amp; " "&amp;LeaveTracker[[#This Row],[Type of Leave]]</f>
        <v>1 SL</v>
      </c>
      <c r="K2385" s="23">
        <f ca="1">NETWORKDAYS(LeaveTracker[[#This Row],[Start Date]],LeaveTracker[[#This Row],[End Date]],lstHolidays)</f>
        <v>1</v>
      </c>
      <c r="L2385" s="30"/>
    </row>
    <row r="2386" spans="1:12" ht="30" customHeight="1" x14ac:dyDescent="0.3">
      <c r="A2386" s="30">
        <f t="shared" si="0"/>
        <v>840</v>
      </c>
      <c r="B2386" s="36">
        <v>44778</v>
      </c>
      <c r="C2386" s="36">
        <v>44755</v>
      </c>
      <c r="D2386" s="19" t="s">
        <v>1023</v>
      </c>
      <c r="E2386" s="20" t="str">
        <f>IF(ISBLANK(LeaveTracker[[#This Row],[Employee Name]]),"-----",VLOOKUP(LeaveTracker[[#This Row],[Employee Name]],Employees[[Employee Name]:[Office]],6))</f>
        <v>ACCOUNTING</v>
      </c>
      <c r="F2386" s="24">
        <v>44753</v>
      </c>
      <c r="G2386" s="24">
        <v>44754</v>
      </c>
      <c r="H2386" s="19" t="s">
        <v>300</v>
      </c>
      <c r="I2386" s="51" t="s">
        <v>1016</v>
      </c>
      <c r="J2386" s="27" t="str">
        <f ca="1">NETWORKDAYS(LeaveTracker[[#This Row],[Start Date]],LeaveTracker[[#This Row],[End Date]],lstHolidays)&amp; " "&amp;LeaveTracker[[#This Row],[Type of Leave]]</f>
        <v>2 OTHER</v>
      </c>
      <c r="K2386" s="23">
        <f ca="1">NETWORKDAYS(LeaveTracker[[#This Row],[Start Date]],LeaveTracker[[#This Row],[End Date]],lstHolidays)</f>
        <v>2</v>
      </c>
      <c r="L2386" s="30"/>
    </row>
    <row r="2387" spans="1:12" ht="30" customHeight="1" x14ac:dyDescent="0.3">
      <c r="A2387" s="30">
        <f t="shared" si="0"/>
        <v>841</v>
      </c>
      <c r="B2387" s="36">
        <v>44778</v>
      </c>
      <c r="C2387" s="36">
        <v>44762</v>
      </c>
      <c r="D2387" s="19" t="s">
        <v>873</v>
      </c>
      <c r="E2387" s="20" t="str">
        <f>IF(ISBLANK(LeaveTracker[[#This Row],[Employee Name]]),"-----",VLOOKUP(LeaveTracker[[#This Row],[Employee Name]],Employees[[Employee Name]:[Office]],6))</f>
        <v>ACCOUNTING</v>
      </c>
      <c r="F2387" s="24">
        <v>44767</v>
      </c>
      <c r="G2387" s="24">
        <v>44767</v>
      </c>
      <c r="H2387" s="19" t="s">
        <v>300</v>
      </c>
      <c r="I2387" s="51" t="s">
        <v>1016</v>
      </c>
      <c r="J2387" s="27" t="str">
        <f ca="1">NETWORKDAYS(LeaveTracker[[#This Row],[Start Date]],LeaveTracker[[#This Row],[End Date]],lstHolidays)&amp; " "&amp;LeaveTracker[[#This Row],[Type of Leave]]</f>
        <v>1 OTHER</v>
      </c>
      <c r="K2387" s="23">
        <f ca="1">NETWORKDAYS(LeaveTracker[[#This Row],[Start Date]],LeaveTracker[[#This Row],[End Date]],lstHolidays)</f>
        <v>1</v>
      </c>
      <c r="L2387" s="30"/>
    </row>
    <row r="2388" spans="1:12" ht="30" customHeight="1" x14ac:dyDescent="0.3">
      <c r="A2388" s="30">
        <f t="shared" si="0"/>
        <v>842</v>
      </c>
      <c r="B2388" s="36">
        <v>44778</v>
      </c>
      <c r="C2388" s="36">
        <v>44760</v>
      </c>
      <c r="D2388" s="19" t="s">
        <v>873</v>
      </c>
      <c r="E2388" s="20" t="str">
        <f>IF(ISBLANK(LeaveTracker[[#This Row],[Employee Name]]),"-----",VLOOKUP(LeaveTracker[[#This Row],[Employee Name]],Employees[[Employee Name]:[Office]],6))</f>
        <v>ACCOUNTING</v>
      </c>
      <c r="F2388" s="24">
        <v>44757</v>
      </c>
      <c r="G2388" s="24">
        <v>44757</v>
      </c>
      <c r="H2388" s="19" t="s">
        <v>81</v>
      </c>
      <c r="I2388" s="51"/>
      <c r="J2388" s="27" t="str">
        <f ca="1">NETWORKDAYS(LeaveTracker[[#This Row],[Start Date]],LeaveTracker[[#This Row],[End Date]],lstHolidays)&amp; " "&amp;LeaveTracker[[#This Row],[Type of Leave]]</f>
        <v>1 SL</v>
      </c>
      <c r="K2388" s="23">
        <f ca="1">NETWORKDAYS(LeaveTracker[[#This Row],[Start Date]],LeaveTracker[[#This Row],[End Date]],lstHolidays)</f>
        <v>1</v>
      </c>
      <c r="L2388" s="30"/>
    </row>
    <row r="2389" spans="1:12" ht="30" customHeight="1" x14ac:dyDescent="0.3">
      <c r="A2389" s="30">
        <f t="shared" si="0"/>
        <v>843</v>
      </c>
      <c r="B2389" s="36">
        <v>44778</v>
      </c>
      <c r="C2389" s="36">
        <v>44760</v>
      </c>
      <c r="D2389" s="19" t="s">
        <v>443</v>
      </c>
      <c r="E2389" s="20" t="str">
        <f>IF(ISBLANK(LeaveTracker[[#This Row],[Employee Name]]),"-----",VLOOKUP(LeaveTracker[[#This Row],[Employee Name]],Employees[[Employee Name]:[Office]],6))</f>
        <v>ACCOUNTING</v>
      </c>
      <c r="F2389" s="24">
        <v>44767</v>
      </c>
      <c r="G2389" s="24">
        <v>44767</v>
      </c>
      <c r="H2389" s="19" t="s">
        <v>82</v>
      </c>
      <c r="I2389" s="51"/>
      <c r="J2389" s="27" t="str">
        <f ca="1">NETWORKDAYS(LeaveTracker[[#This Row],[Start Date]],LeaveTracker[[#This Row],[End Date]],lstHolidays)&amp; " "&amp;LeaveTracker[[#This Row],[Type of Leave]]</f>
        <v>1 VL</v>
      </c>
      <c r="K2389" s="23">
        <f ca="1">NETWORKDAYS(LeaveTracker[[#This Row],[Start Date]],LeaveTracker[[#This Row],[End Date]],lstHolidays)</f>
        <v>1</v>
      </c>
      <c r="L2389" s="30"/>
    </row>
    <row r="2390" spans="1:12" ht="30" customHeight="1" x14ac:dyDescent="0.3">
      <c r="A2390" s="30">
        <f t="shared" si="0"/>
        <v>844</v>
      </c>
      <c r="B2390" s="36">
        <v>44778</v>
      </c>
      <c r="C2390" s="36">
        <v>44755</v>
      </c>
      <c r="D2390" s="19" t="s">
        <v>867</v>
      </c>
      <c r="E2390" s="20" t="str">
        <f>IF(ISBLANK(LeaveTracker[[#This Row],[Employee Name]]),"-----",VLOOKUP(LeaveTracker[[#This Row],[Employee Name]],Employees[[Employee Name]:[Office]],6))</f>
        <v>ACCOUNTING</v>
      </c>
      <c r="F2390" s="24">
        <v>44754</v>
      </c>
      <c r="G2390" s="24">
        <v>44754</v>
      </c>
      <c r="H2390" s="19" t="s">
        <v>81</v>
      </c>
      <c r="I2390" s="51"/>
      <c r="J2390" s="27" t="str">
        <f ca="1">NETWORKDAYS(LeaveTracker[[#This Row],[Start Date]],LeaveTracker[[#This Row],[End Date]],lstHolidays)&amp; " "&amp;LeaveTracker[[#This Row],[Type of Leave]]</f>
        <v>1 SL</v>
      </c>
      <c r="K2390" s="23">
        <f ca="1">NETWORKDAYS(LeaveTracker[[#This Row],[Start Date]],LeaveTracker[[#This Row],[End Date]],lstHolidays)</f>
        <v>1</v>
      </c>
      <c r="L2390" s="30"/>
    </row>
    <row r="2391" spans="1:12" ht="30" customHeight="1" x14ac:dyDescent="0.3">
      <c r="A2391" s="30">
        <f t="shared" si="0"/>
        <v>845</v>
      </c>
      <c r="B2391" s="36">
        <v>44778</v>
      </c>
      <c r="C2391" s="36">
        <v>44746</v>
      </c>
      <c r="D2391" s="19" t="s">
        <v>304</v>
      </c>
      <c r="E2391" s="20" t="str">
        <f>IF(ISBLANK(LeaveTracker[[#This Row],[Employee Name]]),"-----",VLOOKUP(LeaveTracker[[#This Row],[Employee Name]],Employees[[Employee Name]:[Office]],6))</f>
        <v>TOPS-CSU</v>
      </c>
      <c r="F2391" s="24">
        <v>44740</v>
      </c>
      <c r="G2391" s="24">
        <v>44742</v>
      </c>
      <c r="H2391" s="19" t="s">
        <v>81</v>
      </c>
      <c r="I2391" s="51"/>
      <c r="J2391" s="27" t="str">
        <f ca="1">NETWORKDAYS(LeaveTracker[[#This Row],[Start Date]],LeaveTracker[[#This Row],[End Date]],lstHolidays)&amp; " "&amp;LeaveTracker[[#This Row],[Type of Leave]]</f>
        <v>3 SL</v>
      </c>
      <c r="K2391" s="23">
        <f ca="1">NETWORKDAYS(LeaveTracker[[#This Row],[Start Date]],LeaveTracker[[#This Row],[End Date]],lstHolidays)</f>
        <v>3</v>
      </c>
      <c r="L2391" s="30"/>
    </row>
    <row r="2392" spans="1:12" ht="30" customHeight="1" x14ac:dyDescent="0.3">
      <c r="A2392" s="30">
        <f t="shared" si="0"/>
        <v>846</v>
      </c>
      <c r="B2392" s="36">
        <v>44778</v>
      </c>
      <c r="C2392" s="36">
        <v>44754</v>
      </c>
      <c r="D2392" s="19" t="s">
        <v>884</v>
      </c>
      <c r="E2392" s="20" t="str">
        <f>IF(ISBLANK(LeaveTracker[[#This Row],[Employee Name]]),"-----",VLOOKUP(LeaveTracker[[#This Row],[Employee Name]],Employees[[Employee Name]:[Office]],6))</f>
        <v>GSO</v>
      </c>
      <c r="F2392" s="24">
        <v>44748</v>
      </c>
      <c r="G2392" s="24">
        <v>44748</v>
      </c>
      <c r="H2392" s="19" t="s">
        <v>81</v>
      </c>
      <c r="I2392" s="51"/>
      <c r="J2392" s="27" t="str">
        <f ca="1">NETWORKDAYS(LeaveTracker[[#This Row],[Start Date]],LeaveTracker[[#This Row],[End Date]],lstHolidays)&amp; " "&amp;LeaveTracker[[#This Row],[Type of Leave]]</f>
        <v>1 SL</v>
      </c>
      <c r="K2392" s="23">
        <f ca="1">NETWORKDAYS(LeaveTracker[[#This Row],[Start Date]],LeaveTracker[[#This Row],[End Date]],lstHolidays)</f>
        <v>1</v>
      </c>
      <c r="L2392" s="30"/>
    </row>
    <row r="2393" spans="1:12" ht="30" customHeight="1" x14ac:dyDescent="0.3">
      <c r="A2393" s="30">
        <v>846</v>
      </c>
      <c r="B2393" s="36">
        <v>44778</v>
      </c>
      <c r="C2393" s="36">
        <v>44754</v>
      </c>
      <c r="D2393" s="19" t="s">
        <v>884</v>
      </c>
      <c r="E2393" s="20" t="str">
        <f>IF(ISBLANK(LeaveTracker[[#This Row],[Employee Name]]),"-----",VLOOKUP(LeaveTracker[[#This Row],[Employee Name]],Employees[[Employee Name]:[Office]],6))</f>
        <v>GSO</v>
      </c>
      <c r="F2393" s="24">
        <v>44753</v>
      </c>
      <c r="G2393" s="24">
        <v>44753</v>
      </c>
      <c r="H2393" s="19" t="s">
        <v>81</v>
      </c>
      <c r="I2393" s="51"/>
      <c r="J2393" s="27" t="str">
        <f ca="1">NETWORKDAYS(LeaveTracker[[#This Row],[Start Date]],LeaveTracker[[#This Row],[End Date]],lstHolidays)&amp; " "&amp;LeaveTracker[[#This Row],[Type of Leave]]</f>
        <v>1 SL</v>
      </c>
      <c r="K2393" s="23">
        <f ca="1">NETWORKDAYS(LeaveTracker[[#This Row],[Start Date]],LeaveTracker[[#This Row],[End Date]],lstHolidays)</f>
        <v>1</v>
      </c>
      <c r="L2393" s="30"/>
    </row>
    <row r="2394" spans="1:12" ht="30" customHeight="1" x14ac:dyDescent="0.3">
      <c r="A2394" s="30">
        <f t="shared" ref="A2394:A2399" si="1">A2393+1</f>
        <v>847</v>
      </c>
      <c r="B2394" s="36">
        <v>44778</v>
      </c>
      <c r="C2394" s="36">
        <v>44741</v>
      </c>
      <c r="D2394" s="19" t="s">
        <v>533</v>
      </c>
      <c r="E2394" s="20" t="str">
        <f>IF(ISBLANK(LeaveTracker[[#This Row],[Employee Name]]),"-----",VLOOKUP(LeaveTracker[[#This Row],[Employee Name]],Employees[[Employee Name]:[Office]],6))</f>
        <v>GSO</v>
      </c>
      <c r="F2394" s="24">
        <v>44740</v>
      </c>
      <c r="G2394" s="24">
        <v>44740</v>
      </c>
      <c r="H2394" s="19" t="s">
        <v>81</v>
      </c>
      <c r="I2394" s="51"/>
      <c r="J2394" s="27" t="str">
        <f ca="1">NETWORKDAYS(LeaveTracker[[#This Row],[Start Date]],LeaveTracker[[#This Row],[End Date]],lstHolidays)&amp; " "&amp;LeaveTracker[[#This Row],[Type of Leave]]</f>
        <v>1 SL</v>
      </c>
      <c r="K2394" s="23">
        <f ca="1">NETWORKDAYS(LeaveTracker[[#This Row],[Start Date]],LeaveTracker[[#This Row],[End Date]],lstHolidays)</f>
        <v>1</v>
      </c>
      <c r="L2394" s="30"/>
    </row>
    <row r="2395" spans="1:12" ht="30" customHeight="1" x14ac:dyDescent="0.3">
      <c r="A2395" s="30">
        <f t="shared" si="1"/>
        <v>848</v>
      </c>
      <c r="B2395" s="36">
        <v>44778</v>
      </c>
      <c r="C2395" s="36">
        <v>44753</v>
      </c>
      <c r="D2395" s="19" t="s">
        <v>782</v>
      </c>
      <c r="E2395" s="20" t="str">
        <f>IF(ISBLANK(LeaveTracker[[#This Row],[Employee Name]]),"-----",VLOOKUP(LeaveTracker[[#This Row],[Employee Name]],Employees[[Employee Name]:[Office]],6))</f>
        <v>GSO</v>
      </c>
      <c r="F2395" s="24">
        <v>44749</v>
      </c>
      <c r="G2395" s="24">
        <v>44750</v>
      </c>
      <c r="H2395" s="19" t="s">
        <v>81</v>
      </c>
      <c r="I2395" s="51"/>
      <c r="J2395" s="27" t="str">
        <f ca="1">NETWORKDAYS(LeaveTracker[[#This Row],[Start Date]],LeaveTracker[[#This Row],[End Date]],lstHolidays)&amp; " "&amp;LeaveTracker[[#This Row],[Type of Leave]]</f>
        <v>2 SL</v>
      </c>
      <c r="K2395" s="23">
        <f ca="1">NETWORKDAYS(LeaveTracker[[#This Row],[Start Date]],LeaveTracker[[#This Row],[End Date]],lstHolidays)</f>
        <v>2</v>
      </c>
      <c r="L2395" s="30"/>
    </row>
    <row r="2396" spans="1:12" ht="30" customHeight="1" x14ac:dyDescent="0.3">
      <c r="A2396" s="30">
        <f t="shared" si="1"/>
        <v>849</v>
      </c>
      <c r="B2396" s="36">
        <v>44778</v>
      </c>
      <c r="C2396" s="36">
        <v>44741</v>
      </c>
      <c r="D2396" s="19" t="s">
        <v>528</v>
      </c>
      <c r="E2396" s="20" t="str">
        <f>IF(ISBLANK(LeaveTracker[[#This Row],[Employee Name]]),"-----",VLOOKUP(LeaveTracker[[#This Row],[Employee Name]],Employees[[Employee Name]:[Office]],6))</f>
        <v>GSO</v>
      </c>
      <c r="F2396" s="24">
        <v>44747</v>
      </c>
      <c r="G2396" s="24">
        <v>44747</v>
      </c>
      <c r="H2396" s="19" t="s">
        <v>82</v>
      </c>
      <c r="I2396" s="51"/>
      <c r="J2396" s="27" t="str">
        <f ca="1">NETWORKDAYS(LeaveTracker[[#This Row],[Start Date]],LeaveTracker[[#This Row],[End Date]],lstHolidays)&amp; " "&amp;LeaveTracker[[#This Row],[Type of Leave]]</f>
        <v>1 VL</v>
      </c>
      <c r="K2396" s="23">
        <f ca="1">NETWORKDAYS(LeaveTracker[[#This Row],[Start Date]],LeaveTracker[[#This Row],[End Date]],lstHolidays)</f>
        <v>1</v>
      </c>
      <c r="L2396" s="30"/>
    </row>
    <row r="2397" spans="1:12" ht="30" customHeight="1" x14ac:dyDescent="0.3">
      <c r="A2397" s="30">
        <f t="shared" si="1"/>
        <v>850</v>
      </c>
      <c r="B2397" s="36">
        <v>44778</v>
      </c>
      <c r="C2397" s="36">
        <v>44718</v>
      </c>
      <c r="D2397" s="19" t="s">
        <v>920</v>
      </c>
      <c r="E2397" s="20" t="str">
        <f>IF(ISBLANK(LeaveTracker[[#This Row],[Employee Name]]),"-----",VLOOKUP(LeaveTracker[[#This Row],[Employee Name]],Employees[[Employee Name]:[Office]],6))</f>
        <v>CPDO</v>
      </c>
      <c r="F2397" s="24">
        <v>44712</v>
      </c>
      <c r="G2397" s="24">
        <v>44715</v>
      </c>
      <c r="H2397" s="19" t="s">
        <v>81</v>
      </c>
      <c r="I2397" s="51"/>
      <c r="J2397" s="27" t="str">
        <f ca="1">NETWORKDAYS(LeaveTracker[[#This Row],[Start Date]],LeaveTracker[[#This Row],[End Date]],lstHolidays)&amp; " "&amp;LeaveTracker[[#This Row],[Type of Leave]]</f>
        <v>4 SL</v>
      </c>
      <c r="K2397" s="23">
        <f ca="1">NETWORKDAYS(LeaveTracker[[#This Row],[Start Date]],LeaveTracker[[#This Row],[End Date]],lstHolidays)</f>
        <v>4</v>
      </c>
      <c r="L2397" s="30"/>
    </row>
    <row r="2398" spans="1:12" ht="30" customHeight="1" x14ac:dyDescent="0.3">
      <c r="A2398" s="30">
        <f t="shared" si="1"/>
        <v>851</v>
      </c>
      <c r="B2398" s="36">
        <v>44778</v>
      </c>
      <c r="C2398" s="36">
        <v>44755</v>
      </c>
      <c r="D2398" s="19" t="s">
        <v>688</v>
      </c>
      <c r="E2398" s="20" t="str">
        <f>IF(ISBLANK(LeaveTracker[[#This Row],[Employee Name]]),"-----",VLOOKUP(LeaveTracker[[#This Row],[Employee Name]],Employees[[Employee Name]:[Office]],6))</f>
        <v>CEO</v>
      </c>
      <c r="F2398" s="24">
        <v>44763</v>
      </c>
      <c r="G2398" s="24">
        <v>44764</v>
      </c>
      <c r="H2398" s="19" t="s">
        <v>300</v>
      </c>
      <c r="I2398" s="51" t="s">
        <v>1017</v>
      </c>
      <c r="J2398" s="27" t="str">
        <f ca="1">NETWORKDAYS(LeaveTracker[[#This Row],[Start Date]],LeaveTracker[[#This Row],[End Date]],lstHolidays)&amp; " "&amp;LeaveTracker[[#This Row],[Type of Leave]]</f>
        <v>2 OTHER</v>
      </c>
      <c r="K2398" s="23">
        <f ca="1">NETWORKDAYS(LeaveTracker[[#This Row],[Start Date]],LeaveTracker[[#This Row],[End Date]],lstHolidays)</f>
        <v>2</v>
      </c>
      <c r="L2398" s="30"/>
    </row>
    <row r="2399" spans="1:12" ht="30" customHeight="1" x14ac:dyDescent="0.3">
      <c r="A2399" s="30">
        <f t="shared" si="1"/>
        <v>852</v>
      </c>
      <c r="B2399" s="36">
        <v>44778</v>
      </c>
      <c r="C2399" s="36">
        <v>44746</v>
      </c>
      <c r="D2399" s="19" t="s">
        <v>915</v>
      </c>
      <c r="E2399" s="20" t="str">
        <f>IF(ISBLANK(LeaveTracker[[#This Row],[Employee Name]]),"-----",VLOOKUP(LeaveTracker[[#This Row],[Employee Name]],Employees[[Employee Name]:[Office]],6))</f>
        <v>CEO</v>
      </c>
      <c r="F2399" s="24">
        <v>44732</v>
      </c>
      <c r="G2399" s="24">
        <v>44732</v>
      </c>
      <c r="H2399" s="19" t="s">
        <v>81</v>
      </c>
      <c r="I2399" s="51"/>
      <c r="J2399" s="27" t="str">
        <f ca="1">NETWORKDAYS(LeaveTracker[[#This Row],[Start Date]],LeaveTracker[[#This Row],[End Date]],lstHolidays)&amp; " "&amp;LeaveTracker[[#This Row],[Type of Leave]]</f>
        <v>1 SL</v>
      </c>
      <c r="K2399" s="23">
        <f ca="1">NETWORKDAYS(LeaveTracker[[#This Row],[Start Date]],LeaveTracker[[#This Row],[End Date]],lstHolidays)</f>
        <v>1</v>
      </c>
      <c r="L2399" s="30"/>
    </row>
    <row r="2400" spans="1:12" ht="30" customHeight="1" x14ac:dyDescent="0.3">
      <c r="A2400" s="30">
        <v>852</v>
      </c>
      <c r="B2400" s="36">
        <v>44778</v>
      </c>
      <c r="C2400" s="36">
        <v>44746</v>
      </c>
      <c r="D2400" s="19" t="s">
        <v>915</v>
      </c>
      <c r="E2400" s="20" t="str">
        <f>IF(ISBLANK(LeaveTracker[[#This Row],[Employee Name]]),"-----",VLOOKUP(LeaveTracker[[#This Row],[Employee Name]],Employees[[Employee Name]:[Office]],6))</f>
        <v>CEO</v>
      </c>
      <c r="F2400" s="24">
        <v>44742</v>
      </c>
      <c r="G2400" s="24">
        <v>44742</v>
      </c>
      <c r="H2400" s="19" t="s">
        <v>81</v>
      </c>
      <c r="I2400" s="51"/>
      <c r="J2400" s="27" t="str">
        <f ca="1">NETWORKDAYS(LeaveTracker[[#This Row],[Start Date]],LeaveTracker[[#This Row],[End Date]],lstHolidays)&amp; " "&amp;LeaveTracker[[#This Row],[Type of Leave]]</f>
        <v>1 SL</v>
      </c>
      <c r="K2400" s="23">
        <f ca="1">NETWORKDAYS(LeaveTracker[[#This Row],[Start Date]],LeaveTracker[[#This Row],[End Date]],lstHolidays)</f>
        <v>1</v>
      </c>
      <c r="L2400" s="30"/>
    </row>
    <row r="2401" spans="1:12" ht="30" customHeight="1" x14ac:dyDescent="0.3">
      <c r="A2401" s="30">
        <f>A2400+1</f>
        <v>853</v>
      </c>
      <c r="B2401" s="36">
        <v>44778</v>
      </c>
      <c r="C2401" s="36">
        <v>44740</v>
      </c>
      <c r="D2401" s="19" t="s">
        <v>326</v>
      </c>
      <c r="E2401" s="20" t="str">
        <f>IF(ISBLANK(LeaveTracker[[#This Row],[Employee Name]]),"-----",VLOOKUP(LeaveTracker[[#This Row],[Employee Name]],Employees[[Employee Name]:[Office]],6))</f>
        <v>CEO</v>
      </c>
      <c r="F2401" s="24">
        <v>44739</v>
      </c>
      <c r="G2401" s="24">
        <v>44739</v>
      </c>
      <c r="H2401" s="19" t="s">
        <v>81</v>
      </c>
      <c r="I2401" s="51"/>
      <c r="J2401" s="27" t="str">
        <f ca="1">NETWORKDAYS(LeaveTracker[[#This Row],[Start Date]],LeaveTracker[[#This Row],[End Date]],lstHolidays)&amp; " "&amp;LeaveTracker[[#This Row],[Type of Leave]]</f>
        <v>1 SL</v>
      </c>
      <c r="K2401" s="23">
        <f ca="1">NETWORKDAYS(LeaveTracker[[#This Row],[Start Date]],LeaveTracker[[#This Row],[End Date]],lstHolidays)</f>
        <v>1</v>
      </c>
      <c r="L2401" s="30"/>
    </row>
    <row r="2402" spans="1:12" ht="30" customHeight="1" x14ac:dyDescent="0.3">
      <c r="A2402" s="30">
        <f>A2401+1</f>
        <v>854</v>
      </c>
      <c r="B2402" s="36">
        <v>44778</v>
      </c>
      <c r="C2402" s="36">
        <v>44753</v>
      </c>
      <c r="D2402" s="19" t="s">
        <v>615</v>
      </c>
      <c r="E2402" s="20" t="str">
        <f>IF(ISBLANK(LeaveTracker[[#This Row],[Employee Name]]),"-----",VLOOKUP(LeaveTracker[[#This Row],[Employee Name]],Employees[[Employee Name]:[Office]],6))</f>
        <v>CBO</v>
      </c>
      <c r="F2402" s="24">
        <v>44749</v>
      </c>
      <c r="G2402" s="24">
        <v>44750</v>
      </c>
      <c r="H2402" s="19" t="s">
        <v>81</v>
      </c>
      <c r="I2402" s="51"/>
      <c r="J2402" s="27" t="str">
        <f ca="1">NETWORKDAYS(LeaveTracker[[#This Row],[Start Date]],LeaveTracker[[#This Row],[End Date]],lstHolidays)&amp; " "&amp;LeaveTracker[[#This Row],[Type of Leave]]</f>
        <v>2 SL</v>
      </c>
      <c r="K2402" s="23">
        <f ca="1">NETWORKDAYS(LeaveTracker[[#This Row],[Start Date]],LeaveTracker[[#This Row],[End Date]],lstHolidays)</f>
        <v>2</v>
      </c>
      <c r="L2402" s="30"/>
    </row>
    <row r="2403" spans="1:12" ht="30" customHeight="1" x14ac:dyDescent="0.3">
      <c r="A2403" s="30">
        <f>A2402+1</f>
        <v>855</v>
      </c>
      <c r="B2403" s="36">
        <v>44778</v>
      </c>
      <c r="C2403" s="36">
        <v>44757</v>
      </c>
      <c r="D2403" s="19" t="s">
        <v>233</v>
      </c>
      <c r="E2403" s="20" t="str">
        <f>IF(ISBLANK(LeaveTracker[[#This Row],[Employee Name]]),"-----",VLOOKUP(LeaveTracker[[#This Row],[Employee Name]],Employees[[Employee Name]:[Office]],6))</f>
        <v>CSWDO</v>
      </c>
      <c r="F2403" s="24">
        <v>44760</v>
      </c>
      <c r="G2403" s="24">
        <v>44760</v>
      </c>
      <c r="H2403" s="19" t="s">
        <v>82</v>
      </c>
      <c r="I2403" s="51"/>
      <c r="J2403" s="27" t="str">
        <f ca="1">NETWORKDAYS(LeaveTracker[[#This Row],[Start Date]],LeaveTracker[[#This Row],[End Date]],lstHolidays)&amp; " "&amp;LeaveTracker[[#This Row],[Type of Leave]]</f>
        <v>1 VL</v>
      </c>
      <c r="K2403" s="23">
        <f ca="1">NETWORKDAYS(LeaveTracker[[#This Row],[Start Date]],LeaveTracker[[#This Row],[End Date]],lstHolidays)</f>
        <v>1</v>
      </c>
      <c r="L2403" s="30"/>
    </row>
    <row r="2404" spans="1:12" ht="30" customHeight="1" x14ac:dyDescent="0.3">
      <c r="A2404" s="30">
        <v>855</v>
      </c>
      <c r="B2404" s="36">
        <v>44778</v>
      </c>
      <c r="C2404" s="36">
        <v>44757</v>
      </c>
      <c r="D2404" s="19" t="s">
        <v>233</v>
      </c>
      <c r="E2404" s="20" t="str">
        <f>IF(ISBLANK(LeaveTracker[[#This Row],[Employee Name]]),"-----",VLOOKUP(LeaveTracker[[#This Row],[Employee Name]],Employees[[Employee Name]:[Office]],6))</f>
        <v>CSWDO</v>
      </c>
      <c r="F2404" s="24">
        <v>44764</v>
      </c>
      <c r="G2404" s="24">
        <v>44764</v>
      </c>
      <c r="H2404" s="19" t="s">
        <v>82</v>
      </c>
      <c r="I2404" s="51"/>
      <c r="J2404" s="27" t="str">
        <f ca="1">NETWORKDAYS(LeaveTracker[[#This Row],[Start Date]],LeaveTracker[[#This Row],[End Date]],lstHolidays)&amp; " "&amp;LeaveTracker[[#This Row],[Type of Leave]]</f>
        <v>1 VL</v>
      </c>
      <c r="K2404" s="23">
        <f ca="1">NETWORKDAYS(LeaveTracker[[#This Row],[Start Date]],LeaveTracker[[#This Row],[End Date]],lstHolidays)</f>
        <v>1</v>
      </c>
      <c r="L2404" s="30"/>
    </row>
    <row r="2405" spans="1:12" ht="30" customHeight="1" x14ac:dyDescent="0.3">
      <c r="A2405" s="30">
        <f t="shared" ref="A2405:A2413" si="2">A2404+1</f>
        <v>856</v>
      </c>
      <c r="B2405" s="36">
        <v>44778</v>
      </c>
      <c r="C2405" s="36">
        <v>44760</v>
      </c>
      <c r="D2405" s="19" t="s">
        <v>233</v>
      </c>
      <c r="E2405" s="20" t="str">
        <f>IF(ISBLANK(LeaveTracker[[#This Row],[Employee Name]]),"-----",VLOOKUP(LeaveTracker[[#This Row],[Employee Name]],Employees[[Employee Name]:[Office]],6))</f>
        <v>CSWDO</v>
      </c>
      <c r="F2405" s="24">
        <v>44756</v>
      </c>
      <c r="G2405" s="24">
        <v>44757</v>
      </c>
      <c r="H2405" s="19" t="s">
        <v>81</v>
      </c>
      <c r="I2405" s="51"/>
      <c r="J2405" s="27" t="str">
        <f ca="1">NETWORKDAYS(LeaveTracker[[#This Row],[Start Date]],LeaveTracker[[#This Row],[End Date]],lstHolidays)&amp; " "&amp;LeaveTracker[[#This Row],[Type of Leave]]</f>
        <v>2 SL</v>
      </c>
      <c r="K2405" s="23">
        <f ca="1">NETWORKDAYS(LeaveTracker[[#This Row],[Start Date]],LeaveTracker[[#This Row],[End Date]],lstHolidays)</f>
        <v>2</v>
      </c>
      <c r="L2405" s="30"/>
    </row>
    <row r="2406" spans="1:12" ht="30" customHeight="1" x14ac:dyDescent="0.3">
      <c r="A2406" s="30">
        <f t="shared" si="2"/>
        <v>857</v>
      </c>
      <c r="B2406" s="36">
        <v>44778</v>
      </c>
      <c r="C2406" s="36">
        <v>44757</v>
      </c>
      <c r="D2406" s="19" t="s">
        <v>233</v>
      </c>
      <c r="E2406" s="20" t="str">
        <f>IF(ISBLANK(LeaveTracker[[#This Row],[Employee Name]]),"-----",VLOOKUP(LeaveTracker[[#This Row],[Employee Name]],Employees[[Employee Name]:[Office]],6))</f>
        <v>CSWDO</v>
      </c>
      <c r="F2406" s="24">
        <v>44755</v>
      </c>
      <c r="G2406" s="24">
        <v>44755</v>
      </c>
      <c r="H2406" s="19" t="s">
        <v>300</v>
      </c>
      <c r="I2406" s="51" t="s">
        <v>215</v>
      </c>
      <c r="J2406" s="27" t="str">
        <f ca="1">NETWORKDAYS(LeaveTracker[[#This Row],[Start Date]],LeaveTracker[[#This Row],[End Date]],lstHolidays)&amp; " "&amp;LeaveTracker[[#This Row],[Type of Leave]]</f>
        <v>1 OTHER</v>
      </c>
      <c r="K2406" s="23">
        <f ca="1">NETWORKDAYS(LeaveTracker[[#This Row],[Start Date]],LeaveTracker[[#This Row],[End Date]],lstHolidays)</f>
        <v>1</v>
      </c>
      <c r="L2406" s="30"/>
    </row>
    <row r="2407" spans="1:12" ht="30" customHeight="1" x14ac:dyDescent="0.3">
      <c r="A2407" s="30">
        <f t="shared" si="2"/>
        <v>858</v>
      </c>
      <c r="B2407" s="36">
        <v>44778</v>
      </c>
      <c r="C2407" s="36">
        <v>44754</v>
      </c>
      <c r="D2407" s="19" t="s">
        <v>754</v>
      </c>
      <c r="E2407" s="20" t="str">
        <f>IF(ISBLANK(LeaveTracker[[#This Row],[Employee Name]]),"-----",VLOOKUP(LeaveTracker[[#This Row],[Employee Name]],Employees[[Employee Name]:[Office]],6))</f>
        <v>CSWDO</v>
      </c>
      <c r="F2407" s="24">
        <v>44753</v>
      </c>
      <c r="G2407" s="24">
        <v>44753</v>
      </c>
      <c r="H2407" s="19" t="s">
        <v>81</v>
      </c>
      <c r="I2407" s="51"/>
      <c r="J2407" s="27" t="str">
        <f ca="1">NETWORKDAYS(LeaveTracker[[#This Row],[Start Date]],LeaveTracker[[#This Row],[End Date]],lstHolidays)&amp; " "&amp;LeaveTracker[[#This Row],[Type of Leave]]</f>
        <v>1 SL</v>
      </c>
      <c r="K2407" s="23">
        <f ca="1">NETWORKDAYS(LeaveTracker[[#This Row],[Start Date]],LeaveTracker[[#This Row],[End Date]],lstHolidays)</f>
        <v>1</v>
      </c>
      <c r="L2407" s="30"/>
    </row>
    <row r="2408" spans="1:12" ht="30" customHeight="1" x14ac:dyDescent="0.3">
      <c r="A2408" s="30">
        <f t="shared" si="2"/>
        <v>859</v>
      </c>
      <c r="B2408" s="36">
        <v>44778</v>
      </c>
      <c r="C2408" s="36">
        <v>44749</v>
      </c>
      <c r="D2408" s="19" t="s">
        <v>1027</v>
      </c>
      <c r="E2408" s="20" t="str">
        <f>IF(ISBLANK(LeaveTracker[[#This Row],[Employee Name]]),"-----",VLOOKUP(LeaveTracker[[#This Row],[Employee Name]],Employees[[Employee Name]:[Office]],6))</f>
        <v>CSWDO</v>
      </c>
      <c r="F2408" s="24">
        <v>44746</v>
      </c>
      <c r="G2408" s="24">
        <v>44746</v>
      </c>
      <c r="H2408" s="19" t="s">
        <v>81</v>
      </c>
      <c r="I2408" s="51"/>
      <c r="J2408" s="27" t="str">
        <f ca="1">NETWORKDAYS(LeaveTracker[[#This Row],[Start Date]],LeaveTracker[[#This Row],[End Date]],lstHolidays)&amp; " "&amp;LeaveTracker[[#This Row],[Type of Leave]]</f>
        <v>1 SL</v>
      </c>
      <c r="K2408" s="23">
        <f ca="1">NETWORKDAYS(LeaveTracker[[#This Row],[Start Date]],LeaveTracker[[#This Row],[End Date]],lstHolidays)</f>
        <v>1</v>
      </c>
      <c r="L2408" s="30"/>
    </row>
    <row r="2409" spans="1:12" ht="30" customHeight="1" x14ac:dyDescent="0.3">
      <c r="A2409" s="30">
        <f t="shared" si="2"/>
        <v>860</v>
      </c>
      <c r="B2409" s="36">
        <v>44778</v>
      </c>
      <c r="C2409" s="36">
        <v>44753</v>
      </c>
      <c r="D2409" s="19" t="s">
        <v>742</v>
      </c>
      <c r="E2409" s="20" t="str">
        <f>IF(ISBLANK(LeaveTracker[[#This Row],[Employee Name]]),"-----",VLOOKUP(LeaveTracker[[#This Row],[Employee Name]],Employees[[Employee Name]:[Office]],6))</f>
        <v>CSWDO</v>
      </c>
      <c r="F2409" s="24">
        <v>44755</v>
      </c>
      <c r="G2409" s="24">
        <v>44755</v>
      </c>
      <c r="H2409" s="19" t="s">
        <v>300</v>
      </c>
      <c r="I2409" s="51" t="s">
        <v>1016</v>
      </c>
      <c r="J2409" s="27" t="str">
        <f ca="1">NETWORKDAYS(LeaveTracker[[#This Row],[Start Date]],LeaveTracker[[#This Row],[End Date]],lstHolidays)&amp; " "&amp;LeaveTracker[[#This Row],[Type of Leave]]</f>
        <v>1 OTHER</v>
      </c>
      <c r="K2409" s="23">
        <f ca="1">NETWORKDAYS(LeaveTracker[[#This Row],[Start Date]],LeaveTracker[[#This Row],[End Date]],lstHolidays)</f>
        <v>1</v>
      </c>
      <c r="L2409" s="30"/>
    </row>
    <row r="2410" spans="1:12" ht="30" customHeight="1" x14ac:dyDescent="0.3">
      <c r="A2410" s="30">
        <f t="shared" si="2"/>
        <v>861</v>
      </c>
      <c r="B2410" s="36">
        <v>44778</v>
      </c>
      <c r="C2410" s="36">
        <v>44753</v>
      </c>
      <c r="D2410" s="19" t="s">
        <v>104</v>
      </c>
      <c r="E2410" s="20" t="str">
        <f>IF(ISBLANK(LeaveTracker[[#This Row],[Employee Name]]),"-----",VLOOKUP(LeaveTracker[[#This Row],[Employee Name]],Employees[[Employee Name]:[Office]],6))</f>
        <v>CTO</v>
      </c>
      <c r="F2410" s="24">
        <v>44748</v>
      </c>
      <c r="G2410" s="24">
        <v>44749</v>
      </c>
      <c r="H2410" s="19" t="s">
        <v>81</v>
      </c>
      <c r="I2410" s="51"/>
      <c r="J2410" s="27" t="str">
        <f ca="1">NETWORKDAYS(LeaveTracker[[#This Row],[Start Date]],LeaveTracker[[#This Row],[End Date]],lstHolidays)&amp; " "&amp;LeaveTracker[[#This Row],[Type of Leave]]</f>
        <v>2 SL</v>
      </c>
      <c r="K2410" s="23">
        <f ca="1">NETWORKDAYS(LeaveTracker[[#This Row],[Start Date]],LeaveTracker[[#This Row],[End Date]],lstHolidays)</f>
        <v>2</v>
      </c>
      <c r="L2410" s="30"/>
    </row>
    <row r="2411" spans="1:12" ht="30" customHeight="1" x14ac:dyDescent="0.3">
      <c r="A2411" s="30">
        <f t="shared" si="2"/>
        <v>862</v>
      </c>
      <c r="B2411" s="36">
        <v>44778</v>
      </c>
      <c r="C2411" s="36">
        <v>44714</v>
      </c>
      <c r="D2411" s="19" t="s">
        <v>635</v>
      </c>
      <c r="E2411" s="20" t="str">
        <f>IF(ISBLANK(LeaveTracker[[#This Row],[Employee Name]]),"-----",VLOOKUP(LeaveTracker[[#This Row],[Employee Name]],Employees[[Employee Name]:[Office]],6))</f>
        <v>LIBRARY</v>
      </c>
      <c r="F2411" s="24">
        <v>44712</v>
      </c>
      <c r="G2411" s="24">
        <v>44713</v>
      </c>
      <c r="H2411" s="19" t="s">
        <v>81</v>
      </c>
      <c r="I2411" s="51"/>
      <c r="J2411" s="27" t="str">
        <f ca="1">NETWORKDAYS(LeaveTracker[[#This Row],[Start Date]],LeaveTracker[[#This Row],[End Date]],lstHolidays)&amp; " "&amp;LeaveTracker[[#This Row],[Type of Leave]]</f>
        <v>2 SL</v>
      </c>
      <c r="K2411" s="23">
        <f ca="1">NETWORKDAYS(LeaveTracker[[#This Row],[Start Date]],LeaveTracker[[#This Row],[End Date]],lstHolidays)</f>
        <v>2</v>
      </c>
      <c r="L2411" s="30"/>
    </row>
    <row r="2412" spans="1:12" ht="30" customHeight="1" x14ac:dyDescent="0.3">
      <c r="A2412" s="30">
        <f t="shared" si="2"/>
        <v>863</v>
      </c>
      <c r="B2412" s="36">
        <v>44778</v>
      </c>
      <c r="C2412" s="36">
        <v>44747</v>
      </c>
      <c r="D2412" s="19" t="s">
        <v>471</v>
      </c>
      <c r="E2412" s="20" t="str">
        <f>IF(ISBLANK(LeaveTracker[[#This Row],[Employee Name]]),"-----",VLOOKUP(LeaveTracker[[#This Row],[Employee Name]],Employees[[Employee Name]:[Office]],6))</f>
        <v>ASSESSORS OFFICE</v>
      </c>
      <c r="F2412" s="24">
        <v>44755</v>
      </c>
      <c r="G2412" s="24">
        <v>44756</v>
      </c>
      <c r="H2412" s="19" t="s">
        <v>82</v>
      </c>
      <c r="I2412" s="51"/>
      <c r="J2412" s="27" t="str">
        <f ca="1">NETWORKDAYS(LeaveTracker[[#This Row],[Start Date]],LeaveTracker[[#This Row],[End Date]],lstHolidays)&amp; " "&amp;LeaveTracker[[#This Row],[Type of Leave]]</f>
        <v>2 VL</v>
      </c>
      <c r="K2412" s="23">
        <f ca="1">NETWORKDAYS(LeaveTracker[[#This Row],[Start Date]],LeaveTracker[[#This Row],[End Date]],lstHolidays)</f>
        <v>2</v>
      </c>
      <c r="L2412" s="30"/>
    </row>
    <row r="2413" spans="1:12" ht="30" customHeight="1" x14ac:dyDescent="0.3">
      <c r="A2413" s="30">
        <f t="shared" si="2"/>
        <v>864</v>
      </c>
      <c r="B2413" s="36">
        <v>44778</v>
      </c>
      <c r="C2413" s="36">
        <v>44740</v>
      </c>
      <c r="D2413" s="19" t="s">
        <v>1030</v>
      </c>
      <c r="E2413" s="20" t="str">
        <f>IF(ISBLANK(LeaveTracker[[#This Row],[Employee Name]]),"-----",VLOOKUP(LeaveTracker[[#This Row],[Employee Name]],Employees[[Employee Name]:[Office]],6))</f>
        <v>AGRICULTURE OFFICE</v>
      </c>
      <c r="F2413" s="24">
        <v>44732</v>
      </c>
      <c r="G2413" s="24">
        <v>44732</v>
      </c>
      <c r="H2413" s="19" t="s">
        <v>81</v>
      </c>
      <c r="I2413" s="51"/>
      <c r="J2413" s="27" t="str">
        <f ca="1">NETWORKDAYS(LeaveTracker[[#This Row],[Start Date]],LeaveTracker[[#This Row],[End Date]],lstHolidays)&amp; " "&amp;LeaveTracker[[#This Row],[Type of Leave]]</f>
        <v>1 SL</v>
      </c>
      <c r="K2413" s="23">
        <f ca="1">NETWORKDAYS(LeaveTracker[[#This Row],[Start Date]],LeaveTracker[[#This Row],[End Date]],lstHolidays)</f>
        <v>1</v>
      </c>
      <c r="L2413" s="30"/>
    </row>
    <row r="2414" spans="1:12" ht="30" customHeight="1" x14ac:dyDescent="0.3">
      <c r="A2414" s="30">
        <v>864</v>
      </c>
      <c r="B2414" s="36">
        <v>44778</v>
      </c>
      <c r="C2414" s="36">
        <v>44740</v>
      </c>
      <c r="D2414" s="19" t="s">
        <v>1030</v>
      </c>
      <c r="E2414" s="20" t="str">
        <f>IF(ISBLANK(LeaveTracker[[#This Row],[Employee Name]]),"-----",VLOOKUP(LeaveTracker[[#This Row],[Employee Name]],Employees[[Employee Name]:[Office]],6))</f>
        <v>AGRICULTURE OFFICE</v>
      </c>
      <c r="F2414" s="24">
        <v>44736</v>
      </c>
      <c r="G2414" s="24">
        <v>44736</v>
      </c>
      <c r="H2414" s="19" t="s">
        <v>81</v>
      </c>
      <c r="I2414" s="51"/>
      <c r="J2414" s="27" t="str">
        <f ca="1">NETWORKDAYS(LeaveTracker[[#This Row],[Start Date]],LeaveTracker[[#This Row],[End Date]],lstHolidays)&amp; " "&amp;LeaveTracker[[#This Row],[Type of Leave]]</f>
        <v>1 SL</v>
      </c>
      <c r="K2414" s="23">
        <f ca="1">NETWORKDAYS(LeaveTracker[[#This Row],[Start Date]],LeaveTracker[[#This Row],[End Date]],lstHolidays)</f>
        <v>1</v>
      </c>
      <c r="L2414" s="30"/>
    </row>
    <row r="2415" spans="1:12" ht="30" customHeight="1" x14ac:dyDescent="0.3">
      <c r="A2415" s="30">
        <f>A2414+1</f>
        <v>865</v>
      </c>
      <c r="B2415" s="36">
        <v>44778</v>
      </c>
      <c r="C2415" s="36">
        <v>44741</v>
      </c>
      <c r="D2415" s="19" t="s">
        <v>408</v>
      </c>
      <c r="E2415" s="20" t="str">
        <f>IF(ISBLANK(LeaveTracker[[#This Row],[Employee Name]]),"-----",VLOOKUP(LeaveTracker[[#This Row],[Employee Name]],Employees[[Employee Name]:[Office]],6))</f>
        <v>CTO</v>
      </c>
      <c r="F2415" s="24">
        <v>44736</v>
      </c>
      <c r="G2415" s="24">
        <v>44736</v>
      </c>
      <c r="H2415" s="19" t="s">
        <v>81</v>
      </c>
      <c r="I2415" s="51"/>
      <c r="J2415" s="27" t="str">
        <f ca="1">NETWORKDAYS(LeaveTracker[[#This Row],[Start Date]],LeaveTracker[[#This Row],[End Date]],lstHolidays)&amp; " "&amp;LeaveTracker[[#This Row],[Type of Leave]]</f>
        <v>1 SL</v>
      </c>
      <c r="K2415" s="23">
        <f ca="1">NETWORKDAYS(LeaveTracker[[#This Row],[Start Date]],LeaveTracker[[#This Row],[End Date]],lstHolidays)</f>
        <v>1</v>
      </c>
      <c r="L2415" s="30"/>
    </row>
    <row r="2416" spans="1:12" ht="30" customHeight="1" x14ac:dyDescent="0.3">
      <c r="A2416" s="30">
        <v>865</v>
      </c>
      <c r="B2416" s="36">
        <v>44778</v>
      </c>
      <c r="C2416" s="36">
        <v>44741</v>
      </c>
      <c r="D2416" s="19" t="s">
        <v>408</v>
      </c>
      <c r="E2416" s="20" t="str">
        <f>IF(ISBLANK(LeaveTracker[[#This Row],[Employee Name]]),"-----",VLOOKUP(LeaveTracker[[#This Row],[Employee Name]],Employees[[Employee Name]:[Office]],6))</f>
        <v>CTO</v>
      </c>
      <c r="F2416" s="24">
        <v>44739</v>
      </c>
      <c r="G2416" s="24">
        <v>44739</v>
      </c>
      <c r="H2416" s="19" t="s">
        <v>81</v>
      </c>
      <c r="I2416" s="51"/>
      <c r="J2416" s="27" t="str">
        <f ca="1">NETWORKDAYS(LeaveTracker[[#This Row],[Start Date]],LeaveTracker[[#This Row],[End Date]],lstHolidays)&amp; " "&amp;LeaveTracker[[#This Row],[Type of Leave]]</f>
        <v>1 SL</v>
      </c>
      <c r="K2416" s="23">
        <f ca="1">NETWORKDAYS(LeaveTracker[[#This Row],[Start Date]],LeaveTracker[[#This Row],[End Date]],lstHolidays)</f>
        <v>1</v>
      </c>
      <c r="L2416" s="30"/>
    </row>
    <row r="2417" spans="1:12" ht="30" customHeight="1" x14ac:dyDescent="0.3">
      <c r="A2417" s="30">
        <f>A2416+1</f>
        <v>866</v>
      </c>
      <c r="B2417" s="36">
        <v>44778</v>
      </c>
      <c r="C2417" s="36">
        <v>44757</v>
      </c>
      <c r="D2417" s="19" t="s">
        <v>326</v>
      </c>
      <c r="E2417" s="20" t="str">
        <f>IF(ISBLANK(LeaveTracker[[#This Row],[Employee Name]]),"-----",VLOOKUP(LeaveTracker[[#This Row],[Employee Name]],Employees[[Employee Name]:[Office]],6))</f>
        <v>CEO</v>
      </c>
      <c r="F2417" s="24">
        <v>44763</v>
      </c>
      <c r="G2417" s="24">
        <v>44763</v>
      </c>
      <c r="H2417" s="19" t="s">
        <v>300</v>
      </c>
      <c r="I2417" s="51" t="s">
        <v>1016</v>
      </c>
      <c r="J2417" s="27" t="str">
        <f ca="1">NETWORKDAYS(LeaveTracker[[#This Row],[Start Date]],LeaveTracker[[#This Row],[End Date]],lstHolidays)&amp; " "&amp;LeaveTracker[[#This Row],[Type of Leave]]</f>
        <v>1 OTHER</v>
      </c>
      <c r="K2417" s="23">
        <f ca="1">NETWORKDAYS(LeaveTracker[[#This Row],[Start Date]],LeaveTracker[[#This Row],[End Date]],lstHolidays)</f>
        <v>1</v>
      </c>
      <c r="L2417" s="30"/>
    </row>
    <row r="2418" spans="1:12" ht="30" customHeight="1" x14ac:dyDescent="0.3">
      <c r="A2418" s="30">
        <f>A2417+1</f>
        <v>867</v>
      </c>
      <c r="B2418" s="36">
        <v>44778</v>
      </c>
      <c r="C2418" s="36">
        <v>44759</v>
      </c>
      <c r="D2418" s="19" t="s">
        <v>285</v>
      </c>
      <c r="E2418" s="20" t="str">
        <f>IF(ISBLANK(LeaveTracker[[#This Row],[Employee Name]]),"-----",VLOOKUP(LeaveTracker[[#This Row],[Employee Name]],Employees[[Employee Name]:[Office]],6))</f>
        <v>PICNIC GROVE</v>
      </c>
      <c r="F2418" s="24">
        <v>44774</v>
      </c>
      <c r="G2418" s="24">
        <v>44774</v>
      </c>
      <c r="H2418" s="19" t="s">
        <v>300</v>
      </c>
      <c r="I2418" s="51" t="s">
        <v>1016</v>
      </c>
      <c r="J2418" s="27" t="str">
        <f ca="1">NETWORKDAYS(LeaveTracker[[#This Row],[Start Date]],LeaveTracker[[#This Row],[End Date]],lstHolidays)&amp; " "&amp;LeaveTracker[[#This Row],[Type of Leave]]</f>
        <v>1 OTHER</v>
      </c>
      <c r="K2418" s="23">
        <f ca="1">NETWORKDAYS(LeaveTracker[[#This Row],[Start Date]],LeaveTracker[[#This Row],[End Date]],lstHolidays)</f>
        <v>1</v>
      </c>
      <c r="L2418" s="30"/>
    </row>
    <row r="2419" spans="1:12" ht="30" customHeight="1" x14ac:dyDescent="0.3">
      <c r="A2419" s="30">
        <f>A2418+1</f>
        <v>868</v>
      </c>
      <c r="B2419" s="36">
        <v>44778</v>
      </c>
      <c r="C2419" s="36">
        <v>44760</v>
      </c>
      <c r="D2419" s="19" t="s">
        <v>244</v>
      </c>
      <c r="E2419" s="20" t="str">
        <f>IF(ISBLANK(LeaveTracker[[#This Row],[Employee Name]]),"-----",VLOOKUP(LeaveTracker[[#This Row],[Employee Name]],Employees[[Employee Name]:[Office]],6))</f>
        <v>TCCH/TICC</v>
      </c>
      <c r="F2419" s="24">
        <v>44749</v>
      </c>
      <c r="G2419" s="24">
        <v>44750</v>
      </c>
      <c r="H2419" s="19" t="s">
        <v>82</v>
      </c>
      <c r="I2419" s="51"/>
      <c r="J2419" s="27" t="str">
        <f ca="1">NETWORKDAYS(LeaveTracker[[#This Row],[Start Date]],LeaveTracker[[#This Row],[End Date]],lstHolidays)&amp; " "&amp;LeaveTracker[[#This Row],[Type of Leave]]</f>
        <v>2 VL</v>
      </c>
      <c r="K2419" s="23">
        <f ca="1">NETWORKDAYS(LeaveTracker[[#This Row],[Start Date]],LeaveTracker[[#This Row],[End Date]],lstHolidays)</f>
        <v>2</v>
      </c>
      <c r="L2419" s="30"/>
    </row>
    <row r="2420" spans="1:12" ht="30" customHeight="1" x14ac:dyDescent="0.3">
      <c r="A2420" s="30">
        <v>868</v>
      </c>
      <c r="B2420" s="36">
        <v>44778</v>
      </c>
      <c r="C2420" s="36">
        <v>44760</v>
      </c>
      <c r="D2420" s="19" t="s">
        <v>244</v>
      </c>
      <c r="E2420" s="20" t="str">
        <f>IF(ISBLANK(LeaveTracker[[#This Row],[Employee Name]]),"-----",VLOOKUP(LeaveTracker[[#This Row],[Employee Name]],Employees[[Employee Name]:[Office]],6))</f>
        <v>TCCH/TICC</v>
      </c>
      <c r="F2420" s="24">
        <v>44753</v>
      </c>
      <c r="G2420" s="24">
        <v>44757</v>
      </c>
      <c r="H2420" s="19" t="s">
        <v>82</v>
      </c>
      <c r="I2420" s="51"/>
      <c r="J2420" s="27" t="str">
        <f ca="1">NETWORKDAYS(LeaveTracker[[#This Row],[Start Date]],LeaveTracker[[#This Row],[End Date]],lstHolidays)&amp; " "&amp;LeaveTracker[[#This Row],[Type of Leave]]</f>
        <v>5 VL</v>
      </c>
      <c r="K2420" s="23">
        <f ca="1">NETWORKDAYS(LeaveTracker[[#This Row],[Start Date]],LeaveTracker[[#This Row],[End Date]],lstHolidays)</f>
        <v>5</v>
      </c>
      <c r="L2420" s="30"/>
    </row>
    <row r="2421" spans="1:12" ht="30" customHeight="1" x14ac:dyDescent="0.3">
      <c r="A2421" s="30">
        <f t="shared" ref="A2421:A2428" si="3">A2420+1</f>
        <v>869</v>
      </c>
      <c r="B2421" s="36">
        <v>44778</v>
      </c>
      <c r="C2421" s="36">
        <v>44755</v>
      </c>
      <c r="D2421" s="19" t="s">
        <v>443</v>
      </c>
      <c r="E2421" s="20" t="str">
        <f>IF(ISBLANK(LeaveTracker[[#This Row],[Employee Name]]),"-----",VLOOKUP(LeaveTracker[[#This Row],[Employee Name]],Employees[[Employee Name]:[Office]],6))</f>
        <v>ACCOUNTING</v>
      </c>
      <c r="F2421" s="24">
        <v>44762</v>
      </c>
      <c r="G2421" s="24">
        <v>44762</v>
      </c>
      <c r="H2421" s="19" t="s">
        <v>300</v>
      </c>
      <c r="I2421" s="51" t="s">
        <v>1016</v>
      </c>
      <c r="J2421" s="27" t="str">
        <f ca="1">NETWORKDAYS(LeaveTracker[[#This Row],[Start Date]],LeaveTracker[[#This Row],[End Date]],lstHolidays)&amp; " "&amp;LeaveTracker[[#This Row],[Type of Leave]]</f>
        <v>1 OTHER</v>
      </c>
      <c r="K2421" s="23">
        <f ca="1">NETWORKDAYS(LeaveTracker[[#This Row],[Start Date]],LeaveTracker[[#This Row],[End Date]],lstHolidays)</f>
        <v>1</v>
      </c>
      <c r="L2421" s="30"/>
    </row>
    <row r="2422" spans="1:12" ht="30" customHeight="1" x14ac:dyDescent="0.3">
      <c r="A2422" s="30">
        <f t="shared" si="3"/>
        <v>870</v>
      </c>
      <c r="B2422" s="36">
        <v>44778</v>
      </c>
      <c r="C2422" s="36">
        <v>44756</v>
      </c>
      <c r="D2422" s="19" t="s">
        <v>768</v>
      </c>
      <c r="E2422" s="20" t="str">
        <f>IF(ISBLANK(LeaveTracker[[#This Row],[Employee Name]]),"-----",VLOOKUP(LeaveTracker[[#This Row],[Employee Name]],Employees[[Employee Name]:[Office]],6))</f>
        <v>CTO</v>
      </c>
      <c r="F2422" s="24">
        <v>44755</v>
      </c>
      <c r="G2422" s="24">
        <v>44755</v>
      </c>
      <c r="H2422" s="19" t="s">
        <v>81</v>
      </c>
      <c r="I2422" s="51"/>
      <c r="J2422" s="27" t="str">
        <f ca="1">NETWORKDAYS(LeaveTracker[[#This Row],[Start Date]],LeaveTracker[[#This Row],[End Date]],lstHolidays)&amp; " "&amp;LeaveTracker[[#This Row],[Type of Leave]]</f>
        <v>1 SL</v>
      </c>
      <c r="K2422" s="23">
        <f ca="1">NETWORKDAYS(LeaveTracker[[#This Row],[Start Date]],LeaveTracker[[#This Row],[End Date]],lstHolidays)</f>
        <v>1</v>
      </c>
      <c r="L2422" s="30"/>
    </row>
    <row r="2423" spans="1:12" ht="30" customHeight="1" x14ac:dyDescent="0.3">
      <c r="A2423" s="30">
        <f t="shared" si="3"/>
        <v>871</v>
      </c>
      <c r="B2423" s="36">
        <v>44778</v>
      </c>
      <c r="C2423" s="36">
        <v>44756</v>
      </c>
      <c r="D2423" s="19" t="s">
        <v>768</v>
      </c>
      <c r="E2423" s="20" t="str">
        <f>IF(ISBLANK(LeaveTracker[[#This Row],[Employee Name]]),"-----",VLOOKUP(LeaveTracker[[#This Row],[Employee Name]],Employees[[Employee Name]:[Office]],6))</f>
        <v>CTO</v>
      </c>
      <c r="F2423" s="24">
        <v>44753</v>
      </c>
      <c r="G2423" s="24">
        <v>44753</v>
      </c>
      <c r="H2423" s="19" t="s">
        <v>300</v>
      </c>
      <c r="I2423" s="51" t="s">
        <v>1008</v>
      </c>
      <c r="J2423" s="27" t="str">
        <f ca="1">NETWORKDAYS(LeaveTracker[[#This Row],[Start Date]],LeaveTracker[[#This Row],[End Date]],lstHolidays)&amp; " "&amp;LeaveTracker[[#This Row],[Type of Leave]]</f>
        <v>1 OTHER</v>
      </c>
      <c r="K2423" s="23">
        <f ca="1">NETWORKDAYS(LeaveTracker[[#This Row],[Start Date]],LeaveTracker[[#This Row],[End Date]],lstHolidays)</f>
        <v>1</v>
      </c>
      <c r="L2423" s="30"/>
    </row>
    <row r="2424" spans="1:12" ht="30" customHeight="1" x14ac:dyDescent="0.3">
      <c r="A2424" s="30">
        <f t="shared" si="3"/>
        <v>872</v>
      </c>
      <c r="B2424" s="36">
        <v>44778</v>
      </c>
      <c r="C2424" s="36">
        <v>44757</v>
      </c>
      <c r="D2424" s="19" t="s">
        <v>841</v>
      </c>
      <c r="E2424" s="20" t="str">
        <f>IF(ISBLANK(LeaveTracker[[#This Row],[Employee Name]]),"-----",VLOOKUP(LeaveTracker[[#This Row],[Employee Name]],Employees[[Employee Name]:[Office]],6))</f>
        <v>CTO</v>
      </c>
      <c r="F2424" s="24">
        <v>44748</v>
      </c>
      <c r="G2424" s="24">
        <v>44748</v>
      </c>
      <c r="H2424" s="19" t="s">
        <v>81</v>
      </c>
      <c r="I2424" s="51"/>
      <c r="J2424" s="27" t="str">
        <f ca="1">NETWORKDAYS(LeaveTracker[[#This Row],[Start Date]],LeaveTracker[[#This Row],[End Date]],lstHolidays)&amp; " "&amp;LeaveTracker[[#This Row],[Type of Leave]]</f>
        <v>1 SL</v>
      </c>
      <c r="K2424" s="23">
        <f ca="1">NETWORKDAYS(LeaveTracker[[#This Row],[Start Date]],LeaveTracker[[#This Row],[End Date]],lstHolidays)</f>
        <v>1</v>
      </c>
      <c r="L2424" s="30"/>
    </row>
    <row r="2425" spans="1:12" ht="30" customHeight="1" x14ac:dyDescent="0.3">
      <c r="A2425" s="30">
        <f t="shared" si="3"/>
        <v>873</v>
      </c>
      <c r="B2425" s="36">
        <v>44778</v>
      </c>
      <c r="C2425" s="36">
        <v>44746</v>
      </c>
      <c r="D2425" s="19" t="s">
        <v>660</v>
      </c>
      <c r="E2425" s="20" t="str">
        <f>IF(ISBLANK(LeaveTracker[[#This Row],[Employee Name]]),"-----",VLOOKUP(LeaveTracker[[#This Row],[Employee Name]],Employees[[Employee Name]:[Office]],6))</f>
        <v>ASSESSORS OFFICE</v>
      </c>
      <c r="F2425" s="24">
        <v>44753</v>
      </c>
      <c r="G2425" s="24">
        <v>44756</v>
      </c>
      <c r="H2425" s="19" t="s">
        <v>82</v>
      </c>
      <c r="I2425" s="51"/>
      <c r="J2425" s="27" t="str">
        <f ca="1">NETWORKDAYS(LeaveTracker[[#This Row],[Start Date]],LeaveTracker[[#This Row],[End Date]],lstHolidays)&amp; " "&amp;LeaveTracker[[#This Row],[Type of Leave]]</f>
        <v>4 VL</v>
      </c>
      <c r="K2425" s="23">
        <f ca="1">NETWORKDAYS(LeaveTracker[[#This Row],[Start Date]],LeaveTracker[[#This Row],[End Date]],lstHolidays)</f>
        <v>4</v>
      </c>
      <c r="L2425" s="30"/>
    </row>
    <row r="2426" spans="1:12" ht="30" customHeight="1" x14ac:dyDescent="0.3">
      <c r="A2426" s="30">
        <f t="shared" si="3"/>
        <v>874</v>
      </c>
      <c r="B2426" s="36">
        <v>44778</v>
      </c>
      <c r="C2426" s="36">
        <v>44746</v>
      </c>
      <c r="D2426" s="19" t="s">
        <v>660</v>
      </c>
      <c r="E2426" s="20" t="str">
        <f>IF(ISBLANK(LeaveTracker[[#This Row],[Employee Name]]),"-----",VLOOKUP(LeaveTracker[[#This Row],[Employee Name]],Employees[[Employee Name]:[Office]],6))</f>
        <v>ASSESSORS OFFICE</v>
      </c>
      <c r="F2426" s="24">
        <v>44742</v>
      </c>
      <c r="G2426" s="24">
        <v>44743</v>
      </c>
      <c r="H2426" s="19" t="s">
        <v>81</v>
      </c>
      <c r="I2426" s="51"/>
      <c r="J2426" s="27" t="str">
        <f ca="1">NETWORKDAYS(LeaveTracker[[#This Row],[Start Date]],LeaveTracker[[#This Row],[End Date]],lstHolidays)&amp; " "&amp;LeaveTracker[[#This Row],[Type of Leave]]</f>
        <v>2 SL</v>
      </c>
      <c r="K2426" s="23">
        <f ca="1">NETWORKDAYS(LeaveTracker[[#This Row],[Start Date]],LeaveTracker[[#This Row],[End Date]],lstHolidays)</f>
        <v>2</v>
      </c>
      <c r="L2426" s="30"/>
    </row>
    <row r="2427" spans="1:12" ht="30" customHeight="1" x14ac:dyDescent="0.3">
      <c r="A2427" s="30">
        <f t="shared" si="3"/>
        <v>875</v>
      </c>
      <c r="B2427" s="36">
        <v>44778</v>
      </c>
      <c r="C2427" s="36">
        <v>44739</v>
      </c>
      <c r="D2427" s="19" t="s">
        <v>660</v>
      </c>
      <c r="E2427" s="20" t="str">
        <f>IF(ISBLANK(LeaveTracker[[#This Row],[Employee Name]]),"-----",VLOOKUP(LeaveTracker[[#This Row],[Employee Name]],Employees[[Employee Name]:[Office]],6))</f>
        <v>ASSESSORS OFFICE</v>
      </c>
      <c r="F2427" s="24">
        <v>44736</v>
      </c>
      <c r="G2427" s="24">
        <v>44736</v>
      </c>
      <c r="H2427" s="19" t="s">
        <v>300</v>
      </c>
      <c r="I2427" s="51" t="s">
        <v>1016</v>
      </c>
      <c r="J2427" s="27" t="str">
        <f ca="1">NETWORKDAYS(LeaveTracker[[#This Row],[Start Date]],LeaveTracker[[#This Row],[End Date]],lstHolidays)&amp; " "&amp;LeaveTracker[[#This Row],[Type of Leave]]</f>
        <v>1 OTHER</v>
      </c>
      <c r="K2427" s="23">
        <f ca="1">NETWORKDAYS(LeaveTracker[[#This Row],[Start Date]],LeaveTracker[[#This Row],[End Date]],lstHolidays)</f>
        <v>1</v>
      </c>
      <c r="L2427" s="30"/>
    </row>
    <row r="2428" spans="1:12" ht="30" customHeight="1" x14ac:dyDescent="0.3">
      <c r="A2428" s="30">
        <f t="shared" si="3"/>
        <v>876</v>
      </c>
      <c r="B2428" s="36">
        <v>44778</v>
      </c>
      <c r="C2428" s="36">
        <v>44763</v>
      </c>
      <c r="D2428" s="19" t="s">
        <v>915</v>
      </c>
      <c r="E2428" s="20" t="str">
        <f>IF(ISBLANK(LeaveTracker[[#This Row],[Employee Name]]),"-----",VLOOKUP(LeaveTracker[[#This Row],[Employee Name]],Employees[[Employee Name]:[Office]],6))</f>
        <v>CEO</v>
      </c>
      <c r="F2428" s="24">
        <v>44763</v>
      </c>
      <c r="G2428" s="24">
        <v>44764</v>
      </c>
      <c r="H2428" s="19" t="s">
        <v>82</v>
      </c>
      <c r="I2428" s="51"/>
      <c r="J2428" s="27" t="str">
        <f ca="1">NETWORKDAYS(LeaveTracker[[#This Row],[Start Date]],LeaveTracker[[#This Row],[End Date]],lstHolidays)&amp; " "&amp;LeaveTracker[[#This Row],[Type of Leave]]</f>
        <v>2 VL</v>
      </c>
      <c r="K2428" s="23">
        <f ca="1">NETWORKDAYS(LeaveTracker[[#This Row],[Start Date]],LeaveTracker[[#This Row],[End Date]],lstHolidays)</f>
        <v>2</v>
      </c>
      <c r="L2428" s="30"/>
    </row>
    <row r="2429" spans="1:12" ht="30" customHeight="1" x14ac:dyDescent="0.3">
      <c r="A2429" s="30">
        <v>876</v>
      </c>
      <c r="B2429" s="36">
        <v>44778</v>
      </c>
      <c r="C2429" s="36">
        <v>44763</v>
      </c>
      <c r="D2429" s="19" t="s">
        <v>915</v>
      </c>
      <c r="E2429" s="20" t="str">
        <f>IF(ISBLANK(LeaveTracker[[#This Row],[Employee Name]]),"-----",VLOOKUP(LeaveTracker[[#This Row],[Employee Name]],Employees[[Employee Name]:[Office]],6))</f>
        <v>CEO</v>
      </c>
      <c r="F2429" s="24">
        <v>44767</v>
      </c>
      <c r="G2429" s="24">
        <v>44767</v>
      </c>
      <c r="H2429" s="19" t="s">
        <v>82</v>
      </c>
      <c r="I2429" s="51"/>
      <c r="J2429" s="27" t="str">
        <f ca="1">NETWORKDAYS(LeaveTracker[[#This Row],[Start Date]],LeaveTracker[[#This Row],[End Date]],lstHolidays)&amp; " "&amp;LeaveTracker[[#This Row],[Type of Leave]]</f>
        <v>1 VL</v>
      </c>
      <c r="K2429" s="23">
        <f ca="1">NETWORKDAYS(LeaveTracker[[#This Row],[Start Date]],LeaveTracker[[#This Row],[End Date]],lstHolidays)</f>
        <v>1</v>
      </c>
      <c r="L2429" s="30"/>
    </row>
    <row r="2430" spans="1:12" ht="30" customHeight="1" x14ac:dyDescent="0.3">
      <c r="A2430" s="30">
        <f>A2429+1</f>
        <v>877</v>
      </c>
      <c r="B2430" s="36">
        <v>44778</v>
      </c>
      <c r="C2430" s="36">
        <v>44749</v>
      </c>
      <c r="D2430" s="19" t="s">
        <v>663</v>
      </c>
      <c r="E2430" s="20" t="str">
        <f>IF(ISBLANK(LeaveTracker[[#This Row],[Employee Name]]),"-----",VLOOKUP(LeaveTracker[[#This Row],[Employee Name]],Employees[[Employee Name]:[Office]],6))</f>
        <v>CTO</v>
      </c>
      <c r="F2430" s="24">
        <v>44719</v>
      </c>
      <c r="G2430" s="24">
        <v>44719</v>
      </c>
      <c r="H2430" s="19" t="s">
        <v>81</v>
      </c>
      <c r="I2430" s="51"/>
      <c r="J2430" s="27" t="str">
        <f ca="1">NETWORKDAYS(LeaveTracker[[#This Row],[Start Date]],LeaveTracker[[#This Row],[End Date]],lstHolidays)&amp; " "&amp;LeaveTracker[[#This Row],[Type of Leave]]</f>
        <v>1 SL</v>
      </c>
      <c r="K2430" s="23">
        <f ca="1">NETWORKDAYS(LeaveTracker[[#This Row],[Start Date]],LeaveTracker[[#This Row],[End Date]],lstHolidays)</f>
        <v>1</v>
      </c>
      <c r="L2430" s="30"/>
    </row>
    <row r="2431" spans="1:12" ht="30" customHeight="1" x14ac:dyDescent="0.3">
      <c r="A2431" s="30">
        <v>877</v>
      </c>
      <c r="B2431" s="36">
        <v>44778</v>
      </c>
      <c r="C2431" s="36">
        <v>44749</v>
      </c>
      <c r="D2431" s="19" t="s">
        <v>663</v>
      </c>
      <c r="E2431" s="20" t="str">
        <f>IF(ISBLANK(LeaveTracker[[#This Row],[Employee Name]]),"-----",VLOOKUP(LeaveTracker[[#This Row],[Employee Name]],Employees[[Employee Name]:[Office]],6))</f>
        <v>CTO</v>
      </c>
      <c r="F2431" s="24">
        <v>44734</v>
      </c>
      <c r="G2431" s="24">
        <v>44736</v>
      </c>
      <c r="H2431" s="19" t="s">
        <v>81</v>
      </c>
      <c r="I2431" s="51"/>
      <c r="J2431" s="27" t="str">
        <f ca="1">NETWORKDAYS(LeaveTracker[[#This Row],[Start Date]],LeaveTracker[[#This Row],[End Date]],lstHolidays)&amp; " "&amp;LeaveTracker[[#This Row],[Type of Leave]]</f>
        <v>3 SL</v>
      </c>
      <c r="K2431" s="23">
        <f ca="1">NETWORKDAYS(LeaveTracker[[#This Row],[Start Date]],LeaveTracker[[#This Row],[End Date]],lstHolidays)</f>
        <v>3</v>
      </c>
      <c r="L2431" s="30"/>
    </row>
    <row r="2432" spans="1:12" ht="30" customHeight="1" x14ac:dyDescent="0.3">
      <c r="A2432" s="30">
        <v>877</v>
      </c>
      <c r="B2432" s="36">
        <v>44778</v>
      </c>
      <c r="C2432" s="36">
        <v>44749</v>
      </c>
      <c r="D2432" s="19" t="s">
        <v>663</v>
      </c>
      <c r="E2432" s="20" t="str">
        <f>IF(ISBLANK(LeaveTracker[[#This Row],[Employee Name]]),"-----",VLOOKUP(LeaveTracker[[#This Row],[Employee Name]],Employees[[Employee Name]:[Office]],6))</f>
        <v>CTO</v>
      </c>
      <c r="F2432" s="24">
        <v>44739</v>
      </c>
      <c r="G2432" s="24">
        <v>44742</v>
      </c>
      <c r="H2432" s="19" t="s">
        <v>81</v>
      </c>
      <c r="I2432" s="51"/>
      <c r="J2432" s="27" t="str">
        <f ca="1">NETWORKDAYS(LeaveTracker[[#This Row],[Start Date]],LeaveTracker[[#This Row],[End Date]],lstHolidays)&amp; " "&amp;LeaveTracker[[#This Row],[Type of Leave]]</f>
        <v>4 SL</v>
      </c>
      <c r="K2432" s="23">
        <f ca="1">NETWORKDAYS(LeaveTracker[[#This Row],[Start Date]],LeaveTracker[[#This Row],[End Date]],lstHolidays)</f>
        <v>4</v>
      </c>
      <c r="L2432" s="30"/>
    </row>
    <row r="2433" spans="1:12" ht="30" customHeight="1" x14ac:dyDescent="0.3">
      <c r="A2433" s="30">
        <v>877</v>
      </c>
      <c r="B2433" s="36">
        <v>44778</v>
      </c>
      <c r="C2433" s="36">
        <v>44749</v>
      </c>
      <c r="D2433" s="19" t="s">
        <v>663</v>
      </c>
      <c r="E2433" s="20" t="str">
        <f>IF(ISBLANK(LeaveTracker[[#This Row],[Employee Name]]),"-----",VLOOKUP(LeaveTracker[[#This Row],[Employee Name]],Employees[[Employee Name]:[Office]],6))</f>
        <v>CTO</v>
      </c>
      <c r="F2433" s="24">
        <v>44743</v>
      </c>
      <c r="G2433" s="24">
        <v>44743</v>
      </c>
      <c r="H2433" s="19" t="s">
        <v>81</v>
      </c>
      <c r="I2433" s="51"/>
      <c r="J2433" s="27" t="str">
        <f ca="1">NETWORKDAYS(LeaveTracker[[#This Row],[Start Date]],LeaveTracker[[#This Row],[End Date]],lstHolidays)&amp; " "&amp;LeaveTracker[[#This Row],[Type of Leave]]</f>
        <v>1 SL</v>
      </c>
      <c r="K2433" s="23">
        <f ca="1">NETWORKDAYS(LeaveTracker[[#This Row],[Start Date]],LeaveTracker[[#This Row],[End Date]],lstHolidays)</f>
        <v>1</v>
      </c>
      <c r="L2433" s="30"/>
    </row>
    <row r="2434" spans="1:12" ht="30" customHeight="1" x14ac:dyDescent="0.3">
      <c r="A2434" s="30">
        <v>877</v>
      </c>
      <c r="B2434" s="36">
        <v>44778</v>
      </c>
      <c r="C2434" s="36">
        <v>44750</v>
      </c>
      <c r="D2434" s="19" t="s">
        <v>663</v>
      </c>
      <c r="E2434" s="20" t="str">
        <f>IF(ISBLANK(LeaveTracker[[#This Row],[Employee Name]]),"-----",VLOOKUP(LeaveTracker[[#This Row],[Employee Name]],Employees[[Employee Name]:[Office]],6))</f>
        <v>CTO</v>
      </c>
      <c r="F2434" s="24">
        <v>44747</v>
      </c>
      <c r="G2434" s="24">
        <v>44748</v>
      </c>
      <c r="H2434" s="19" t="s">
        <v>81</v>
      </c>
      <c r="I2434" s="51"/>
      <c r="J2434" s="27" t="str">
        <f ca="1">NETWORKDAYS(LeaveTracker[[#This Row],[Start Date]],LeaveTracker[[#This Row],[End Date]],lstHolidays)&amp; " "&amp;LeaveTracker[[#This Row],[Type of Leave]]</f>
        <v>2 SL</v>
      </c>
      <c r="K2434" s="23">
        <f ca="1">NETWORKDAYS(LeaveTracker[[#This Row],[Start Date]],LeaveTracker[[#This Row],[End Date]],lstHolidays)</f>
        <v>2</v>
      </c>
      <c r="L2434" s="30"/>
    </row>
    <row r="2435" spans="1:12" ht="30" customHeight="1" x14ac:dyDescent="0.3">
      <c r="A2435" s="30">
        <f>A2434+1</f>
        <v>878</v>
      </c>
      <c r="B2435" s="36">
        <v>44778</v>
      </c>
      <c r="C2435" s="36">
        <v>44764</v>
      </c>
      <c r="D2435" s="19" t="s">
        <v>962</v>
      </c>
      <c r="E2435" s="20" t="str">
        <f>IF(ISBLANK(LeaveTracker[[#This Row],[Employee Name]]),"-----",VLOOKUP(LeaveTracker[[#This Row],[Employee Name]],Employees[[Employee Name]:[Office]],6))</f>
        <v>ACCOUNTING</v>
      </c>
      <c r="F2435" s="24">
        <v>44760</v>
      </c>
      <c r="G2435" s="24">
        <v>44760</v>
      </c>
      <c r="H2435" s="19" t="s">
        <v>81</v>
      </c>
      <c r="I2435" s="51"/>
      <c r="J2435" s="27" t="str">
        <f ca="1">NETWORKDAYS(LeaveTracker[[#This Row],[Start Date]],LeaveTracker[[#This Row],[End Date]],lstHolidays)&amp; " "&amp;LeaveTracker[[#This Row],[Type of Leave]]</f>
        <v>1 SL</v>
      </c>
      <c r="K2435" s="23">
        <f ca="1">NETWORKDAYS(LeaveTracker[[#This Row],[Start Date]],LeaveTracker[[#This Row],[End Date]],lstHolidays)</f>
        <v>1</v>
      </c>
      <c r="L2435" s="30"/>
    </row>
    <row r="2436" spans="1:12" ht="30" customHeight="1" x14ac:dyDescent="0.3">
      <c r="A2436" s="30">
        <v>878</v>
      </c>
      <c r="B2436" s="36">
        <v>44778</v>
      </c>
      <c r="C2436" s="36">
        <v>44764</v>
      </c>
      <c r="D2436" s="19" t="s">
        <v>962</v>
      </c>
      <c r="E2436" s="20" t="str">
        <f>IF(ISBLANK(LeaveTracker[[#This Row],[Employee Name]]),"-----",VLOOKUP(LeaveTracker[[#This Row],[Employee Name]],Employees[[Employee Name]:[Office]],6))</f>
        <v>ACCOUNTING</v>
      </c>
      <c r="F2436" s="24">
        <v>44763</v>
      </c>
      <c r="G2436" s="24">
        <v>44763</v>
      </c>
      <c r="H2436" s="19" t="s">
        <v>81</v>
      </c>
      <c r="I2436" s="51"/>
      <c r="J2436" s="27" t="str">
        <f ca="1">NETWORKDAYS(LeaveTracker[[#This Row],[Start Date]],LeaveTracker[[#This Row],[End Date]],lstHolidays)&amp; " "&amp;LeaveTracker[[#This Row],[Type of Leave]]</f>
        <v>1 SL</v>
      </c>
      <c r="K2436" s="23">
        <f ca="1">NETWORKDAYS(LeaveTracker[[#This Row],[Start Date]],LeaveTracker[[#This Row],[End Date]],lstHolidays)</f>
        <v>1</v>
      </c>
      <c r="L2436" s="30"/>
    </row>
    <row r="2437" spans="1:12" ht="30" customHeight="1" x14ac:dyDescent="0.3">
      <c r="A2437" s="30">
        <f t="shared" ref="A2437:A2450" si="4">A2436+1</f>
        <v>879</v>
      </c>
      <c r="B2437" s="36">
        <v>44778</v>
      </c>
      <c r="C2437" s="36">
        <v>44757</v>
      </c>
      <c r="D2437" s="19" t="s">
        <v>962</v>
      </c>
      <c r="E2437" s="20" t="str">
        <f>IF(ISBLANK(LeaveTracker[[#This Row],[Employee Name]]),"-----",VLOOKUP(LeaveTracker[[#This Row],[Employee Name]],Employees[[Employee Name]:[Office]],6))</f>
        <v>ACCOUNTING</v>
      </c>
      <c r="F2437" s="24">
        <v>44754</v>
      </c>
      <c r="G2437" s="24">
        <v>44754</v>
      </c>
      <c r="H2437" s="19" t="s">
        <v>81</v>
      </c>
      <c r="I2437" s="51"/>
      <c r="J2437" s="27" t="str">
        <f ca="1">NETWORKDAYS(LeaveTracker[[#This Row],[Start Date]],LeaveTracker[[#This Row],[End Date]],lstHolidays)&amp; " "&amp;LeaveTracker[[#This Row],[Type of Leave]]</f>
        <v>1 SL</v>
      </c>
      <c r="K2437" s="23">
        <f ca="1">NETWORKDAYS(LeaveTracker[[#This Row],[Start Date]],LeaveTracker[[#This Row],[End Date]],lstHolidays)</f>
        <v>1</v>
      </c>
      <c r="L2437" s="30"/>
    </row>
    <row r="2438" spans="1:12" ht="30" customHeight="1" x14ac:dyDescent="0.3">
      <c r="A2438" s="30">
        <f t="shared" si="4"/>
        <v>880</v>
      </c>
      <c r="B2438" s="36">
        <v>44778</v>
      </c>
      <c r="C2438" s="36">
        <v>44753</v>
      </c>
      <c r="D2438" s="19" t="s">
        <v>962</v>
      </c>
      <c r="E2438" s="20" t="str">
        <f>IF(ISBLANK(LeaveTracker[[#This Row],[Employee Name]]),"-----",VLOOKUP(LeaveTracker[[#This Row],[Employee Name]],Employees[[Employee Name]:[Office]],6))</f>
        <v>ACCOUNTING</v>
      </c>
      <c r="F2438" s="24">
        <v>44748</v>
      </c>
      <c r="G2438" s="24">
        <v>44748</v>
      </c>
      <c r="H2438" s="19" t="s">
        <v>81</v>
      </c>
      <c r="I2438" s="51"/>
      <c r="J2438" s="27" t="str">
        <f ca="1">NETWORKDAYS(LeaveTracker[[#This Row],[Start Date]],LeaveTracker[[#This Row],[End Date]],lstHolidays)&amp; " "&amp;LeaveTracker[[#This Row],[Type of Leave]]</f>
        <v>1 SL</v>
      </c>
      <c r="K2438" s="23">
        <f ca="1">NETWORKDAYS(LeaveTracker[[#This Row],[Start Date]],LeaveTracker[[#This Row],[End Date]],lstHolidays)</f>
        <v>1</v>
      </c>
      <c r="L2438" s="30"/>
    </row>
    <row r="2439" spans="1:12" ht="30" customHeight="1" x14ac:dyDescent="0.3">
      <c r="A2439" s="30">
        <f t="shared" si="4"/>
        <v>881</v>
      </c>
      <c r="B2439" s="36">
        <v>44778</v>
      </c>
      <c r="C2439" s="36">
        <v>44757</v>
      </c>
      <c r="D2439" s="19" t="s">
        <v>962</v>
      </c>
      <c r="E2439" s="20" t="str">
        <f>IF(ISBLANK(LeaveTracker[[#This Row],[Employee Name]]),"-----",VLOOKUP(LeaveTracker[[#This Row],[Employee Name]],Employees[[Employee Name]:[Office]],6))</f>
        <v>ACCOUNTING</v>
      </c>
      <c r="F2439" s="24">
        <v>44718</v>
      </c>
      <c r="G2439" s="24">
        <v>44718</v>
      </c>
      <c r="H2439" s="19" t="s">
        <v>81</v>
      </c>
      <c r="I2439" s="51"/>
      <c r="J2439" s="27" t="str">
        <f ca="1">NETWORKDAYS(LeaveTracker[[#This Row],[Start Date]],LeaveTracker[[#This Row],[End Date]],lstHolidays)&amp; " "&amp;LeaveTracker[[#This Row],[Type of Leave]]</f>
        <v>1 SL</v>
      </c>
      <c r="K2439" s="23">
        <f ca="1">NETWORKDAYS(LeaveTracker[[#This Row],[Start Date]],LeaveTracker[[#This Row],[End Date]],lstHolidays)</f>
        <v>1</v>
      </c>
      <c r="L2439" s="30"/>
    </row>
    <row r="2440" spans="1:12" ht="30" customHeight="1" x14ac:dyDescent="0.3">
      <c r="A2440" s="30">
        <f t="shared" si="4"/>
        <v>882</v>
      </c>
      <c r="B2440" s="36">
        <v>44778</v>
      </c>
      <c r="C2440" s="36">
        <v>44778</v>
      </c>
      <c r="D2440" s="19" t="s">
        <v>1021</v>
      </c>
      <c r="E2440" s="20" t="str">
        <f>IF(ISBLANK(LeaveTracker[[#This Row],[Employee Name]]),"-----",VLOOKUP(LeaveTracker[[#This Row],[Employee Name]],Employees[[Employee Name]:[Office]],6))</f>
        <v>ACCOUNTING</v>
      </c>
      <c r="F2440" s="24">
        <v>44783</v>
      </c>
      <c r="G2440" s="24">
        <v>44783</v>
      </c>
      <c r="H2440" s="19" t="s">
        <v>82</v>
      </c>
      <c r="I2440" s="51"/>
      <c r="J2440" s="27" t="str">
        <f ca="1">NETWORKDAYS(LeaveTracker[[#This Row],[Start Date]],LeaveTracker[[#This Row],[End Date]],lstHolidays)&amp; " "&amp;LeaveTracker[[#This Row],[Type of Leave]]</f>
        <v>1 VL</v>
      </c>
      <c r="K2440" s="23">
        <f ca="1">NETWORKDAYS(LeaveTracker[[#This Row],[Start Date]],LeaveTracker[[#This Row],[End Date]],lstHolidays)</f>
        <v>1</v>
      </c>
      <c r="L2440" s="30"/>
    </row>
    <row r="2441" spans="1:12" ht="30" customHeight="1" x14ac:dyDescent="0.3">
      <c r="A2441" s="30">
        <f t="shared" si="4"/>
        <v>883</v>
      </c>
      <c r="B2441" s="36">
        <v>44778</v>
      </c>
      <c r="C2441" s="36">
        <v>44776</v>
      </c>
      <c r="D2441" s="19" t="s">
        <v>507</v>
      </c>
      <c r="E2441" s="20" t="str">
        <f>IF(ISBLANK(LeaveTracker[[#This Row],[Employee Name]]),"-----",VLOOKUP(LeaveTracker[[#This Row],[Employee Name]],Employees[[Employee Name]:[Office]],6))</f>
        <v>THRDC</v>
      </c>
      <c r="F2441" s="24">
        <v>44777</v>
      </c>
      <c r="G2441" s="24">
        <v>44777</v>
      </c>
      <c r="H2441" s="19" t="s">
        <v>82</v>
      </c>
      <c r="I2441" s="51"/>
      <c r="J2441" s="27" t="str">
        <f ca="1">NETWORKDAYS(LeaveTracker[[#This Row],[Start Date]],LeaveTracker[[#This Row],[End Date]],lstHolidays)&amp; " "&amp;LeaveTracker[[#This Row],[Type of Leave]]</f>
        <v>1 VL</v>
      </c>
      <c r="K2441" s="23">
        <f ca="1">NETWORKDAYS(LeaveTracker[[#This Row],[Start Date]],LeaveTracker[[#This Row],[End Date]],lstHolidays)</f>
        <v>1</v>
      </c>
      <c r="L2441" s="30"/>
    </row>
    <row r="2442" spans="1:12" ht="30" customHeight="1" x14ac:dyDescent="0.3">
      <c r="A2442" s="30">
        <f t="shared" si="4"/>
        <v>884</v>
      </c>
      <c r="B2442" s="36">
        <v>44778</v>
      </c>
      <c r="C2442" s="36">
        <v>44777</v>
      </c>
      <c r="D2442" s="19" t="s">
        <v>1032</v>
      </c>
      <c r="E2442" s="20" t="str">
        <f>IF(ISBLANK(LeaveTracker[[#This Row],[Employee Name]]),"-----",VLOOKUP(LeaveTracker[[#This Row],[Employee Name]],Employees[[Employee Name]:[Office]],6))</f>
        <v>CSWDO</v>
      </c>
      <c r="F2442" s="24">
        <v>44777</v>
      </c>
      <c r="G2442" s="24">
        <v>44777</v>
      </c>
      <c r="H2442" s="19" t="s">
        <v>81</v>
      </c>
      <c r="I2442" s="51"/>
      <c r="J2442" s="27" t="str">
        <f ca="1">NETWORKDAYS(LeaveTracker[[#This Row],[Start Date]],LeaveTracker[[#This Row],[End Date]],lstHolidays)&amp; " "&amp;LeaveTracker[[#This Row],[Type of Leave]]</f>
        <v>1 SL</v>
      </c>
      <c r="K2442" s="23">
        <f ca="1">NETWORKDAYS(LeaveTracker[[#This Row],[Start Date]],LeaveTracker[[#This Row],[End Date]],lstHolidays)</f>
        <v>1</v>
      </c>
      <c r="L2442" s="30"/>
    </row>
    <row r="2443" spans="1:12" ht="30" customHeight="1" x14ac:dyDescent="0.3">
      <c r="A2443" s="30">
        <f t="shared" si="4"/>
        <v>885</v>
      </c>
      <c r="B2443" s="36">
        <v>44778</v>
      </c>
      <c r="C2443" s="36">
        <v>44774</v>
      </c>
      <c r="D2443" s="19" t="s">
        <v>604</v>
      </c>
      <c r="E2443" s="20" t="str">
        <f>IF(ISBLANK(LeaveTracker[[#This Row],[Employee Name]]),"-----",VLOOKUP(LeaveTracker[[#This Row],[Employee Name]],Employees[[Employee Name]:[Office]],6))</f>
        <v>MAHOGANY MARKET</v>
      </c>
      <c r="F2443" s="24">
        <v>44770</v>
      </c>
      <c r="G2443" s="24">
        <v>44771</v>
      </c>
      <c r="H2443" s="19" t="s">
        <v>81</v>
      </c>
      <c r="I2443" s="51"/>
      <c r="J2443" s="27" t="str">
        <f ca="1">NETWORKDAYS(LeaveTracker[[#This Row],[Start Date]],LeaveTracker[[#This Row],[End Date]],lstHolidays)&amp; " "&amp;LeaveTracker[[#This Row],[Type of Leave]]</f>
        <v>2 SL</v>
      </c>
      <c r="K2443" s="23">
        <f ca="1">NETWORKDAYS(LeaveTracker[[#This Row],[Start Date]],LeaveTracker[[#This Row],[End Date]],lstHolidays)</f>
        <v>2</v>
      </c>
      <c r="L2443" s="30"/>
    </row>
    <row r="2444" spans="1:12" ht="30" customHeight="1" x14ac:dyDescent="0.3">
      <c r="A2444" s="30">
        <f t="shared" si="4"/>
        <v>886</v>
      </c>
      <c r="B2444" s="36">
        <v>44778</v>
      </c>
      <c r="C2444" s="36">
        <v>44774</v>
      </c>
      <c r="D2444" s="19" t="s">
        <v>933</v>
      </c>
      <c r="E2444" s="20" t="str">
        <f>IF(ISBLANK(LeaveTracker[[#This Row],[Employee Name]]),"-----",VLOOKUP(LeaveTracker[[#This Row],[Employee Name]],Employees[[Employee Name]:[Office]],6))</f>
        <v>CPDO</v>
      </c>
      <c r="F2444" s="24">
        <v>44782</v>
      </c>
      <c r="G2444" s="24">
        <v>44782</v>
      </c>
      <c r="H2444" s="19" t="s">
        <v>300</v>
      </c>
      <c r="I2444" s="51" t="s">
        <v>1016</v>
      </c>
      <c r="J2444" s="27" t="str">
        <f ca="1">NETWORKDAYS(LeaveTracker[[#This Row],[Start Date]],LeaveTracker[[#This Row],[End Date]],lstHolidays)&amp; " "&amp;LeaveTracker[[#This Row],[Type of Leave]]</f>
        <v>1 OTHER</v>
      </c>
      <c r="K2444" s="23">
        <f ca="1">NETWORKDAYS(LeaveTracker[[#This Row],[Start Date]],LeaveTracker[[#This Row],[End Date]],lstHolidays)</f>
        <v>1</v>
      </c>
      <c r="L2444" s="30"/>
    </row>
    <row r="2445" spans="1:12" ht="30" customHeight="1" x14ac:dyDescent="0.3">
      <c r="A2445" s="30">
        <f t="shared" si="4"/>
        <v>887</v>
      </c>
      <c r="B2445" s="36">
        <v>44778</v>
      </c>
      <c r="C2445" s="36">
        <v>44750</v>
      </c>
      <c r="D2445" s="19" t="s">
        <v>414</v>
      </c>
      <c r="E2445" s="20" t="str">
        <f>IF(ISBLANK(LeaveTracker[[#This Row],[Employee Name]]),"-----",VLOOKUP(LeaveTracker[[#This Row],[Employee Name]],Employees[[Employee Name]:[Office]],6))</f>
        <v>CTO</v>
      </c>
      <c r="F2445" s="24">
        <v>44757</v>
      </c>
      <c r="G2445" s="24">
        <v>44757</v>
      </c>
      <c r="H2445" s="19" t="s">
        <v>300</v>
      </c>
      <c r="I2445" s="51" t="s">
        <v>1016</v>
      </c>
      <c r="J2445" s="27" t="str">
        <f ca="1">NETWORKDAYS(LeaveTracker[[#This Row],[Start Date]],LeaveTracker[[#This Row],[End Date]],lstHolidays)&amp; " "&amp;LeaveTracker[[#This Row],[Type of Leave]]</f>
        <v>1 OTHER</v>
      </c>
      <c r="K2445" s="23">
        <f ca="1">NETWORKDAYS(LeaveTracker[[#This Row],[Start Date]],LeaveTracker[[#This Row],[End Date]],lstHolidays)</f>
        <v>1</v>
      </c>
      <c r="L2445" s="30"/>
    </row>
    <row r="2446" spans="1:12" ht="30" customHeight="1" x14ac:dyDescent="0.3">
      <c r="A2446" s="30">
        <f t="shared" si="4"/>
        <v>888</v>
      </c>
      <c r="B2446" s="36">
        <v>44778</v>
      </c>
      <c r="C2446" s="36">
        <v>44757</v>
      </c>
      <c r="D2446" s="19" t="s">
        <v>452</v>
      </c>
      <c r="E2446" s="20" t="str">
        <f>IF(ISBLANK(LeaveTracker[[#This Row],[Employee Name]]),"-----",VLOOKUP(LeaveTracker[[#This Row],[Employee Name]],Employees[[Employee Name]:[Office]],6))</f>
        <v>CEO</v>
      </c>
      <c r="F2446" s="24">
        <v>44763</v>
      </c>
      <c r="G2446" s="24">
        <v>44764</v>
      </c>
      <c r="H2446" s="19" t="s">
        <v>300</v>
      </c>
      <c r="I2446" s="51" t="s">
        <v>1016</v>
      </c>
      <c r="J2446" s="27" t="str">
        <f ca="1">NETWORKDAYS(LeaveTracker[[#This Row],[Start Date]],LeaveTracker[[#This Row],[End Date]],lstHolidays)&amp; " "&amp;LeaveTracker[[#This Row],[Type of Leave]]</f>
        <v>2 OTHER</v>
      </c>
      <c r="K2446" s="23">
        <f ca="1">NETWORKDAYS(LeaveTracker[[#This Row],[Start Date]],LeaveTracker[[#This Row],[End Date]],lstHolidays)</f>
        <v>2</v>
      </c>
      <c r="L2446" s="30"/>
    </row>
    <row r="2447" spans="1:12" ht="30" customHeight="1" x14ac:dyDescent="0.3">
      <c r="A2447" s="30">
        <f t="shared" si="4"/>
        <v>889</v>
      </c>
      <c r="B2447" s="36">
        <v>44778</v>
      </c>
      <c r="C2447" s="36">
        <v>44757</v>
      </c>
      <c r="D2447" s="19" t="s">
        <v>459</v>
      </c>
      <c r="E2447" s="20" t="str">
        <f>IF(ISBLANK(LeaveTracker[[#This Row],[Employee Name]]),"-----",VLOOKUP(LeaveTracker[[#This Row],[Employee Name]],Employees[[Employee Name]:[Office]],6))</f>
        <v>CEO</v>
      </c>
      <c r="F2447" s="24">
        <v>44763</v>
      </c>
      <c r="G2447" s="24">
        <v>44764</v>
      </c>
      <c r="H2447" s="19" t="s">
        <v>300</v>
      </c>
      <c r="I2447" s="51" t="s">
        <v>1016</v>
      </c>
      <c r="J2447" s="27" t="str">
        <f ca="1">NETWORKDAYS(LeaveTracker[[#This Row],[Start Date]],LeaveTracker[[#This Row],[End Date]],lstHolidays)&amp; " "&amp;LeaveTracker[[#This Row],[Type of Leave]]</f>
        <v>2 OTHER</v>
      </c>
      <c r="K2447" s="23">
        <f ca="1">NETWORKDAYS(LeaveTracker[[#This Row],[Start Date]],LeaveTracker[[#This Row],[End Date]],lstHolidays)</f>
        <v>2</v>
      </c>
      <c r="L2447" s="30"/>
    </row>
    <row r="2448" spans="1:12" ht="30" customHeight="1" x14ac:dyDescent="0.3">
      <c r="A2448" s="30">
        <f t="shared" si="4"/>
        <v>890</v>
      </c>
      <c r="B2448" s="36">
        <v>44783</v>
      </c>
      <c r="C2448" s="36">
        <v>44770</v>
      </c>
      <c r="D2448" s="19" t="s">
        <v>1034</v>
      </c>
      <c r="E2448" s="20" t="str">
        <f>IF(ISBLANK(LeaveTracker[[#This Row],[Employee Name]]),"-----",VLOOKUP(LeaveTracker[[#This Row],[Employee Name]],Employees[[Employee Name]:[Office]],6))</f>
        <v>CTO</v>
      </c>
      <c r="F2448" s="24">
        <v>44760</v>
      </c>
      <c r="G2448" s="24">
        <v>44760</v>
      </c>
      <c r="H2448" s="19" t="s">
        <v>82</v>
      </c>
      <c r="I2448" s="51"/>
      <c r="J2448" s="27" t="str">
        <f ca="1">NETWORKDAYS(LeaveTracker[[#This Row],[Start Date]],LeaveTracker[[#This Row],[End Date]],lstHolidays)&amp; " "&amp;LeaveTracker[[#This Row],[Type of Leave]]</f>
        <v>1 VL</v>
      </c>
      <c r="K2448" s="23">
        <f ca="1">NETWORKDAYS(LeaveTracker[[#This Row],[Start Date]],LeaveTracker[[#This Row],[End Date]],lstHolidays)</f>
        <v>1</v>
      </c>
      <c r="L2448" s="30"/>
    </row>
    <row r="2449" spans="1:12" ht="30" customHeight="1" x14ac:dyDescent="0.3">
      <c r="A2449" s="30">
        <f t="shared" si="4"/>
        <v>891</v>
      </c>
      <c r="B2449" s="36">
        <v>44783</v>
      </c>
      <c r="C2449" s="36">
        <v>44764</v>
      </c>
      <c r="D2449" s="19" t="s">
        <v>244</v>
      </c>
      <c r="E2449" s="20" t="str">
        <f>IF(ISBLANK(LeaveTracker[[#This Row],[Employee Name]]),"-----",VLOOKUP(LeaveTracker[[#This Row],[Employee Name]],Employees[[Employee Name]:[Office]],6))</f>
        <v>TCCH/TICC</v>
      </c>
      <c r="F2449" s="24">
        <v>44763</v>
      </c>
      <c r="G2449" s="24">
        <v>44763</v>
      </c>
      <c r="H2449" s="19" t="s">
        <v>81</v>
      </c>
      <c r="I2449" s="51"/>
      <c r="J2449" s="27" t="str">
        <f ca="1">NETWORKDAYS(LeaveTracker[[#This Row],[Start Date]],LeaveTracker[[#This Row],[End Date]],lstHolidays)&amp; " "&amp;LeaveTracker[[#This Row],[Type of Leave]]</f>
        <v>1 SL</v>
      </c>
      <c r="K2449" s="23">
        <f ca="1">NETWORKDAYS(LeaveTracker[[#This Row],[Start Date]],LeaveTracker[[#This Row],[End Date]],lstHolidays)</f>
        <v>1</v>
      </c>
      <c r="L2449" s="30"/>
    </row>
    <row r="2450" spans="1:12" ht="30" customHeight="1" x14ac:dyDescent="0.3">
      <c r="A2450" s="30">
        <f t="shared" si="4"/>
        <v>892</v>
      </c>
      <c r="B2450" s="36">
        <v>44783</v>
      </c>
      <c r="C2450" s="36">
        <v>44769</v>
      </c>
      <c r="D2450" s="19" t="s">
        <v>719</v>
      </c>
      <c r="E2450" s="20" t="str">
        <f>IF(ISBLANK(LeaveTracker[[#This Row],[Employee Name]]),"-----",VLOOKUP(LeaveTracker[[#This Row],[Employee Name]],Employees[[Employee Name]:[Office]],6))</f>
        <v>CBO</v>
      </c>
      <c r="F2450" s="24">
        <v>44760</v>
      </c>
      <c r="G2450" s="24">
        <v>44760</v>
      </c>
      <c r="H2450" s="19" t="s">
        <v>81</v>
      </c>
      <c r="I2450" s="51"/>
      <c r="J2450" s="27" t="str">
        <f ca="1">NETWORKDAYS(LeaveTracker[[#This Row],[Start Date]],LeaveTracker[[#This Row],[End Date]],lstHolidays)&amp; " "&amp;LeaveTracker[[#This Row],[Type of Leave]]</f>
        <v>1 SL</v>
      </c>
      <c r="K2450" s="23">
        <f ca="1">NETWORKDAYS(LeaveTracker[[#This Row],[Start Date]],LeaveTracker[[#This Row],[End Date]],lstHolidays)</f>
        <v>1</v>
      </c>
      <c r="L2450" s="30"/>
    </row>
    <row r="2451" spans="1:12" ht="30" customHeight="1" x14ac:dyDescent="0.3">
      <c r="A2451" s="30">
        <v>892</v>
      </c>
      <c r="B2451" s="36">
        <v>44783</v>
      </c>
      <c r="C2451" s="36">
        <v>44769</v>
      </c>
      <c r="D2451" s="19" t="s">
        <v>719</v>
      </c>
      <c r="E2451" s="20" t="str">
        <f>IF(ISBLANK(LeaveTracker[[#This Row],[Employee Name]]),"-----",VLOOKUP(LeaveTracker[[#This Row],[Employee Name]],Employees[[Employee Name]:[Office]],6))</f>
        <v>CBO</v>
      </c>
      <c r="F2451" s="24">
        <v>44763</v>
      </c>
      <c r="G2451" s="24">
        <v>44763</v>
      </c>
      <c r="H2451" s="19" t="s">
        <v>81</v>
      </c>
      <c r="I2451" s="51"/>
      <c r="J2451" s="27" t="str">
        <f ca="1">NETWORKDAYS(LeaveTracker[[#This Row],[Start Date]],LeaveTracker[[#This Row],[End Date]],lstHolidays)&amp; " "&amp;LeaveTracker[[#This Row],[Type of Leave]]</f>
        <v>1 SL</v>
      </c>
      <c r="K2451" s="23">
        <f ca="1">NETWORKDAYS(LeaveTracker[[#This Row],[Start Date]],LeaveTracker[[#This Row],[End Date]],lstHolidays)</f>
        <v>1</v>
      </c>
      <c r="L2451" s="30"/>
    </row>
    <row r="2452" spans="1:12" ht="30" customHeight="1" x14ac:dyDescent="0.3">
      <c r="A2452" s="30">
        <f t="shared" ref="A2452:A2462" si="5">A2451+1</f>
        <v>893</v>
      </c>
      <c r="B2452" s="36">
        <v>44783</v>
      </c>
      <c r="C2452" s="36">
        <v>44764</v>
      </c>
      <c r="D2452" s="19" t="s">
        <v>556</v>
      </c>
      <c r="E2452" s="20" t="str">
        <f>IF(ISBLANK(LeaveTracker[[#This Row],[Employee Name]]),"-----",VLOOKUP(LeaveTracker[[#This Row],[Employee Name]],Employees[[Employee Name]:[Office]],6))</f>
        <v>CENRO</v>
      </c>
      <c r="F2452" s="24">
        <v>44763</v>
      </c>
      <c r="G2452" s="24">
        <v>44763</v>
      </c>
      <c r="H2452" s="19" t="s">
        <v>81</v>
      </c>
      <c r="I2452" s="51"/>
      <c r="J2452" s="27" t="str">
        <f ca="1">NETWORKDAYS(LeaveTracker[[#This Row],[Start Date]],LeaveTracker[[#This Row],[End Date]],lstHolidays)&amp; " "&amp;LeaveTracker[[#This Row],[Type of Leave]]</f>
        <v>1 SL</v>
      </c>
      <c r="K2452" s="23">
        <f ca="1">NETWORKDAYS(LeaveTracker[[#This Row],[Start Date]],LeaveTracker[[#This Row],[End Date]],lstHolidays)</f>
        <v>1</v>
      </c>
      <c r="L2452" s="30"/>
    </row>
    <row r="2453" spans="1:12" ht="30" customHeight="1" x14ac:dyDescent="0.3">
      <c r="A2453" s="30">
        <f t="shared" si="5"/>
        <v>894</v>
      </c>
      <c r="B2453" s="36">
        <v>44783</v>
      </c>
      <c r="C2453" s="36">
        <v>44760</v>
      </c>
      <c r="D2453" s="19" t="s">
        <v>186</v>
      </c>
      <c r="E2453" s="20" t="str">
        <f>IF(ISBLANK(LeaveTracker[[#This Row],[Employee Name]]),"-----",VLOOKUP(LeaveTracker[[#This Row],[Employee Name]],Employees[[Employee Name]:[Office]],6))</f>
        <v>CBO</v>
      </c>
      <c r="F2453" s="24">
        <v>44757</v>
      </c>
      <c r="G2453" s="24">
        <v>44757</v>
      </c>
      <c r="H2453" s="19" t="s">
        <v>81</v>
      </c>
      <c r="I2453" s="51"/>
      <c r="J2453" s="27" t="str">
        <f ca="1">NETWORKDAYS(LeaveTracker[[#This Row],[Start Date]],LeaveTracker[[#This Row],[End Date]],lstHolidays)&amp; " "&amp;LeaveTracker[[#This Row],[Type of Leave]]</f>
        <v>1 SL</v>
      </c>
      <c r="K2453" s="23">
        <f ca="1">NETWORKDAYS(LeaveTracker[[#This Row],[Start Date]],LeaveTracker[[#This Row],[End Date]],lstHolidays)</f>
        <v>1</v>
      </c>
      <c r="L2453" s="30"/>
    </row>
    <row r="2454" spans="1:12" ht="30" customHeight="1" x14ac:dyDescent="0.3">
      <c r="A2454" s="30">
        <f t="shared" si="5"/>
        <v>895</v>
      </c>
      <c r="B2454" s="36">
        <v>44783</v>
      </c>
      <c r="C2454" s="36">
        <v>44760</v>
      </c>
      <c r="D2454" s="19" t="s">
        <v>533</v>
      </c>
      <c r="E2454" s="20" t="str">
        <f>IF(ISBLANK(LeaveTracker[[#This Row],[Employee Name]]),"-----",VLOOKUP(LeaveTracker[[#This Row],[Employee Name]],Employees[[Employee Name]:[Office]],6))</f>
        <v>GSO</v>
      </c>
      <c r="F2454" s="24">
        <v>44757</v>
      </c>
      <c r="G2454" s="24">
        <v>44757</v>
      </c>
      <c r="H2454" s="19" t="s">
        <v>1035</v>
      </c>
      <c r="I2454" s="51" t="s">
        <v>1035</v>
      </c>
      <c r="J2454" s="27" t="str">
        <f ca="1">NETWORKDAYS(LeaveTracker[[#This Row],[Start Date]],LeaveTracker[[#This Row],[End Date]],lstHolidays)&amp; " "&amp;LeaveTracker[[#This Row],[Type of Leave]]</f>
        <v>1 WITHOUTPAY</v>
      </c>
      <c r="K2454" s="23">
        <f ca="1">NETWORKDAYS(LeaveTracker[[#This Row],[Start Date]],LeaveTracker[[#This Row],[End Date]],lstHolidays)</f>
        <v>1</v>
      </c>
      <c r="L2454" s="30"/>
    </row>
    <row r="2455" spans="1:12" ht="30" customHeight="1" x14ac:dyDescent="0.3">
      <c r="A2455" s="30">
        <f t="shared" si="5"/>
        <v>896</v>
      </c>
      <c r="B2455" s="36">
        <v>44783</v>
      </c>
      <c r="C2455" s="36">
        <v>44778</v>
      </c>
      <c r="D2455" s="19" t="s">
        <v>768</v>
      </c>
      <c r="E2455" s="20" t="str">
        <f>IF(ISBLANK(LeaveTracker[[#This Row],[Employee Name]]),"-----",VLOOKUP(LeaveTracker[[#This Row],[Employee Name]],Employees[[Employee Name]:[Office]],6))</f>
        <v>CTO</v>
      </c>
      <c r="F2455" s="24">
        <v>44775</v>
      </c>
      <c r="G2455" s="24">
        <v>44777</v>
      </c>
      <c r="H2455" s="19" t="s">
        <v>81</v>
      </c>
      <c r="I2455" s="51"/>
      <c r="J2455" s="27" t="str">
        <f ca="1">NETWORKDAYS(LeaveTracker[[#This Row],[Start Date]],LeaveTracker[[#This Row],[End Date]],lstHolidays)&amp; " "&amp;LeaveTracker[[#This Row],[Type of Leave]]</f>
        <v>3 SL</v>
      </c>
      <c r="K2455" s="23">
        <f ca="1">NETWORKDAYS(LeaveTracker[[#This Row],[Start Date]],LeaveTracker[[#This Row],[End Date]],lstHolidays)</f>
        <v>3</v>
      </c>
      <c r="L2455" s="30"/>
    </row>
    <row r="2456" spans="1:12" ht="30" customHeight="1" x14ac:dyDescent="0.3">
      <c r="A2456" s="30">
        <f t="shared" si="5"/>
        <v>897</v>
      </c>
      <c r="B2456" s="36">
        <v>44783</v>
      </c>
      <c r="C2456" s="36">
        <v>44764</v>
      </c>
      <c r="D2456" s="19" t="s">
        <v>615</v>
      </c>
      <c r="E2456" s="20" t="str">
        <f>IF(ISBLANK(LeaveTracker[[#This Row],[Employee Name]]),"-----",VLOOKUP(LeaveTracker[[#This Row],[Employee Name]],Employees[[Employee Name]:[Office]],6))</f>
        <v>CBO</v>
      </c>
      <c r="F2456" s="24">
        <v>44762</v>
      </c>
      <c r="G2456" s="24">
        <v>44763</v>
      </c>
      <c r="H2456" s="19" t="s">
        <v>81</v>
      </c>
      <c r="I2456" s="51"/>
      <c r="J2456" s="27" t="str">
        <f ca="1">NETWORKDAYS(LeaveTracker[[#This Row],[Start Date]],LeaveTracker[[#This Row],[End Date]],lstHolidays)&amp; " "&amp;LeaveTracker[[#This Row],[Type of Leave]]</f>
        <v>2 SL</v>
      </c>
      <c r="K2456" s="23">
        <f ca="1">NETWORKDAYS(LeaveTracker[[#This Row],[Start Date]],LeaveTracker[[#This Row],[End Date]],lstHolidays)</f>
        <v>2</v>
      </c>
      <c r="L2456" s="30"/>
    </row>
    <row r="2457" spans="1:12" ht="30" customHeight="1" x14ac:dyDescent="0.3">
      <c r="A2457" s="30">
        <f t="shared" si="5"/>
        <v>898</v>
      </c>
      <c r="B2457" s="36">
        <v>44783</v>
      </c>
      <c r="C2457" s="36">
        <v>44763</v>
      </c>
      <c r="D2457" s="19" t="s">
        <v>410</v>
      </c>
      <c r="E2457" s="20" t="str">
        <f>IF(ISBLANK(LeaveTracker[[#This Row],[Employee Name]]),"-----",VLOOKUP(LeaveTracker[[#This Row],[Employee Name]],Employees[[Employee Name]:[Office]],6))</f>
        <v>CTO</v>
      </c>
      <c r="F2457" s="24">
        <v>44762</v>
      </c>
      <c r="G2457" s="24">
        <v>44762</v>
      </c>
      <c r="H2457" s="19" t="s">
        <v>300</v>
      </c>
      <c r="I2457" s="51" t="s">
        <v>1016</v>
      </c>
      <c r="J2457" s="27" t="str">
        <f ca="1">NETWORKDAYS(LeaveTracker[[#This Row],[Start Date]],LeaveTracker[[#This Row],[End Date]],lstHolidays)&amp; " "&amp;LeaveTracker[[#This Row],[Type of Leave]]</f>
        <v>1 OTHER</v>
      </c>
      <c r="K2457" s="23">
        <f ca="1">NETWORKDAYS(LeaveTracker[[#This Row],[Start Date]],LeaveTracker[[#This Row],[End Date]],lstHolidays)</f>
        <v>1</v>
      </c>
      <c r="L2457" s="30"/>
    </row>
    <row r="2458" spans="1:12" ht="30" customHeight="1" x14ac:dyDescent="0.3">
      <c r="A2458" s="30">
        <f t="shared" si="5"/>
        <v>899</v>
      </c>
      <c r="B2458" s="36">
        <v>44783</v>
      </c>
      <c r="C2458" s="36">
        <v>44755</v>
      </c>
      <c r="D2458" s="19" t="s">
        <v>425</v>
      </c>
      <c r="E2458" s="20" t="str">
        <f>IF(ISBLANK(LeaveTracker[[#This Row],[Employee Name]]),"-----",VLOOKUP(LeaveTracker[[#This Row],[Employee Name]],Employees[[Employee Name]:[Office]],6))</f>
        <v>CTO</v>
      </c>
      <c r="F2458" s="24">
        <v>44755</v>
      </c>
      <c r="G2458" s="24">
        <v>44757</v>
      </c>
      <c r="H2458" s="19" t="s">
        <v>81</v>
      </c>
      <c r="I2458" s="51"/>
      <c r="J2458" s="27" t="str">
        <f ca="1">NETWORKDAYS(LeaveTracker[[#This Row],[Start Date]],LeaveTracker[[#This Row],[End Date]],lstHolidays)&amp; " "&amp;LeaveTracker[[#This Row],[Type of Leave]]</f>
        <v>3 SL</v>
      </c>
      <c r="K2458" s="23">
        <f ca="1">NETWORKDAYS(LeaveTracker[[#This Row],[Start Date]],LeaveTracker[[#This Row],[End Date]],lstHolidays)</f>
        <v>3</v>
      </c>
      <c r="L2458" s="30"/>
    </row>
    <row r="2459" spans="1:12" ht="30" customHeight="1" x14ac:dyDescent="0.3">
      <c r="A2459" s="30">
        <f t="shared" si="5"/>
        <v>900</v>
      </c>
      <c r="B2459" s="36">
        <v>44783</v>
      </c>
      <c r="C2459" s="36">
        <v>44762</v>
      </c>
      <c r="D2459" s="19" t="s">
        <v>104</v>
      </c>
      <c r="E2459" s="20" t="str">
        <f>IF(ISBLANK(LeaveTracker[[#This Row],[Employee Name]]),"-----",VLOOKUP(LeaveTracker[[#This Row],[Employee Name]],Employees[[Employee Name]:[Office]],6))</f>
        <v>CTO</v>
      </c>
      <c r="F2459" s="24">
        <v>44757</v>
      </c>
      <c r="G2459" s="24">
        <v>44757</v>
      </c>
      <c r="H2459" s="19" t="s">
        <v>81</v>
      </c>
      <c r="I2459" s="51"/>
      <c r="J2459" s="27" t="str">
        <f ca="1">NETWORKDAYS(LeaveTracker[[#This Row],[Start Date]],LeaveTracker[[#This Row],[End Date]],lstHolidays)&amp; " "&amp;LeaveTracker[[#This Row],[Type of Leave]]</f>
        <v>1 SL</v>
      </c>
      <c r="K2459" s="23">
        <f ca="1">NETWORKDAYS(LeaveTracker[[#This Row],[Start Date]],LeaveTracker[[#This Row],[End Date]],lstHolidays)</f>
        <v>1</v>
      </c>
      <c r="L2459" s="30"/>
    </row>
    <row r="2460" spans="1:12" ht="30" customHeight="1" x14ac:dyDescent="0.3">
      <c r="A2460" s="30">
        <f t="shared" si="5"/>
        <v>901</v>
      </c>
      <c r="B2460" s="36">
        <v>44783</v>
      </c>
      <c r="C2460" s="36">
        <v>44763</v>
      </c>
      <c r="D2460" s="19" t="s">
        <v>399</v>
      </c>
      <c r="E2460" s="20" t="str">
        <f>IF(ISBLANK(LeaveTracker[[#This Row],[Employee Name]]),"-----",VLOOKUP(LeaveTracker[[#This Row],[Employee Name]],Employees[[Employee Name]:[Office]],6))</f>
        <v>CTO</v>
      </c>
      <c r="F2460" s="24">
        <v>44761</v>
      </c>
      <c r="G2460" s="24">
        <v>44761</v>
      </c>
      <c r="H2460" s="19" t="s">
        <v>300</v>
      </c>
      <c r="I2460" s="51" t="s">
        <v>215</v>
      </c>
      <c r="J2460" s="27" t="str">
        <f ca="1">NETWORKDAYS(LeaveTracker[[#This Row],[Start Date]],LeaveTracker[[#This Row],[End Date]],lstHolidays)&amp; " "&amp;LeaveTracker[[#This Row],[Type of Leave]]</f>
        <v>1 OTHER</v>
      </c>
      <c r="K2460" s="23">
        <f ca="1">NETWORKDAYS(LeaveTracker[[#This Row],[Start Date]],LeaveTracker[[#This Row],[End Date]],lstHolidays)</f>
        <v>1</v>
      </c>
      <c r="L2460" s="30"/>
    </row>
    <row r="2461" spans="1:12" ht="30" customHeight="1" x14ac:dyDescent="0.3">
      <c r="A2461" s="30">
        <f t="shared" si="5"/>
        <v>902</v>
      </c>
      <c r="B2461" s="36">
        <v>44783</v>
      </c>
      <c r="C2461" s="36">
        <v>44761</v>
      </c>
      <c r="D2461" s="19" t="s">
        <v>768</v>
      </c>
      <c r="E2461" s="20" t="str">
        <f>IF(ISBLANK(LeaveTracker[[#This Row],[Employee Name]]),"-----",VLOOKUP(LeaveTracker[[#This Row],[Employee Name]],Employees[[Employee Name]:[Office]],6))</f>
        <v>CTO</v>
      </c>
      <c r="F2461" s="24">
        <v>44760</v>
      </c>
      <c r="G2461" s="24">
        <v>44760</v>
      </c>
      <c r="H2461" s="19" t="s">
        <v>300</v>
      </c>
      <c r="I2461" s="51" t="s">
        <v>769</v>
      </c>
      <c r="J2461" s="27" t="str">
        <f ca="1">NETWORKDAYS(LeaveTracker[[#This Row],[Start Date]],LeaveTracker[[#This Row],[End Date]],lstHolidays)&amp; " "&amp;LeaveTracker[[#This Row],[Type of Leave]]</f>
        <v>1 OTHER</v>
      </c>
      <c r="K2461" s="23">
        <f ca="1">NETWORKDAYS(LeaveTracker[[#This Row],[Start Date]],LeaveTracker[[#This Row],[End Date]],lstHolidays)</f>
        <v>1</v>
      </c>
      <c r="L2461" s="30"/>
    </row>
    <row r="2462" spans="1:12" ht="30" customHeight="1" x14ac:dyDescent="0.3">
      <c r="A2462" s="30">
        <f t="shared" si="5"/>
        <v>903</v>
      </c>
      <c r="B2462" s="36">
        <v>44783</v>
      </c>
      <c r="C2462" s="36">
        <v>44763</v>
      </c>
      <c r="D2462" s="19" t="s">
        <v>1030</v>
      </c>
      <c r="E2462" s="20" t="str">
        <f>IF(ISBLANK(LeaveTracker[[#This Row],[Employee Name]]),"-----",VLOOKUP(LeaveTracker[[#This Row],[Employee Name]],Employees[[Employee Name]:[Office]],6))</f>
        <v>AGRICULTURE OFFICE</v>
      </c>
      <c r="F2462" s="24">
        <v>44757</v>
      </c>
      <c r="G2462" s="24">
        <v>44757</v>
      </c>
      <c r="H2462" s="19" t="s">
        <v>81</v>
      </c>
      <c r="I2462" s="51"/>
      <c r="J2462" s="27" t="str">
        <f ca="1">NETWORKDAYS(LeaveTracker[[#This Row],[Start Date]],LeaveTracker[[#This Row],[End Date]],lstHolidays)&amp; " "&amp;LeaveTracker[[#This Row],[Type of Leave]]</f>
        <v>1 SL</v>
      </c>
      <c r="K2462" s="23">
        <f ca="1">NETWORKDAYS(LeaveTracker[[#This Row],[Start Date]],LeaveTracker[[#This Row],[End Date]],lstHolidays)</f>
        <v>1</v>
      </c>
      <c r="L2462" s="30"/>
    </row>
    <row r="2463" spans="1:12" ht="30" customHeight="1" x14ac:dyDescent="0.3">
      <c r="A2463" s="30">
        <v>903</v>
      </c>
      <c r="B2463" s="36">
        <v>44783</v>
      </c>
      <c r="C2463" s="36">
        <v>44763</v>
      </c>
      <c r="D2463" s="19" t="s">
        <v>1030</v>
      </c>
      <c r="E2463" s="20" t="str">
        <f>IF(ISBLANK(LeaveTracker[[#This Row],[Employee Name]]),"-----",VLOOKUP(LeaveTracker[[#This Row],[Employee Name]],Employees[[Employee Name]:[Office]],6))</f>
        <v>AGRICULTURE OFFICE</v>
      </c>
      <c r="F2463" s="24">
        <v>44760</v>
      </c>
      <c r="G2463" s="24">
        <v>44760</v>
      </c>
      <c r="H2463" s="19" t="s">
        <v>81</v>
      </c>
      <c r="I2463" s="51"/>
      <c r="J2463" s="27" t="str">
        <f ca="1">NETWORKDAYS(LeaveTracker[[#This Row],[Start Date]],LeaveTracker[[#This Row],[End Date]],lstHolidays)&amp; " "&amp;LeaveTracker[[#This Row],[Type of Leave]]</f>
        <v>1 SL</v>
      </c>
      <c r="K2463" s="23">
        <f ca="1">NETWORKDAYS(LeaveTracker[[#This Row],[Start Date]],LeaveTracker[[#This Row],[End Date]],lstHolidays)</f>
        <v>1</v>
      </c>
      <c r="L2463" s="30"/>
    </row>
    <row r="2464" spans="1:12" ht="30" customHeight="1" x14ac:dyDescent="0.3">
      <c r="A2464" s="30">
        <f t="shared" ref="A2464:A2477" si="6">A2463+1</f>
        <v>904</v>
      </c>
      <c r="B2464" s="36">
        <v>44783</v>
      </c>
      <c r="C2464" s="36">
        <v>44762</v>
      </c>
      <c r="D2464" s="19" t="s">
        <v>401</v>
      </c>
      <c r="E2464" s="20" t="str">
        <f>IF(ISBLANK(LeaveTracker[[#This Row],[Employee Name]]),"-----",VLOOKUP(LeaveTracker[[#This Row],[Employee Name]],Employees[[Employee Name]:[Office]],6))</f>
        <v>CTO</v>
      </c>
      <c r="F2464" s="24">
        <v>44762</v>
      </c>
      <c r="G2464" s="24">
        <v>44762</v>
      </c>
      <c r="H2464" s="19" t="s">
        <v>81</v>
      </c>
      <c r="I2464" s="51"/>
      <c r="J2464" s="27" t="str">
        <f ca="1">NETWORKDAYS(LeaveTracker[[#This Row],[Start Date]],LeaveTracker[[#This Row],[End Date]],lstHolidays)&amp; " "&amp;LeaveTracker[[#This Row],[Type of Leave]]</f>
        <v>1 SL</v>
      </c>
      <c r="K2464" s="23">
        <f ca="1">NETWORKDAYS(LeaveTracker[[#This Row],[Start Date]],LeaveTracker[[#This Row],[End Date]],lstHolidays)</f>
        <v>1</v>
      </c>
      <c r="L2464" s="30"/>
    </row>
    <row r="2465" spans="1:12" ht="30" customHeight="1" x14ac:dyDescent="0.3">
      <c r="A2465" s="30">
        <f t="shared" si="6"/>
        <v>905</v>
      </c>
      <c r="B2465" s="36">
        <v>44783</v>
      </c>
      <c r="C2465" s="36">
        <v>44767</v>
      </c>
      <c r="D2465" s="19" t="s">
        <v>782</v>
      </c>
      <c r="E2465" s="20" t="str">
        <f>IF(ISBLANK(LeaveTracker[[#This Row],[Employee Name]]),"-----",VLOOKUP(LeaveTracker[[#This Row],[Employee Name]],Employees[[Employee Name]:[Office]],6))</f>
        <v>GSO</v>
      </c>
      <c r="F2465" s="24">
        <v>44764</v>
      </c>
      <c r="G2465" s="24">
        <v>44764</v>
      </c>
      <c r="H2465" s="19" t="s">
        <v>1035</v>
      </c>
      <c r="I2465" s="51" t="s">
        <v>1035</v>
      </c>
      <c r="J2465" s="27" t="str">
        <f ca="1">NETWORKDAYS(LeaveTracker[[#This Row],[Start Date]],LeaveTracker[[#This Row],[End Date]],lstHolidays)&amp; " "&amp;LeaveTracker[[#This Row],[Type of Leave]]</f>
        <v>1 WITHOUTPAY</v>
      </c>
      <c r="K2465" s="23">
        <f ca="1">NETWORKDAYS(LeaveTracker[[#This Row],[Start Date]],LeaveTracker[[#This Row],[End Date]],lstHolidays)</f>
        <v>1</v>
      </c>
      <c r="L2465" s="30"/>
    </row>
    <row r="2466" spans="1:12" ht="30" customHeight="1" x14ac:dyDescent="0.3">
      <c r="A2466" s="30">
        <f t="shared" si="6"/>
        <v>906</v>
      </c>
      <c r="B2466" s="36">
        <v>44783</v>
      </c>
      <c r="C2466" s="36">
        <v>44767</v>
      </c>
      <c r="D2466" s="19" t="s">
        <v>528</v>
      </c>
      <c r="E2466" s="20" t="str">
        <f>IF(ISBLANK(LeaveTracker[[#This Row],[Employee Name]]),"-----",VLOOKUP(LeaveTracker[[#This Row],[Employee Name]],Employees[[Employee Name]:[Office]],6))</f>
        <v>GSO</v>
      </c>
      <c r="F2466" s="24">
        <v>44764</v>
      </c>
      <c r="G2466" s="24">
        <v>44764</v>
      </c>
      <c r="H2466" s="19" t="s">
        <v>300</v>
      </c>
      <c r="I2466" s="51" t="s">
        <v>647</v>
      </c>
      <c r="J2466" s="27" t="str">
        <f ca="1">NETWORKDAYS(LeaveTracker[[#This Row],[Start Date]],LeaveTracker[[#This Row],[End Date]],lstHolidays)&amp; " "&amp;LeaveTracker[[#This Row],[Type of Leave]]</f>
        <v>1 OTHER</v>
      </c>
      <c r="K2466" s="23">
        <f ca="1">NETWORKDAYS(LeaveTracker[[#This Row],[Start Date]],LeaveTracker[[#This Row],[End Date]],lstHolidays)</f>
        <v>1</v>
      </c>
      <c r="L2466" s="30"/>
    </row>
    <row r="2467" spans="1:12" ht="30" customHeight="1" x14ac:dyDescent="0.3">
      <c r="A2467" s="30">
        <f t="shared" si="6"/>
        <v>907</v>
      </c>
      <c r="B2467" s="36">
        <v>44783</v>
      </c>
      <c r="C2467" s="36">
        <v>44756</v>
      </c>
      <c r="D2467" s="19" t="s">
        <v>836</v>
      </c>
      <c r="E2467" s="20" t="str">
        <f>IF(ISBLANK(LeaveTracker[[#This Row],[Employee Name]]),"-----",VLOOKUP(LeaveTracker[[#This Row],[Employee Name]],Employees[[Employee Name]:[Office]],6))</f>
        <v>CHO</v>
      </c>
      <c r="F2467" s="24">
        <v>44743</v>
      </c>
      <c r="G2467" s="24">
        <v>44743</v>
      </c>
      <c r="H2467" s="19" t="s">
        <v>81</v>
      </c>
      <c r="I2467" s="51"/>
      <c r="J2467" s="27" t="str">
        <f ca="1">NETWORKDAYS(LeaveTracker[[#This Row],[Start Date]],LeaveTracker[[#This Row],[End Date]],lstHolidays)&amp; " "&amp;LeaveTracker[[#This Row],[Type of Leave]]</f>
        <v>1 SL</v>
      </c>
      <c r="K2467" s="23">
        <f ca="1">NETWORKDAYS(LeaveTracker[[#This Row],[Start Date]],LeaveTracker[[#This Row],[End Date]],lstHolidays)</f>
        <v>1</v>
      </c>
      <c r="L2467" s="30"/>
    </row>
    <row r="2468" spans="1:12" ht="30" customHeight="1" x14ac:dyDescent="0.3">
      <c r="A2468" s="30">
        <f t="shared" si="6"/>
        <v>908</v>
      </c>
      <c r="B2468" s="36">
        <v>44783</v>
      </c>
      <c r="C2468" s="36">
        <v>44756</v>
      </c>
      <c r="D2468" s="19" t="s">
        <v>836</v>
      </c>
      <c r="E2468" s="20" t="str">
        <f>IF(ISBLANK(LeaveTracker[[#This Row],[Employee Name]]),"-----",VLOOKUP(LeaveTracker[[#This Row],[Employee Name]],Employees[[Employee Name]:[Office]],6))</f>
        <v>CHO</v>
      </c>
      <c r="F2468" s="24">
        <v>44742</v>
      </c>
      <c r="G2468" s="24">
        <v>44742</v>
      </c>
      <c r="H2468" s="19" t="s">
        <v>81</v>
      </c>
      <c r="I2468" s="51"/>
      <c r="J2468" s="27" t="str">
        <f ca="1">NETWORKDAYS(LeaveTracker[[#This Row],[Start Date]],LeaveTracker[[#This Row],[End Date]],lstHolidays)&amp; " "&amp;LeaveTracker[[#This Row],[Type of Leave]]</f>
        <v>1 SL</v>
      </c>
      <c r="K2468" s="23">
        <f ca="1">NETWORKDAYS(LeaveTracker[[#This Row],[Start Date]],LeaveTracker[[#This Row],[End Date]],lstHolidays)</f>
        <v>1</v>
      </c>
      <c r="L2468" s="30"/>
    </row>
    <row r="2469" spans="1:12" ht="30" customHeight="1" x14ac:dyDescent="0.3">
      <c r="A2469" s="30">
        <f t="shared" si="6"/>
        <v>909</v>
      </c>
      <c r="B2469" s="36">
        <v>44783</v>
      </c>
      <c r="C2469" s="36">
        <v>44742</v>
      </c>
      <c r="D2469" s="19" t="s">
        <v>1038</v>
      </c>
      <c r="E2469" s="20" t="str">
        <f>IF(ISBLANK(LeaveTracker[[#This Row],[Employee Name]]),"-----",VLOOKUP(LeaveTracker[[#This Row],[Employee Name]],Employees[[Employee Name]:[Office]],6))</f>
        <v>ONT</v>
      </c>
      <c r="F2469" s="24">
        <v>44743</v>
      </c>
      <c r="G2469" s="24">
        <v>44757</v>
      </c>
      <c r="H2469" s="19" t="s">
        <v>81</v>
      </c>
      <c r="I2469" s="51"/>
      <c r="J2469" s="27" t="str">
        <f ca="1">NETWORKDAYS(LeaveTracker[[#This Row],[Start Date]],LeaveTracker[[#This Row],[End Date]],lstHolidays)&amp; " "&amp;LeaveTracker[[#This Row],[Type of Leave]]</f>
        <v>11 SL</v>
      </c>
      <c r="K2469" s="23">
        <f ca="1">NETWORKDAYS(LeaveTracker[[#This Row],[Start Date]],LeaveTracker[[#This Row],[End Date]],lstHolidays)</f>
        <v>11</v>
      </c>
      <c r="L2469" s="30"/>
    </row>
    <row r="2470" spans="1:12" ht="30" customHeight="1" x14ac:dyDescent="0.3">
      <c r="A2470" s="30">
        <f t="shared" si="6"/>
        <v>910</v>
      </c>
      <c r="B2470" s="36">
        <v>44783</v>
      </c>
      <c r="C2470" s="36">
        <v>44761</v>
      </c>
      <c r="D2470" s="19" t="s">
        <v>805</v>
      </c>
      <c r="E2470" s="20" t="str">
        <f>IF(ISBLANK(LeaveTracker[[#This Row],[Employee Name]]),"-----",VLOOKUP(LeaveTracker[[#This Row],[Employee Name]],Employees[[Employee Name]:[Office]],6))</f>
        <v>ONT</v>
      </c>
      <c r="F2470" s="24">
        <v>44760</v>
      </c>
      <c r="G2470" s="24">
        <v>44760</v>
      </c>
      <c r="H2470" s="19" t="s">
        <v>81</v>
      </c>
      <c r="I2470" s="51"/>
      <c r="J2470" s="27" t="str">
        <f ca="1">NETWORKDAYS(LeaveTracker[[#This Row],[Start Date]],LeaveTracker[[#This Row],[End Date]],lstHolidays)&amp; " "&amp;LeaveTracker[[#This Row],[Type of Leave]]</f>
        <v>1 SL</v>
      </c>
      <c r="K2470" s="23">
        <f ca="1">NETWORKDAYS(LeaveTracker[[#This Row],[Start Date]],LeaveTracker[[#This Row],[End Date]],lstHolidays)</f>
        <v>1</v>
      </c>
      <c r="L2470" s="30"/>
    </row>
    <row r="2471" spans="1:12" ht="30" customHeight="1" x14ac:dyDescent="0.3">
      <c r="A2471" s="30">
        <f t="shared" si="6"/>
        <v>911</v>
      </c>
      <c r="B2471" s="36">
        <v>44783</v>
      </c>
      <c r="C2471" s="36">
        <v>44762</v>
      </c>
      <c r="D2471" s="19" t="s">
        <v>111</v>
      </c>
      <c r="E2471" s="20" t="str">
        <f>IF(ISBLANK(LeaveTracker[[#This Row],[Employee Name]]),"-----",VLOOKUP(LeaveTracker[[#This Row],[Employee Name]],Employees[[Employee Name]:[Office]],6))</f>
        <v>ONT</v>
      </c>
      <c r="F2471" s="24">
        <v>44756</v>
      </c>
      <c r="G2471" s="24">
        <v>44757</v>
      </c>
      <c r="H2471" s="19" t="s">
        <v>81</v>
      </c>
      <c r="I2471" s="51"/>
      <c r="J2471" s="27" t="str">
        <f ca="1">NETWORKDAYS(LeaveTracker[[#This Row],[Start Date]],LeaveTracker[[#This Row],[End Date]],lstHolidays)&amp; " "&amp;LeaveTracker[[#This Row],[Type of Leave]]</f>
        <v>2 SL</v>
      </c>
      <c r="K2471" s="23">
        <f ca="1">NETWORKDAYS(LeaveTracker[[#This Row],[Start Date]],LeaveTracker[[#This Row],[End Date]],lstHolidays)</f>
        <v>2</v>
      </c>
      <c r="L2471" s="30"/>
    </row>
    <row r="2472" spans="1:12" ht="30" customHeight="1" x14ac:dyDescent="0.3">
      <c r="A2472" s="30">
        <f t="shared" si="6"/>
        <v>912</v>
      </c>
      <c r="B2472" s="36">
        <v>44783</v>
      </c>
      <c r="C2472" s="36">
        <v>44762</v>
      </c>
      <c r="D2472" s="19" t="s">
        <v>111</v>
      </c>
      <c r="E2472" s="20" t="str">
        <f>IF(ISBLANK(LeaveTracker[[#This Row],[Employee Name]]),"-----",VLOOKUP(LeaveTracker[[#This Row],[Employee Name]],Employees[[Employee Name]:[Office]],6))</f>
        <v>ONT</v>
      </c>
      <c r="F2472" s="24">
        <v>44759</v>
      </c>
      <c r="G2472" s="24">
        <v>44760</v>
      </c>
      <c r="H2472" s="19" t="s">
        <v>81</v>
      </c>
      <c r="I2472" s="51"/>
      <c r="J2472" s="27" t="str">
        <f ca="1">NETWORKDAYS(LeaveTracker[[#This Row],[Start Date]],LeaveTracker[[#This Row],[End Date]],lstHolidays)&amp; " "&amp;LeaveTracker[[#This Row],[Type of Leave]]</f>
        <v>1 SL</v>
      </c>
      <c r="K2472" s="23">
        <f ca="1">NETWORKDAYS(LeaveTracker[[#This Row],[Start Date]],LeaveTracker[[#This Row],[End Date]],lstHolidays)</f>
        <v>1</v>
      </c>
      <c r="L2472" s="30"/>
    </row>
    <row r="2473" spans="1:12" ht="30" customHeight="1" x14ac:dyDescent="0.3">
      <c r="A2473" s="30">
        <f t="shared" si="6"/>
        <v>913</v>
      </c>
      <c r="B2473" s="36">
        <v>44783</v>
      </c>
      <c r="C2473" s="36">
        <v>44760</v>
      </c>
      <c r="D2473" s="19" t="s">
        <v>485</v>
      </c>
      <c r="E2473" s="20" t="str">
        <f>IF(ISBLANK(LeaveTracker[[#This Row],[Employee Name]]),"-----",VLOOKUP(LeaveTracker[[#This Row],[Employee Name]],Employees[[Employee Name]:[Office]],6))</f>
        <v>COOPERATIVE OFFICE</v>
      </c>
      <c r="F2473" s="24">
        <v>44763</v>
      </c>
      <c r="G2473" s="24">
        <v>44763</v>
      </c>
      <c r="H2473" s="19" t="s">
        <v>82</v>
      </c>
      <c r="I2473" s="51"/>
      <c r="J2473" s="27" t="str">
        <f ca="1">NETWORKDAYS(LeaveTracker[[#This Row],[Start Date]],LeaveTracker[[#This Row],[End Date]],lstHolidays)&amp; " "&amp;LeaveTracker[[#This Row],[Type of Leave]]</f>
        <v>1 VL</v>
      </c>
      <c r="K2473" s="23">
        <f ca="1">NETWORKDAYS(LeaveTracker[[#This Row],[Start Date]],LeaveTracker[[#This Row],[End Date]],lstHolidays)</f>
        <v>1</v>
      </c>
      <c r="L2473" s="30"/>
    </row>
    <row r="2474" spans="1:12" ht="30" customHeight="1" x14ac:dyDescent="0.3">
      <c r="A2474" s="30">
        <f t="shared" si="6"/>
        <v>914</v>
      </c>
      <c r="B2474" s="36">
        <v>44783</v>
      </c>
      <c r="C2474" s="36">
        <v>44760</v>
      </c>
      <c r="D2474" s="19" t="s">
        <v>765</v>
      </c>
      <c r="E2474" s="20" t="str">
        <f>IF(ISBLANK(LeaveTracker[[#This Row],[Employee Name]]),"-----",VLOOKUP(LeaveTracker[[#This Row],[Employee Name]],Employees[[Employee Name]:[Office]],6))</f>
        <v>CTO</v>
      </c>
      <c r="F2474" s="24">
        <v>44769</v>
      </c>
      <c r="G2474" s="24">
        <v>44771</v>
      </c>
      <c r="H2474" s="19" t="s">
        <v>82</v>
      </c>
      <c r="I2474" s="51"/>
      <c r="J2474" s="27" t="str">
        <f ca="1">NETWORKDAYS(LeaveTracker[[#This Row],[Start Date]],LeaveTracker[[#This Row],[End Date]],lstHolidays)&amp; " "&amp;LeaveTracker[[#This Row],[Type of Leave]]</f>
        <v>3 VL</v>
      </c>
      <c r="K2474" s="23">
        <f ca="1">NETWORKDAYS(LeaveTracker[[#This Row],[Start Date]],LeaveTracker[[#This Row],[End Date]],lstHolidays)</f>
        <v>3</v>
      </c>
      <c r="L2474" s="30"/>
    </row>
    <row r="2475" spans="1:12" ht="30" customHeight="1" x14ac:dyDescent="0.3">
      <c r="A2475" s="30">
        <f t="shared" si="6"/>
        <v>915</v>
      </c>
      <c r="B2475" s="36">
        <v>44783</v>
      </c>
      <c r="C2475" s="36">
        <v>44760</v>
      </c>
      <c r="D2475" s="19" t="s">
        <v>765</v>
      </c>
      <c r="E2475" s="20" t="str">
        <f>IF(ISBLANK(LeaveTracker[[#This Row],[Employee Name]]),"-----",VLOOKUP(LeaveTracker[[#This Row],[Employee Name]],Employees[[Employee Name]:[Office]],6))</f>
        <v>CTO</v>
      </c>
      <c r="F2475" s="24">
        <v>44767</v>
      </c>
      <c r="G2475" s="24">
        <v>44768</v>
      </c>
      <c r="H2475" s="19" t="s">
        <v>82</v>
      </c>
      <c r="I2475" s="51"/>
      <c r="J2475" s="27" t="str">
        <f ca="1">NETWORKDAYS(LeaveTracker[[#This Row],[Start Date]],LeaveTracker[[#This Row],[End Date]],lstHolidays)&amp; " "&amp;LeaveTracker[[#This Row],[Type of Leave]]</f>
        <v>2 VL</v>
      </c>
      <c r="K2475" s="23">
        <f ca="1">NETWORKDAYS(LeaveTracker[[#This Row],[Start Date]],LeaveTracker[[#This Row],[End Date]],lstHolidays)</f>
        <v>2</v>
      </c>
      <c r="L2475" s="30"/>
    </row>
    <row r="2476" spans="1:12" ht="30" customHeight="1" x14ac:dyDescent="0.3">
      <c r="A2476" s="30">
        <f t="shared" si="6"/>
        <v>916</v>
      </c>
      <c r="B2476" s="36">
        <v>44783</v>
      </c>
      <c r="C2476" s="36">
        <v>44756</v>
      </c>
      <c r="D2476" s="19" t="s">
        <v>627</v>
      </c>
      <c r="E2476" s="20" t="str">
        <f>IF(ISBLANK(LeaveTracker[[#This Row],[Employee Name]]),"-----",VLOOKUP(LeaveTracker[[#This Row],[Employee Name]],Employees[[Employee Name]:[Office]],6))</f>
        <v>CTO</v>
      </c>
      <c r="F2476" s="24">
        <v>44761</v>
      </c>
      <c r="G2476" s="24">
        <v>44761</v>
      </c>
      <c r="H2476" s="19" t="s">
        <v>300</v>
      </c>
      <c r="I2476" s="51" t="s">
        <v>1016</v>
      </c>
      <c r="J2476" s="27" t="str">
        <f ca="1">NETWORKDAYS(LeaveTracker[[#This Row],[Start Date]],LeaveTracker[[#This Row],[End Date]],lstHolidays)&amp; " "&amp;LeaveTracker[[#This Row],[Type of Leave]]</f>
        <v>1 OTHER</v>
      </c>
      <c r="K2476" s="23">
        <f ca="1">NETWORKDAYS(LeaveTracker[[#This Row],[Start Date]],LeaveTracker[[#This Row],[End Date]],lstHolidays)</f>
        <v>1</v>
      </c>
      <c r="L2476" s="30"/>
    </row>
    <row r="2477" spans="1:12" ht="30" customHeight="1" x14ac:dyDescent="0.3">
      <c r="A2477" s="30">
        <f t="shared" si="6"/>
        <v>917</v>
      </c>
      <c r="B2477" s="36">
        <v>44783</v>
      </c>
      <c r="C2477" s="36">
        <v>44762</v>
      </c>
      <c r="D2477" s="19" t="s">
        <v>782</v>
      </c>
      <c r="E2477" s="20" t="str">
        <f>IF(ISBLANK(LeaveTracker[[#This Row],[Employee Name]]),"-----",VLOOKUP(LeaveTracker[[#This Row],[Employee Name]],Employees[[Employee Name]:[Office]],6))</f>
        <v>GSO</v>
      </c>
      <c r="F2477" s="24">
        <v>44757</v>
      </c>
      <c r="G2477" s="24">
        <v>44757</v>
      </c>
      <c r="H2477" s="19" t="s">
        <v>81</v>
      </c>
      <c r="I2477" s="51"/>
      <c r="J2477" s="27" t="str">
        <f ca="1">NETWORKDAYS(LeaveTracker[[#This Row],[Start Date]],LeaveTracker[[#This Row],[End Date]],lstHolidays)&amp; " "&amp;LeaveTracker[[#This Row],[Type of Leave]]</f>
        <v>1 SL</v>
      </c>
      <c r="K2477" s="23">
        <f ca="1">NETWORKDAYS(LeaveTracker[[#This Row],[Start Date]],LeaveTracker[[#This Row],[End Date]],lstHolidays)</f>
        <v>1</v>
      </c>
      <c r="L2477" s="30"/>
    </row>
    <row r="2478" spans="1:12" ht="30" customHeight="1" x14ac:dyDescent="0.3">
      <c r="A2478" s="30">
        <v>917</v>
      </c>
      <c r="B2478" s="36">
        <v>44783</v>
      </c>
      <c r="C2478" s="36">
        <v>44762</v>
      </c>
      <c r="D2478" s="19" t="s">
        <v>782</v>
      </c>
      <c r="E2478" s="20" t="str">
        <f>IF(ISBLANK(LeaveTracker[[#This Row],[Employee Name]]),"-----",VLOOKUP(LeaveTracker[[#This Row],[Employee Name]],Employees[[Employee Name]:[Office]],6))</f>
        <v>GSO</v>
      </c>
      <c r="F2478" s="24">
        <v>44760</v>
      </c>
      <c r="G2478" s="24">
        <v>44761</v>
      </c>
      <c r="H2478" s="19" t="s">
        <v>81</v>
      </c>
      <c r="I2478" s="51"/>
      <c r="J2478" s="27" t="str">
        <f ca="1">NETWORKDAYS(LeaveTracker[[#This Row],[Start Date]],LeaveTracker[[#This Row],[End Date]],lstHolidays)&amp; " "&amp;LeaveTracker[[#This Row],[Type of Leave]]</f>
        <v>2 SL</v>
      </c>
      <c r="K2478" s="23">
        <f ca="1">NETWORKDAYS(LeaveTracker[[#This Row],[Start Date]],LeaveTracker[[#This Row],[End Date]],lstHolidays)</f>
        <v>2</v>
      </c>
      <c r="L2478" s="30"/>
    </row>
    <row r="2479" spans="1:12" ht="30" customHeight="1" x14ac:dyDescent="0.3">
      <c r="A2479" s="30">
        <f t="shared" ref="A2479:A2492" si="7">A2478+1</f>
        <v>918</v>
      </c>
      <c r="B2479" s="36">
        <v>44783</v>
      </c>
      <c r="C2479" s="36">
        <v>44761</v>
      </c>
      <c r="D2479" s="19" t="s">
        <v>833</v>
      </c>
      <c r="E2479" s="20" t="str">
        <f>IF(ISBLANK(LeaveTracker[[#This Row],[Employee Name]]),"-----",VLOOKUP(LeaveTracker[[#This Row],[Employee Name]],Employees[[Employee Name]:[Office]],6))</f>
        <v>CHO</v>
      </c>
      <c r="F2479" s="24">
        <v>44769</v>
      </c>
      <c r="G2479" s="24">
        <v>44771</v>
      </c>
      <c r="H2479" s="19" t="s">
        <v>82</v>
      </c>
      <c r="I2479" s="51"/>
      <c r="J2479" s="27" t="str">
        <f ca="1">NETWORKDAYS(LeaveTracker[[#This Row],[Start Date]],LeaveTracker[[#This Row],[End Date]],lstHolidays)&amp; " "&amp;LeaveTracker[[#This Row],[Type of Leave]]</f>
        <v>3 VL</v>
      </c>
      <c r="K2479" s="23">
        <f ca="1">NETWORKDAYS(LeaveTracker[[#This Row],[Start Date]],LeaveTracker[[#This Row],[End Date]],lstHolidays)</f>
        <v>3</v>
      </c>
      <c r="L2479" s="30"/>
    </row>
    <row r="2480" spans="1:12" ht="30" customHeight="1" x14ac:dyDescent="0.3">
      <c r="A2480" s="30">
        <f t="shared" si="7"/>
        <v>919</v>
      </c>
      <c r="B2480" s="36">
        <v>44783</v>
      </c>
      <c r="C2480" s="36">
        <v>44760</v>
      </c>
      <c r="D2480" s="19" t="s">
        <v>833</v>
      </c>
      <c r="E2480" s="20" t="str">
        <f>IF(ISBLANK(LeaveTracker[[#This Row],[Employee Name]]),"-----",VLOOKUP(LeaveTracker[[#This Row],[Employee Name]],Employees[[Employee Name]:[Office]],6))</f>
        <v>CHO</v>
      </c>
      <c r="F2480" s="24">
        <v>44757</v>
      </c>
      <c r="G2480" s="24">
        <v>44757</v>
      </c>
      <c r="H2480" s="19" t="s">
        <v>81</v>
      </c>
      <c r="I2480" s="51"/>
      <c r="J2480" s="27" t="str">
        <f ca="1">NETWORKDAYS(LeaveTracker[[#This Row],[Start Date]],LeaveTracker[[#This Row],[End Date]],lstHolidays)&amp; " "&amp;LeaveTracker[[#This Row],[Type of Leave]]</f>
        <v>1 SL</v>
      </c>
      <c r="K2480" s="23">
        <f ca="1">NETWORKDAYS(LeaveTracker[[#This Row],[Start Date]],LeaveTracker[[#This Row],[End Date]],lstHolidays)</f>
        <v>1</v>
      </c>
      <c r="L2480" s="30"/>
    </row>
    <row r="2481" spans="1:12" ht="30" customHeight="1" x14ac:dyDescent="0.3">
      <c r="A2481" s="30">
        <f t="shared" si="7"/>
        <v>920</v>
      </c>
      <c r="B2481" s="36">
        <v>44783</v>
      </c>
      <c r="C2481" s="36">
        <v>44761</v>
      </c>
      <c r="D2481" s="19" t="s">
        <v>716</v>
      </c>
      <c r="E2481" s="20" t="str">
        <f>IF(ISBLANK(LeaveTracker[[#This Row],[Employee Name]]),"-----",VLOOKUP(LeaveTracker[[#This Row],[Employee Name]],Employees[[Employee Name]:[Office]],6))</f>
        <v>CBO</v>
      </c>
      <c r="F2481" s="24">
        <v>44760</v>
      </c>
      <c r="G2481" s="24">
        <v>44760</v>
      </c>
      <c r="H2481" s="19" t="s">
        <v>81</v>
      </c>
      <c r="I2481" s="51"/>
      <c r="J2481" s="27" t="str">
        <f ca="1">NETWORKDAYS(LeaveTracker[[#This Row],[Start Date]],LeaveTracker[[#This Row],[End Date]],lstHolidays)&amp; " "&amp;LeaveTracker[[#This Row],[Type of Leave]]</f>
        <v>1 SL</v>
      </c>
      <c r="K2481" s="23">
        <f ca="1">NETWORKDAYS(LeaveTracker[[#This Row],[Start Date]],LeaveTracker[[#This Row],[End Date]],lstHolidays)</f>
        <v>1</v>
      </c>
      <c r="L2481" s="30"/>
    </row>
    <row r="2482" spans="1:12" ht="30" customHeight="1" x14ac:dyDescent="0.3">
      <c r="A2482" s="30">
        <f t="shared" si="7"/>
        <v>921</v>
      </c>
      <c r="B2482" s="36">
        <v>44783</v>
      </c>
      <c r="C2482" s="36">
        <v>44755</v>
      </c>
      <c r="D2482" s="19" t="s">
        <v>575</v>
      </c>
      <c r="E2482" s="20" t="str">
        <f>IF(ISBLANK(LeaveTracker[[#This Row],[Employee Name]]),"-----",VLOOKUP(LeaveTracker[[#This Row],[Employee Name]],Employees[[Employee Name]:[Office]],6))</f>
        <v>CCT</v>
      </c>
      <c r="F2482" s="24">
        <v>44760</v>
      </c>
      <c r="G2482" s="24">
        <v>44760</v>
      </c>
      <c r="H2482" s="19" t="s">
        <v>300</v>
      </c>
      <c r="I2482" s="51" t="s">
        <v>647</v>
      </c>
      <c r="J2482" s="27" t="str">
        <f ca="1">NETWORKDAYS(LeaveTracker[[#This Row],[Start Date]],LeaveTracker[[#This Row],[End Date]],lstHolidays)&amp; " "&amp;LeaveTracker[[#This Row],[Type of Leave]]</f>
        <v>1 OTHER</v>
      </c>
      <c r="K2482" s="23">
        <f ca="1">NETWORKDAYS(LeaveTracker[[#This Row],[Start Date]],LeaveTracker[[#This Row],[End Date]],lstHolidays)</f>
        <v>1</v>
      </c>
      <c r="L2482" s="30"/>
    </row>
    <row r="2483" spans="1:12" ht="30" customHeight="1" x14ac:dyDescent="0.3">
      <c r="A2483" s="30">
        <f t="shared" si="7"/>
        <v>922</v>
      </c>
      <c r="B2483" s="36">
        <v>44783</v>
      </c>
      <c r="C2483" s="36">
        <v>44761</v>
      </c>
      <c r="D2483" s="19" t="s">
        <v>633</v>
      </c>
      <c r="E2483" s="20" t="str">
        <f>IF(ISBLANK(LeaveTracker[[#This Row],[Employee Name]]),"-----",VLOOKUP(LeaveTracker[[#This Row],[Employee Name]],Employees[[Employee Name]:[Office]],6))</f>
        <v>CCT</v>
      </c>
      <c r="F2483" s="24">
        <v>44760</v>
      </c>
      <c r="G2483" s="24">
        <v>44760</v>
      </c>
      <c r="H2483" s="19" t="s">
        <v>81</v>
      </c>
      <c r="I2483" s="51"/>
      <c r="J2483" s="27" t="str">
        <f ca="1">NETWORKDAYS(LeaveTracker[[#This Row],[Start Date]],LeaveTracker[[#This Row],[End Date]],lstHolidays)&amp; " "&amp;LeaveTracker[[#This Row],[Type of Leave]]</f>
        <v>1 SL</v>
      </c>
      <c r="K2483" s="23">
        <f ca="1">NETWORKDAYS(LeaveTracker[[#This Row],[Start Date]],LeaveTracker[[#This Row],[End Date]],lstHolidays)</f>
        <v>1</v>
      </c>
      <c r="L2483" s="30"/>
    </row>
    <row r="2484" spans="1:12" ht="30" customHeight="1" x14ac:dyDescent="0.3">
      <c r="A2484" s="30">
        <f t="shared" si="7"/>
        <v>923</v>
      </c>
      <c r="B2484" s="36">
        <v>44783</v>
      </c>
      <c r="C2484" s="36">
        <v>44705</v>
      </c>
      <c r="D2484" s="19" t="s">
        <v>1043</v>
      </c>
      <c r="E2484" s="20" t="str">
        <f>IF(ISBLANK(LeaveTracker[[#This Row],[Employee Name]]),"-----",VLOOKUP(LeaveTracker[[#This Row],[Employee Name]],Employees[[Employee Name]:[Office]],6))</f>
        <v>CHO</v>
      </c>
      <c r="F2484" s="24">
        <v>44705</v>
      </c>
      <c r="G2484" s="24">
        <v>44810</v>
      </c>
      <c r="H2484" s="19" t="s">
        <v>76</v>
      </c>
      <c r="I2484" s="51" t="s">
        <v>1044</v>
      </c>
      <c r="J2484" s="27" t="str">
        <f ca="1">NETWORKDAYS(LeaveTracker[[#This Row],[Start Date]],LeaveTracker[[#This Row],[End Date]],lstHolidays)&amp; " "&amp;LeaveTracker[[#This Row],[Type of Leave]]</f>
        <v>75 Maternity</v>
      </c>
      <c r="K2484" s="23">
        <f ca="1">NETWORKDAYS(LeaveTracker[[#This Row],[Start Date]],LeaveTracker[[#This Row],[End Date]],lstHolidays)</f>
        <v>75</v>
      </c>
      <c r="L2484" s="30"/>
    </row>
    <row r="2485" spans="1:12" ht="30" customHeight="1" x14ac:dyDescent="0.3">
      <c r="A2485" s="30">
        <f t="shared" si="7"/>
        <v>924</v>
      </c>
      <c r="B2485" s="36">
        <v>44783</v>
      </c>
      <c r="C2485" s="36">
        <v>44781</v>
      </c>
      <c r="D2485" s="19" t="s">
        <v>562</v>
      </c>
      <c r="E2485" s="20" t="str">
        <f>IF(ISBLANK(LeaveTracker[[#This Row],[Employee Name]]),"-----",VLOOKUP(LeaveTracker[[#This Row],[Employee Name]],Employees[[Employee Name]:[Office]],6))</f>
        <v>CENRO</v>
      </c>
      <c r="F2485" s="24">
        <v>44778</v>
      </c>
      <c r="G2485" s="24">
        <v>44778</v>
      </c>
      <c r="H2485" s="19" t="s">
        <v>81</v>
      </c>
      <c r="I2485" s="51"/>
      <c r="J2485" s="27" t="str">
        <f ca="1">NETWORKDAYS(LeaveTracker[[#This Row],[Start Date]],LeaveTracker[[#This Row],[End Date]],lstHolidays)&amp; " "&amp;LeaveTracker[[#This Row],[Type of Leave]]</f>
        <v>1 SL</v>
      </c>
      <c r="K2485" s="23">
        <f ca="1">NETWORKDAYS(LeaveTracker[[#This Row],[Start Date]],LeaveTracker[[#This Row],[End Date]],lstHolidays)</f>
        <v>1</v>
      </c>
      <c r="L2485" s="30"/>
    </row>
    <row r="2486" spans="1:12" ht="30" customHeight="1" x14ac:dyDescent="0.3">
      <c r="A2486" s="30">
        <f t="shared" si="7"/>
        <v>925</v>
      </c>
      <c r="B2486" s="36">
        <v>44783</v>
      </c>
      <c r="C2486" s="36">
        <v>44756</v>
      </c>
      <c r="D2486" s="19" t="s">
        <v>635</v>
      </c>
      <c r="E2486" s="20" t="str">
        <f>IF(ISBLANK(LeaveTracker[[#This Row],[Employee Name]]),"-----",VLOOKUP(LeaveTracker[[#This Row],[Employee Name]],Employees[[Employee Name]:[Office]],6))</f>
        <v>LIBRARY</v>
      </c>
      <c r="F2486" s="24">
        <v>44755</v>
      </c>
      <c r="G2486" s="24">
        <v>44755</v>
      </c>
      <c r="H2486" s="19" t="s">
        <v>81</v>
      </c>
      <c r="I2486" s="51"/>
      <c r="J2486" s="27" t="str">
        <f ca="1">NETWORKDAYS(LeaveTracker[[#This Row],[Start Date]],LeaveTracker[[#This Row],[End Date]],lstHolidays)&amp; " "&amp;LeaveTracker[[#This Row],[Type of Leave]]</f>
        <v>1 SL</v>
      </c>
      <c r="K2486" s="23">
        <f ca="1">NETWORKDAYS(LeaveTracker[[#This Row],[Start Date]],LeaveTracker[[#This Row],[End Date]],lstHolidays)</f>
        <v>1</v>
      </c>
      <c r="L2486" s="30"/>
    </row>
    <row r="2487" spans="1:12" ht="30" customHeight="1" x14ac:dyDescent="0.3">
      <c r="A2487" s="30">
        <f t="shared" si="7"/>
        <v>926</v>
      </c>
      <c r="B2487" s="36">
        <v>44784</v>
      </c>
      <c r="C2487" s="36">
        <v>44782</v>
      </c>
      <c r="D2487" s="19" t="s">
        <v>341</v>
      </c>
      <c r="E2487" s="20" t="str">
        <f>IF(ISBLANK(LeaveTracker[[#This Row],[Employee Name]]),"-----",VLOOKUP(LeaveTracker[[#This Row],[Employee Name]],Employees[[Employee Name]:[Office]],6))</f>
        <v>COMELEC</v>
      </c>
      <c r="F2487" s="24">
        <v>44781</v>
      </c>
      <c r="G2487" s="24">
        <v>44781</v>
      </c>
      <c r="H2487" s="19" t="s">
        <v>81</v>
      </c>
      <c r="I2487" s="51"/>
      <c r="J2487" s="27" t="str">
        <f ca="1">NETWORKDAYS(LeaveTracker[[#This Row],[Start Date]],LeaveTracker[[#This Row],[End Date]],lstHolidays)&amp; " "&amp;LeaveTracker[[#This Row],[Type of Leave]]</f>
        <v>1 SL</v>
      </c>
      <c r="K2487" s="23">
        <f ca="1">NETWORKDAYS(LeaveTracker[[#This Row],[Start Date]],LeaveTracker[[#This Row],[End Date]],lstHolidays)</f>
        <v>1</v>
      </c>
      <c r="L2487" s="30"/>
    </row>
    <row r="2488" spans="1:12" ht="30" customHeight="1" x14ac:dyDescent="0.3">
      <c r="A2488" s="30">
        <f t="shared" si="7"/>
        <v>927</v>
      </c>
      <c r="B2488" s="36">
        <v>44784</v>
      </c>
      <c r="C2488" s="36">
        <v>44753</v>
      </c>
      <c r="D2488" s="19" t="s">
        <v>1047</v>
      </c>
      <c r="E2488" s="20" t="str">
        <f>IF(ISBLANK(LeaveTracker[[#This Row],[Employee Name]]),"-----",VLOOKUP(LeaveTracker[[#This Row],[Employee Name]],Employees[[Employee Name]:[Office]],6))</f>
        <v>ONT</v>
      </c>
      <c r="F2488" s="24">
        <v>44753</v>
      </c>
      <c r="G2488" s="24">
        <v>44754</v>
      </c>
      <c r="H2488" s="19" t="s">
        <v>300</v>
      </c>
      <c r="I2488" s="51" t="s">
        <v>1048</v>
      </c>
      <c r="J2488" s="27" t="str">
        <f ca="1">NETWORKDAYS(LeaveTracker[[#This Row],[Start Date]],LeaveTracker[[#This Row],[End Date]],lstHolidays)&amp; " "&amp;LeaveTracker[[#This Row],[Type of Leave]]</f>
        <v>2 OTHER</v>
      </c>
      <c r="K2488" s="23">
        <f ca="1">NETWORKDAYS(LeaveTracker[[#This Row],[Start Date]],LeaveTracker[[#This Row],[End Date]],lstHolidays)</f>
        <v>2</v>
      </c>
      <c r="L2488" s="30"/>
    </row>
    <row r="2489" spans="1:12" ht="30" customHeight="1" x14ac:dyDescent="0.3">
      <c r="A2489" s="30">
        <f t="shared" si="7"/>
        <v>928</v>
      </c>
      <c r="B2489" s="36">
        <v>44784</v>
      </c>
      <c r="C2489" s="36">
        <v>44767</v>
      </c>
      <c r="D2489" s="19" t="s">
        <v>598</v>
      </c>
      <c r="E2489" s="20" t="str">
        <f>IF(ISBLANK(LeaveTracker[[#This Row],[Employee Name]]),"-----",VLOOKUP(LeaveTracker[[#This Row],[Employee Name]],Employees[[Employee Name]:[Office]],6))</f>
        <v>MAHOGANY MARKET</v>
      </c>
      <c r="F2489" s="24">
        <v>44771</v>
      </c>
      <c r="G2489" s="24">
        <v>44771</v>
      </c>
      <c r="H2489" s="19" t="s">
        <v>300</v>
      </c>
      <c r="I2489" s="51" t="s">
        <v>761</v>
      </c>
      <c r="J2489" s="27" t="str">
        <f ca="1">NETWORKDAYS(LeaveTracker[[#This Row],[Start Date]],LeaveTracker[[#This Row],[End Date]],lstHolidays)&amp; " "&amp;LeaveTracker[[#This Row],[Type of Leave]]</f>
        <v>1 OTHER</v>
      </c>
      <c r="K2489" s="23">
        <f ca="1">NETWORKDAYS(LeaveTracker[[#This Row],[Start Date]],LeaveTracker[[#This Row],[End Date]],lstHolidays)</f>
        <v>1</v>
      </c>
      <c r="L2489" s="30"/>
    </row>
    <row r="2490" spans="1:12" ht="30" customHeight="1" x14ac:dyDescent="0.3">
      <c r="A2490" s="30">
        <f t="shared" si="7"/>
        <v>929</v>
      </c>
      <c r="B2490" s="36">
        <v>44784</v>
      </c>
      <c r="C2490" s="36">
        <v>44753</v>
      </c>
      <c r="D2490" s="19" t="s">
        <v>598</v>
      </c>
      <c r="E2490" s="20" t="str">
        <f>IF(ISBLANK(LeaveTracker[[#This Row],[Employee Name]]),"-----",VLOOKUP(LeaveTracker[[#This Row],[Employee Name]],Employees[[Employee Name]:[Office]],6))</f>
        <v>MAHOGANY MARKET</v>
      </c>
      <c r="F2490" s="24">
        <v>44742</v>
      </c>
      <c r="G2490" s="24">
        <v>44742</v>
      </c>
      <c r="H2490" s="19" t="s">
        <v>81</v>
      </c>
      <c r="I2490" s="51"/>
      <c r="J2490" s="27" t="str">
        <f ca="1">NETWORKDAYS(LeaveTracker[[#This Row],[Start Date]],LeaveTracker[[#This Row],[End Date]],lstHolidays)&amp; " "&amp;LeaveTracker[[#This Row],[Type of Leave]]</f>
        <v>1 SL</v>
      </c>
      <c r="K2490" s="23">
        <f ca="1">NETWORKDAYS(LeaveTracker[[#This Row],[Start Date]],LeaveTracker[[#This Row],[End Date]],lstHolidays)</f>
        <v>1</v>
      </c>
      <c r="L2490" s="30"/>
    </row>
    <row r="2491" spans="1:12" ht="30" customHeight="1" x14ac:dyDescent="0.3">
      <c r="A2491" s="30">
        <f t="shared" si="7"/>
        <v>930</v>
      </c>
      <c r="B2491" s="36">
        <v>44784</v>
      </c>
      <c r="C2491" s="36">
        <v>44739</v>
      </c>
      <c r="D2491" s="19" t="s">
        <v>782</v>
      </c>
      <c r="E2491" s="20" t="str">
        <f>IF(ISBLANK(LeaveTracker[[#This Row],[Employee Name]]),"-----",VLOOKUP(LeaveTracker[[#This Row],[Employee Name]],Employees[[Employee Name]:[Office]],6))</f>
        <v>GSO</v>
      </c>
      <c r="F2491" s="24">
        <v>44736</v>
      </c>
      <c r="G2491" s="24">
        <v>44736</v>
      </c>
      <c r="H2491" s="19" t="s">
        <v>81</v>
      </c>
      <c r="I2491" s="51"/>
      <c r="J2491" s="27" t="str">
        <f ca="1">NETWORKDAYS(LeaveTracker[[#This Row],[Start Date]],LeaveTracker[[#This Row],[End Date]],lstHolidays)&amp; " "&amp;LeaveTracker[[#This Row],[Type of Leave]]</f>
        <v>1 SL</v>
      </c>
      <c r="K2491" s="23">
        <f ca="1">NETWORKDAYS(LeaveTracker[[#This Row],[Start Date]],LeaveTracker[[#This Row],[End Date]],lstHolidays)</f>
        <v>1</v>
      </c>
      <c r="L2491" s="30"/>
    </row>
    <row r="2492" spans="1:12" ht="30" customHeight="1" x14ac:dyDescent="0.3">
      <c r="A2492" s="30">
        <f t="shared" si="7"/>
        <v>931</v>
      </c>
      <c r="B2492" s="36">
        <v>44784</v>
      </c>
      <c r="C2492" s="36">
        <v>44724</v>
      </c>
      <c r="D2492" s="19" t="s">
        <v>1051</v>
      </c>
      <c r="E2492" s="20" t="str">
        <f>IF(ISBLANK(LeaveTracker[[#This Row],[Employee Name]]),"-----",VLOOKUP(LeaveTracker[[#This Row],[Employee Name]],Employees[[Employee Name]:[Office]],6))</f>
        <v>CENRO</v>
      </c>
      <c r="F2492" s="24">
        <v>44750</v>
      </c>
      <c r="G2492" s="24">
        <v>44750</v>
      </c>
      <c r="H2492" s="19" t="s">
        <v>81</v>
      </c>
      <c r="I2492" s="51"/>
      <c r="J2492" s="27" t="str">
        <f ca="1">NETWORKDAYS(LeaveTracker[[#This Row],[Start Date]],LeaveTracker[[#This Row],[End Date]],lstHolidays)&amp; " "&amp;LeaveTracker[[#This Row],[Type of Leave]]</f>
        <v>1 SL</v>
      </c>
      <c r="K2492" s="23">
        <f ca="1">NETWORKDAYS(LeaveTracker[[#This Row],[Start Date]],LeaveTracker[[#This Row],[End Date]],lstHolidays)</f>
        <v>1</v>
      </c>
      <c r="L2492" s="30"/>
    </row>
    <row r="2493" spans="1:12" ht="30" customHeight="1" x14ac:dyDescent="0.3">
      <c r="A2493" s="30">
        <v>931</v>
      </c>
      <c r="B2493" s="36">
        <v>44784</v>
      </c>
      <c r="C2493" s="36">
        <v>44724</v>
      </c>
      <c r="D2493" s="19" t="s">
        <v>1051</v>
      </c>
      <c r="E2493" s="20" t="str">
        <f>IF(ISBLANK(LeaveTracker[[#This Row],[Employee Name]]),"-----",VLOOKUP(LeaveTracker[[#This Row],[Employee Name]],Employees[[Employee Name]:[Office]],6))</f>
        <v>CENRO</v>
      </c>
      <c r="F2493" s="24">
        <v>44753</v>
      </c>
      <c r="G2493" s="24">
        <v>44753</v>
      </c>
      <c r="H2493" s="19" t="s">
        <v>81</v>
      </c>
      <c r="I2493" s="51"/>
      <c r="J2493" s="27" t="str">
        <f ca="1">NETWORKDAYS(LeaveTracker[[#This Row],[Start Date]],LeaveTracker[[#This Row],[End Date]],lstHolidays)&amp; " "&amp;LeaveTracker[[#This Row],[Type of Leave]]</f>
        <v>1 SL</v>
      </c>
      <c r="K2493" s="23">
        <f ca="1">NETWORKDAYS(LeaveTracker[[#This Row],[Start Date]],LeaveTracker[[#This Row],[End Date]],lstHolidays)</f>
        <v>1</v>
      </c>
      <c r="L2493" s="30"/>
    </row>
    <row r="2494" spans="1:12" ht="30" customHeight="1" x14ac:dyDescent="0.3">
      <c r="A2494" s="30">
        <f>A2493+1</f>
        <v>932</v>
      </c>
      <c r="B2494" s="36">
        <v>44784</v>
      </c>
      <c r="C2494" s="36">
        <v>44755</v>
      </c>
      <c r="D2494" s="19" t="s">
        <v>500</v>
      </c>
      <c r="E2494" s="20" t="str">
        <f>IF(ISBLANK(LeaveTracker[[#This Row],[Employee Name]]),"-----",VLOOKUP(LeaveTracker[[#This Row],[Employee Name]],Employees[[Employee Name]:[Office]],6))</f>
        <v>COOPERATIVE OFFICE</v>
      </c>
      <c r="F2494" s="24">
        <v>44749</v>
      </c>
      <c r="G2494" s="24">
        <v>44749</v>
      </c>
      <c r="H2494" s="19" t="s">
        <v>81</v>
      </c>
      <c r="I2494" s="51"/>
      <c r="J2494" s="27" t="str">
        <f ca="1">NETWORKDAYS(LeaveTracker[[#This Row],[Start Date]],LeaveTracker[[#This Row],[End Date]],lstHolidays)&amp; " "&amp;LeaveTracker[[#This Row],[Type of Leave]]</f>
        <v>1 SL</v>
      </c>
      <c r="K2494" s="23">
        <f ca="1">NETWORKDAYS(LeaveTracker[[#This Row],[Start Date]],LeaveTracker[[#This Row],[End Date]],lstHolidays)</f>
        <v>1</v>
      </c>
      <c r="L2494" s="30"/>
    </row>
    <row r="2495" spans="1:12" ht="30" customHeight="1" x14ac:dyDescent="0.3">
      <c r="A2495" s="30">
        <f>A2494+1</f>
        <v>933</v>
      </c>
      <c r="B2495" s="36">
        <v>44784</v>
      </c>
      <c r="C2495" s="36">
        <v>44755</v>
      </c>
      <c r="D2495" s="19" t="s">
        <v>884</v>
      </c>
      <c r="E2495" s="20" t="str">
        <f>IF(ISBLANK(LeaveTracker[[#This Row],[Employee Name]]),"-----",VLOOKUP(LeaveTracker[[#This Row],[Employee Name]],Employees[[Employee Name]:[Office]],6))</f>
        <v>GSO</v>
      </c>
      <c r="F2495" s="24">
        <v>44754</v>
      </c>
      <c r="G2495" s="24">
        <v>44754</v>
      </c>
      <c r="H2495" s="19" t="s">
        <v>81</v>
      </c>
      <c r="I2495" s="51"/>
      <c r="J2495" s="27" t="str">
        <f ca="1">NETWORKDAYS(LeaveTracker[[#This Row],[Start Date]],LeaveTracker[[#This Row],[End Date]],lstHolidays)&amp; " "&amp;LeaveTracker[[#This Row],[Type of Leave]]</f>
        <v>1 SL</v>
      </c>
      <c r="K2495" s="23">
        <f ca="1">NETWORKDAYS(LeaveTracker[[#This Row],[Start Date]],LeaveTracker[[#This Row],[End Date]],lstHolidays)</f>
        <v>1</v>
      </c>
      <c r="L2495" s="30"/>
    </row>
    <row r="2496" spans="1:12" ht="30" customHeight="1" x14ac:dyDescent="0.3">
      <c r="A2496" s="30">
        <f>A2495+1</f>
        <v>934</v>
      </c>
      <c r="B2496" s="36">
        <v>44784</v>
      </c>
      <c r="C2496" s="36">
        <v>44749</v>
      </c>
      <c r="D2496" s="19" t="s">
        <v>1004</v>
      </c>
      <c r="E2496" s="20" t="str">
        <f>IF(ISBLANK(LeaveTracker[[#This Row],[Employee Name]]),"-----",VLOOKUP(LeaveTracker[[#This Row],[Employee Name]],Employees[[Employee Name]:[Office]],6))</f>
        <v>GSO</v>
      </c>
      <c r="F2496" s="24">
        <v>44743</v>
      </c>
      <c r="G2496" s="24">
        <v>44743</v>
      </c>
      <c r="H2496" s="19" t="s">
        <v>82</v>
      </c>
      <c r="I2496" s="51"/>
      <c r="J2496" s="27" t="str">
        <f ca="1">NETWORKDAYS(LeaveTracker[[#This Row],[Start Date]],LeaveTracker[[#This Row],[End Date]],lstHolidays)&amp; " "&amp;LeaveTracker[[#This Row],[Type of Leave]]</f>
        <v>1 VL</v>
      </c>
      <c r="K2496" s="23">
        <f ca="1">NETWORKDAYS(LeaveTracker[[#This Row],[Start Date]],LeaveTracker[[#This Row],[End Date]],lstHolidays)</f>
        <v>1</v>
      </c>
      <c r="L2496" s="30"/>
    </row>
    <row r="2497" spans="1:12" ht="30" customHeight="1" x14ac:dyDescent="0.3">
      <c r="A2497" s="30">
        <v>934</v>
      </c>
      <c r="B2497" s="36">
        <v>44784</v>
      </c>
      <c r="C2497" s="36">
        <v>44749</v>
      </c>
      <c r="D2497" s="19" t="s">
        <v>1004</v>
      </c>
      <c r="E2497" s="20" t="str">
        <f>IF(ISBLANK(LeaveTracker[[#This Row],[Employee Name]]),"-----",VLOOKUP(LeaveTracker[[#This Row],[Employee Name]],Employees[[Employee Name]:[Office]],6))</f>
        <v>GSO</v>
      </c>
      <c r="F2497" s="24">
        <v>44749</v>
      </c>
      <c r="G2497" s="24">
        <v>44749</v>
      </c>
      <c r="H2497" s="19" t="s">
        <v>82</v>
      </c>
      <c r="I2497" s="51"/>
      <c r="J2497" s="27" t="str">
        <f ca="1">NETWORKDAYS(LeaveTracker[[#This Row],[Start Date]],LeaveTracker[[#This Row],[End Date]],lstHolidays)&amp; " "&amp;LeaveTracker[[#This Row],[Type of Leave]]</f>
        <v>1 VL</v>
      </c>
      <c r="K2497" s="23">
        <f ca="1">NETWORKDAYS(LeaveTracker[[#This Row],[Start Date]],LeaveTracker[[#This Row],[End Date]],lstHolidays)</f>
        <v>1</v>
      </c>
      <c r="L2497" s="30"/>
    </row>
    <row r="2498" spans="1:12" ht="30" customHeight="1" x14ac:dyDescent="0.3">
      <c r="A2498" s="30">
        <f>A2497+1</f>
        <v>935</v>
      </c>
      <c r="B2498" s="36">
        <v>44784</v>
      </c>
      <c r="C2498" s="36">
        <v>44753</v>
      </c>
      <c r="D2498" s="19" t="s">
        <v>244</v>
      </c>
      <c r="E2498" s="20" t="str">
        <f>IF(ISBLANK(LeaveTracker[[#This Row],[Employee Name]]),"-----",VLOOKUP(LeaveTracker[[#This Row],[Employee Name]],Employees[[Employee Name]:[Office]],6))</f>
        <v>TCCH/TICC</v>
      </c>
      <c r="F2498" s="24">
        <v>44742</v>
      </c>
      <c r="G2498" s="24">
        <v>44748</v>
      </c>
      <c r="H2498" s="19" t="s">
        <v>300</v>
      </c>
      <c r="I2498" s="51" t="s">
        <v>301</v>
      </c>
      <c r="J2498" s="27" t="str">
        <f ca="1">NETWORKDAYS(LeaveTracker[[#This Row],[Start Date]],LeaveTracker[[#This Row],[End Date]],lstHolidays)&amp; " "&amp;LeaveTracker[[#This Row],[Type of Leave]]</f>
        <v>5 OTHER</v>
      </c>
      <c r="K2498" s="23">
        <f ca="1">NETWORKDAYS(LeaveTracker[[#This Row],[Start Date]],LeaveTracker[[#This Row],[End Date]],lstHolidays)</f>
        <v>5</v>
      </c>
      <c r="L2498" s="30"/>
    </row>
    <row r="2499" spans="1:12" ht="30" customHeight="1" x14ac:dyDescent="0.3">
      <c r="A2499" s="30">
        <f>A2498+1</f>
        <v>936</v>
      </c>
      <c r="B2499" s="36">
        <v>44784</v>
      </c>
      <c r="C2499" s="36">
        <v>44753</v>
      </c>
      <c r="D2499" s="19" t="s">
        <v>244</v>
      </c>
      <c r="E2499" s="20" t="str">
        <f>IF(ISBLANK(LeaveTracker[[#This Row],[Employee Name]]),"-----",VLOOKUP(LeaveTracker[[#This Row],[Employee Name]],Employees[[Employee Name]:[Office]],6))</f>
        <v>TCCH/TICC</v>
      </c>
      <c r="F2499" s="24">
        <v>44736</v>
      </c>
      <c r="G2499" s="24">
        <v>44736</v>
      </c>
      <c r="H2499" s="19" t="s">
        <v>81</v>
      </c>
      <c r="I2499" s="51"/>
      <c r="J2499" s="27" t="str">
        <f ca="1">NETWORKDAYS(LeaveTracker[[#This Row],[Start Date]],LeaveTracker[[#This Row],[End Date]],lstHolidays)&amp; " "&amp;LeaveTracker[[#This Row],[Type of Leave]]</f>
        <v>1 SL</v>
      </c>
      <c r="K2499" s="23">
        <f ca="1">NETWORKDAYS(LeaveTracker[[#This Row],[Start Date]],LeaveTracker[[#This Row],[End Date]],lstHolidays)</f>
        <v>1</v>
      </c>
      <c r="L2499" s="30"/>
    </row>
    <row r="2500" spans="1:12" ht="30" customHeight="1" x14ac:dyDescent="0.3">
      <c r="A2500" s="30">
        <f>A2499+1</f>
        <v>937</v>
      </c>
      <c r="B2500" s="36">
        <v>44784</v>
      </c>
      <c r="C2500" s="36">
        <v>44755</v>
      </c>
      <c r="D2500" s="19" t="s">
        <v>541</v>
      </c>
      <c r="E2500" s="20" t="str">
        <f>IF(ISBLANK(LeaveTracker[[#This Row],[Employee Name]]),"-----",VLOOKUP(LeaveTracker[[#This Row],[Employee Name]],Employees[[Employee Name]:[Office]],6))</f>
        <v>LCR</v>
      </c>
      <c r="F2500" s="24">
        <v>44753</v>
      </c>
      <c r="G2500" s="24">
        <v>44753</v>
      </c>
      <c r="H2500" s="19" t="s">
        <v>81</v>
      </c>
      <c r="I2500" s="51"/>
      <c r="J2500" s="27" t="str">
        <f ca="1">NETWORKDAYS(LeaveTracker[[#This Row],[Start Date]],LeaveTracker[[#This Row],[End Date]],lstHolidays)&amp; " "&amp;LeaveTracker[[#This Row],[Type of Leave]]</f>
        <v>1 SL</v>
      </c>
      <c r="K2500" s="23">
        <f ca="1">NETWORKDAYS(LeaveTracker[[#This Row],[Start Date]],LeaveTracker[[#This Row],[End Date]],lstHolidays)</f>
        <v>1</v>
      </c>
      <c r="L2500" s="30"/>
    </row>
    <row r="2501" spans="1:12" ht="30" customHeight="1" x14ac:dyDescent="0.3">
      <c r="A2501" s="30">
        <f>A2500+1</f>
        <v>938</v>
      </c>
      <c r="B2501" s="36">
        <v>44784</v>
      </c>
      <c r="C2501" s="36">
        <v>44693</v>
      </c>
      <c r="D2501" s="19" t="s">
        <v>1052</v>
      </c>
      <c r="E2501" s="20" t="str">
        <f>IF(ISBLANK(LeaveTracker[[#This Row],[Employee Name]]),"-----",VLOOKUP(LeaveTracker[[#This Row],[Employee Name]],Employees[[Employee Name]:[Office]],6))</f>
        <v>ONT</v>
      </c>
      <c r="F2501" s="24">
        <v>44704</v>
      </c>
      <c r="G2501" s="24">
        <v>44706</v>
      </c>
      <c r="H2501" s="19" t="s">
        <v>300</v>
      </c>
      <c r="I2501" s="51" t="s">
        <v>1017</v>
      </c>
      <c r="J2501" s="27" t="str">
        <f ca="1">NETWORKDAYS(LeaveTracker[[#This Row],[Start Date]],LeaveTracker[[#This Row],[End Date]],lstHolidays)&amp; " "&amp;LeaveTracker[[#This Row],[Type of Leave]]</f>
        <v>3 OTHER</v>
      </c>
      <c r="K2501" s="23">
        <f ca="1">NETWORKDAYS(LeaveTracker[[#This Row],[Start Date]],LeaveTracker[[#This Row],[End Date]],lstHolidays)</f>
        <v>3</v>
      </c>
      <c r="L2501" s="30"/>
    </row>
    <row r="2502" spans="1:12" ht="30" customHeight="1" x14ac:dyDescent="0.3">
      <c r="A2502" s="30">
        <v>938</v>
      </c>
      <c r="B2502" s="36">
        <v>44784</v>
      </c>
      <c r="C2502" s="36">
        <v>44693</v>
      </c>
      <c r="D2502" s="19" t="s">
        <v>1052</v>
      </c>
      <c r="E2502" s="20" t="str">
        <f>IF(ISBLANK(LeaveTracker[[#This Row],[Employee Name]]),"-----",VLOOKUP(LeaveTracker[[#This Row],[Employee Name]],Employees[[Employee Name]:[Office]],6))</f>
        <v>ONT</v>
      </c>
      <c r="F2502" s="24">
        <v>44711</v>
      </c>
      <c r="G2502" s="24">
        <v>44712</v>
      </c>
      <c r="H2502" s="19" t="s">
        <v>300</v>
      </c>
      <c r="I2502" s="51" t="s">
        <v>1017</v>
      </c>
      <c r="J2502" s="27" t="str">
        <f ca="1">NETWORKDAYS(LeaveTracker[[#This Row],[Start Date]],LeaveTracker[[#This Row],[End Date]],lstHolidays)&amp; " "&amp;LeaveTracker[[#This Row],[Type of Leave]]</f>
        <v>2 OTHER</v>
      </c>
      <c r="K2502" s="23">
        <f ca="1">NETWORKDAYS(LeaveTracker[[#This Row],[Start Date]],LeaveTracker[[#This Row],[End Date]],lstHolidays)</f>
        <v>2</v>
      </c>
      <c r="L2502" s="30"/>
    </row>
    <row r="2503" spans="1:12" ht="30" customHeight="1" x14ac:dyDescent="0.3">
      <c r="A2503" s="30">
        <f t="shared" ref="A2503:A2549" si="8">A2502+1</f>
        <v>939</v>
      </c>
      <c r="B2503" s="36">
        <v>44784</v>
      </c>
      <c r="C2503" s="36">
        <v>44754</v>
      </c>
      <c r="D2503" s="19" t="s">
        <v>1057</v>
      </c>
      <c r="E2503" s="20" t="str">
        <f>IF(ISBLANK(LeaveTracker[[#This Row],[Employee Name]]),"-----",VLOOKUP(LeaveTracker[[#This Row],[Employee Name]],Employees[[Employee Name]:[Office]],6))</f>
        <v>ONT</v>
      </c>
      <c r="F2503" s="24">
        <v>44760</v>
      </c>
      <c r="G2503" s="24">
        <v>44764</v>
      </c>
      <c r="H2503" s="19" t="s">
        <v>81</v>
      </c>
      <c r="I2503" s="51"/>
      <c r="J2503" s="27" t="str">
        <f ca="1">NETWORKDAYS(LeaveTracker[[#This Row],[Start Date]],LeaveTracker[[#This Row],[End Date]],lstHolidays)&amp; " "&amp;LeaveTracker[[#This Row],[Type of Leave]]</f>
        <v>5 SL</v>
      </c>
      <c r="K2503" s="23">
        <f ca="1">NETWORKDAYS(LeaveTracker[[#This Row],[Start Date]],LeaveTracker[[#This Row],[End Date]],lstHolidays)</f>
        <v>5</v>
      </c>
      <c r="L2503" s="30"/>
    </row>
    <row r="2504" spans="1:12" ht="30" customHeight="1" x14ac:dyDescent="0.3">
      <c r="A2504" s="30">
        <f t="shared" si="8"/>
        <v>940</v>
      </c>
      <c r="B2504" s="36">
        <v>44784</v>
      </c>
      <c r="C2504" s="36">
        <v>44756</v>
      </c>
      <c r="D2504" s="19" t="s">
        <v>572</v>
      </c>
      <c r="E2504" s="20" t="str">
        <f>IF(ISBLANK(LeaveTracker[[#This Row],[Employee Name]]),"-----",VLOOKUP(LeaveTracker[[#This Row],[Employee Name]],Employees[[Employee Name]:[Office]],6))</f>
        <v>CENRO</v>
      </c>
      <c r="F2504" s="24">
        <v>44755</v>
      </c>
      <c r="G2504" s="24">
        <v>44755</v>
      </c>
      <c r="H2504" s="19" t="s">
        <v>81</v>
      </c>
      <c r="I2504" s="51"/>
      <c r="J2504" s="27" t="str">
        <f ca="1">NETWORKDAYS(LeaveTracker[[#This Row],[Start Date]],LeaveTracker[[#This Row],[End Date]],lstHolidays)&amp; " "&amp;LeaveTracker[[#This Row],[Type of Leave]]</f>
        <v>1 SL</v>
      </c>
      <c r="K2504" s="23">
        <f ca="1">NETWORKDAYS(LeaveTracker[[#This Row],[Start Date]],LeaveTracker[[#This Row],[End Date]],lstHolidays)</f>
        <v>1</v>
      </c>
      <c r="L2504" s="30"/>
    </row>
    <row r="2505" spans="1:12" ht="30" customHeight="1" x14ac:dyDescent="0.3">
      <c r="A2505" s="30">
        <f t="shared" si="8"/>
        <v>941</v>
      </c>
      <c r="B2505" s="36">
        <v>44784</v>
      </c>
      <c r="C2505" s="36">
        <v>44755</v>
      </c>
      <c r="D2505" s="19" t="s">
        <v>446</v>
      </c>
      <c r="E2505" s="20" t="str">
        <f>IF(ISBLANK(LeaveTracker[[#This Row],[Employee Name]]),"-----",VLOOKUP(LeaveTracker[[#This Row],[Employee Name]],Employees[[Employee Name]:[Office]],6))</f>
        <v>GSO</v>
      </c>
      <c r="F2505" s="24">
        <v>44767</v>
      </c>
      <c r="G2505" s="24">
        <v>44767</v>
      </c>
      <c r="H2505" s="19" t="s">
        <v>82</v>
      </c>
      <c r="I2505" s="51"/>
      <c r="J2505" s="27" t="str">
        <f ca="1">NETWORKDAYS(LeaveTracker[[#This Row],[Start Date]],LeaveTracker[[#This Row],[End Date]],lstHolidays)&amp; " "&amp;LeaveTracker[[#This Row],[Type of Leave]]</f>
        <v>1 VL</v>
      </c>
      <c r="K2505" s="23">
        <f ca="1">NETWORKDAYS(LeaveTracker[[#This Row],[Start Date]],LeaveTracker[[#This Row],[End Date]],lstHolidays)</f>
        <v>1</v>
      </c>
      <c r="L2505" s="30"/>
    </row>
    <row r="2506" spans="1:12" ht="30" customHeight="1" x14ac:dyDescent="0.3">
      <c r="A2506" s="30">
        <f t="shared" si="8"/>
        <v>942</v>
      </c>
      <c r="B2506" s="36">
        <v>44784</v>
      </c>
      <c r="C2506" s="36">
        <v>44755</v>
      </c>
      <c r="D2506" s="19" t="s">
        <v>446</v>
      </c>
      <c r="E2506" s="20" t="str">
        <f>IF(ISBLANK(LeaveTracker[[#This Row],[Employee Name]]),"-----",VLOOKUP(LeaveTracker[[#This Row],[Employee Name]],Employees[[Employee Name]:[Office]],6))</f>
        <v>GSO</v>
      </c>
      <c r="F2506" s="24">
        <v>44754</v>
      </c>
      <c r="G2506" s="24">
        <v>44754</v>
      </c>
      <c r="H2506" s="19" t="s">
        <v>81</v>
      </c>
      <c r="I2506" s="51"/>
      <c r="J2506" s="27" t="str">
        <f ca="1">NETWORKDAYS(LeaveTracker[[#This Row],[Start Date]],LeaveTracker[[#This Row],[End Date]],lstHolidays)&amp; " "&amp;LeaveTracker[[#This Row],[Type of Leave]]</f>
        <v>1 SL</v>
      </c>
      <c r="K2506" s="23">
        <f ca="1">NETWORKDAYS(LeaveTracker[[#This Row],[Start Date]],LeaveTracker[[#This Row],[End Date]],lstHolidays)</f>
        <v>1</v>
      </c>
      <c r="L2506" s="30"/>
    </row>
    <row r="2507" spans="1:12" ht="30" customHeight="1" x14ac:dyDescent="0.3">
      <c r="A2507" s="30">
        <f t="shared" si="8"/>
        <v>943</v>
      </c>
      <c r="B2507" s="36">
        <v>44784</v>
      </c>
      <c r="C2507" s="36">
        <v>44755</v>
      </c>
      <c r="D2507" s="19" t="s">
        <v>1059</v>
      </c>
      <c r="E2507" s="20" t="str">
        <f>IF(ISBLANK(LeaveTracker[[#This Row],[Employee Name]]),"-----",VLOOKUP(LeaveTracker[[#This Row],[Employee Name]],Employees[[Employee Name]:[Office]],6))</f>
        <v>CENRO</v>
      </c>
      <c r="F2507" s="24">
        <v>44752</v>
      </c>
      <c r="G2507" s="24">
        <v>44752</v>
      </c>
      <c r="H2507" s="19" t="s">
        <v>81</v>
      </c>
      <c r="I2507" s="51"/>
      <c r="J2507" s="27" t="str">
        <f xml:space="preserve"> "1 "&amp;LeaveTracker[[#This Row],[Type of Leave]]</f>
        <v>1 SL</v>
      </c>
      <c r="K2507" s="23">
        <v>1</v>
      </c>
      <c r="L2507" s="30"/>
    </row>
    <row r="2508" spans="1:12" ht="30" customHeight="1" x14ac:dyDescent="0.3">
      <c r="A2508" s="30">
        <f t="shared" si="8"/>
        <v>944</v>
      </c>
      <c r="B2508" s="36">
        <v>44784</v>
      </c>
      <c r="C2508" s="36">
        <v>44761</v>
      </c>
      <c r="D2508" s="19" t="s">
        <v>884</v>
      </c>
      <c r="E2508" s="20" t="str">
        <f>IF(ISBLANK(LeaveTracker[[#This Row],[Employee Name]]),"-----",VLOOKUP(LeaveTracker[[#This Row],[Employee Name]],Employees[[Employee Name]:[Office]],6))</f>
        <v>GSO</v>
      </c>
      <c r="F2508" s="24">
        <v>44767</v>
      </c>
      <c r="G2508" s="24">
        <v>44767</v>
      </c>
      <c r="H2508" s="19" t="s">
        <v>82</v>
      </c>
      <c r="I2508" s="51"/>
      <c r="J2508" s="27" t="str">
        <f ca="1">NETWORKDAYS(LeaveTracker[[#This Row],[Start Date]],LeaveTracker[[#This Row],[End Date]],lstHolidays)&amp; " "&amp;LeaveTracker[[#This Row],[Type of Leave]]</f>
        <v>1 VL</v>
      </c>
      <c r="K2508" s="23">
        <f ca="1">NETWORKDAYS(LeaveTracker[[#This Row],[Start Date]],LeaveTracker[[#This Row],[End Date]],lstHolidays)</f>
        <v>1</v>
      </c>
      <c r="L2508" s="30"/>
    </row>
    <row r="2509" spans="1:12" ht="30" customHeight="1" x14ac:dyDescent="0.3">
      <c r="A2509" s="30">
        <f t="shared" si="8"/>
        <v>945</v>
      </c>
      <c r="B2509" s="36">
        <v>44784</v>
      </c>
      <c r="C2509" s="36">
        <v>44753</v>
      </c>
      <c r="D2509" s="19" t="s">
        <v>1062</v>
      </c>
      <c r="E2509" s="20" t="str">
        <f>IF(ISBLANK(LeaveTracker[[#This Row],[Employee Name]]),"-----",VLOOKUP(LeaveTracker[[#This Row],[Employee Name]],Employees[[Employee Name]:[Office]],6))</f>
        <v>PIO</v>
      </c>
      <c r="F2509" s="24">
        <v>44760</v>
      </c>
      <c r="G2509" s="24">
        <v>44760</v>
      </c>
      <c r="H2509" s="19" t="s">
        <v>82</v>
      </c>
      <c r="I2509" s="51"/>
      <c r="J2509" s="27" t="str">
        <f ca="1">NETWORKDAYS(LeaveTracker[[#This Row],[Start Date]],LeaveTracker[[#This Row],[End Date]],lstHolidays)&amp; " "&amp;LeaveTracker[[#This Row],[Type of Leave]]</f>
        <v>1 VL</v>
      </c>
      <c r="K2509" s="23">
        <f ca="1">NETWORKDAYS(LeaveTracker[[#This Row],[Start Date]],LeaveTracker[[#This Row],[End Date]],lstHolidays)</f>
        <v>1</v>
      </c>
      <c r="L2509" s="30"/>
    </row>
    <row r="2510" spans="1:12" ht="30" customHeight="1" x14ac:dyDescent="0.3">
      <c r="A2510" s="30">
        <f t="shared" si="8"/>
        <v>946</v>
      </c>
      <c r="B2510" s="36">
        <v>44784</v>
      </c>
      <c r="C2510" s="36">
        <v>44782</v>
      </c>
      <c r="D2510" s="19" t="s">
        <v>1062</v>
      </c>
      <c r="E2510" s="20" t="str">
        <f>IF(ISBLANK(LeaveTracker[[#This Row],[Employee Name]]),"-----",VLOOKUP(LeaveTracker[[#This Row],[Employee Name]],Employees[[Employee Name]:[Office]],6))</f>
        <v>PIO</v>
      </c>
      <c r="F2510" s="24">
        <v>44782</v>
      </c>
      <c r="G2510" s="24">
        <v>44782</v>
      </c>
      <c r="H2510" s="19" t="s">
        <v>81</v>
      </c>
      <c r="I2510" s="51"/>
      <c r="J2510" s="27" t="str">
        <f ca="1">NETWORKDAYS(LeaveTracker[[#This Row],[Start Date]],LeaveTracker[[#This Row],[End Date]],lstHolidays)&amp; " "&amp;LeaveTracker[[#This Row],[Type of Leave]]</f>
        <v>1 SL</v>
      </c>
      <c r="K2510" s="23">
        <f ca="1">NETWORKDAYS(LeaveTracker[[#This Row],[Start Date]],LeaveTracker[[#This Row],[End Date]],lstHolidays)</f>
        <v>1</v>
      </c>
      <c r="L2510" s="30"/>
    </row>
    <row r="2511" spans="1:12" ht="30" customHeight="1" x14ac:dyDescent="0.3">
      <c r="A2511" s="30">
        <f t="shared" si="8"/>
        <v>947</v>
      </c>
      <c r="B2511" s="36">
        <v>44784</v>
      </c>
      <c r="C2511" s="36">
        <v>44713</v>
      </c>
      <c r="D2511" s="19" t="s">
        <v>1062</v>
      </c>
      <c r="E2511" s="20" t="str">
        <f>IF(ISBLANK(LeaveTracker[[#This Row],[Employee Name]]),"-----",VLOOKUP(LeaveTracker[[#This Row],[Employee Name]],Employees[[Employee Name]:[Office]],6))</f>
        <v>PIO</v>
      </c>
      <c r="F2511" s="24">
        <v>44713</v>
      </c>
      <c r="G2511" s="24">
        <v>44715</v>
      </c>
      <c r="H2511" s="19" t="s">
        <v>81</v>
      </c>
      <c r="I2511" s="51"/>
      <c r="J2511" s="27" t="str">
        <f ca="1">NETWORKDAYS(LeaveTracker[[#This Row],[Start Date]],LeaveTracker[[#This Row],[End Date]],lstHolidays)&amp; " "&amp;LeaveTracker[[#This Row],[Type of Leave]]</f>
        <v>3 SL</v>
      </c>
      <c r="K2511" s="23">
        <f ca="1">NETWORKDAYS(LeaveTracker[[#This Row],[Start Date]],LeaveTracker[[#This Row],[End Date]],lstHolidays)</f>
        <v>3</v>
      </c>
      <c r="L2511" s="30"/>
    </row>
    <row r="2512" spans="1:12" ht="30" customHeight="1" x14ac:dyDescent="0.3">
      <c r="A2512" s="30">
        <f t="shared" si="8"/>
        <v>948</v>
      </c>
      <c r="B2512" s="36">
        <v>44784</v>
      </c>
      <c r="C2512" s="36">
        <v>44767</v>
      </c>
      <c r="D2512" s="19" t="s">
        <v>326</v>
      </c>
      <c r="E2512" s="20" t="str">
        <f>IF(ISBLANK(LeaveTracker[[#This Row],[Employee Name]]),"-----",VLOOKUP(LeaveTracker[[#This Row],[Employee Name]],Employees[[Employee Name]:[Office]],6))</f>
        <v>CEO</v>
      </c>
      <c r="F2512" s="24">
        <v>44764</v>
      </c>
      <c r="G2512" s="24">
        <v>44764</v>
      </c>
      <c r="H2512" s="19" t="s">
        <v>81</v>
      </c>
      <c r="I2512" s="51"/>
      <c r="J2512" s="27" t="str">
        <f ca="1">NETWORKDAYS(LeaveTracker[[#This Row],[Start Date]],LeaveTracker[[#This Row],[End Date]],lstHolidays)&amp; " "&amp;LeaveTracker[[#This Row],[Type of Leave]]</f>
        <v>1 SL</v>
      </c>
      <c r="K2512" s="23">
        <f ca="1">NETWORKDAYS(LeaveTracker[[#This Row],[Start Date]],LeaveTracker[[#This Row],[End Date]],lstHolidays)</f>
        <v>1</v>
      </c>
      <c r="L2512" s="30"/>
    </row>
    <row r="2513" spans="1:12" ht="30" customHeight="1" x14ac:dyDescent="0.3">
      <c r="A2513" s="30">
        <f t="shared" si="8"/>
        <v>949</v>
      </c>
      <c r="B2513" s="36">
        <v>44784</v>
      </c>
      <c r="C2513" s="36">
        <v>44767</v>
      </c>
      <c r="D2513" s="19" t="s">
        <v>600</v>
      </c>
      <c r="E2513" s="20" t="str">
        <f>IF(ISBLANK(LeaveTracker[[#This Row],[Employee Name]]),"-----",VLOOKUP(LeaveTracker[[#This Row],[Employee Name]],Employees[[Employee Name]:[Office]],6))</f>
        <v>MAHOGANY MARKET</v>
      </c>
      <c r="F2513" s="24">
        <v>44775</v>
      </c>
      <c r="G2513" s="24">
        <v>44775</v>
      </c>
      <c r="H2513" s="19" t="s">
        <v>300</v>
      </c>
      <c r="I2513" s="51" t="s">
        <v>158</v>
      </c>
      <c r="J2513" s="27" t="str">
        <f ca="1">NETWORKDAYS(LeaveTracker[[#This Row],[Start Date]],LeaveTracker[[#This Row],[End Date]],lstHolidays)&amp; " "&amp;LeaveTracker[[#This Row],[Type of Leave]]</f>
        <v>1 OTHER</v>
      </c>
      <c r="K2513" s="23">
        <f ca="1">NETWORKDAYS(LeaveTracker[[#This Row],[Start Date]],LeaveTracker[[#This Row],[End Date]],lstHolidays)</f>
        <v>1</v>
      </c>
      <c r="L2513" s="30"/>
    </row>
    <row r="2514" spans="1:12" ht="30" customHeight="1" x14ac:dyDescent="0.3">
      <c r="A2514" s="30">
        <f t="shared" si="8"/>
        <v>950</v>
      </c>
      <c r="B2514" s="36">
        <v>44784</v>
      </c>
      <c r="C2514" s="36">
        <v>44767</v>
      </c>
      <c r="D2514" s="19" t="s">
        <v>1059</v>
      </c>
      <c r="E2514" s="20" t="str">
        <f>IF(ISBLANK(LeaveTracker[[#This Row],[Employee Name]]),"-----",VLOOKUP(LeaveTracker[[#This Row],[Employee Name]],Employees[[Employee Name]:[Office]],6))</f>
        <v>CENRO</v>
      </c>
      <c r="F2514" s="24">
        <v>44765</v>
      </c>
      <c r="G2514" s="24">
        <v>44766</v>
      </c>
      <c r="H2514" s="19" t="s">
        <v>81</v>
      </c>
      <c r="I2514" s="51"/>
      <c r="J2514" s="27" t="str">
        <f xml:space="preserve"> "2 "&amp;LeaveTracker[[#This Row],[Type of Leave]]</f>
        <v>2 SL</v>
      </c>
      <c r="K2514" s="23">
        <v>2</v>
      </c>
      <c r="L2514" s="30"/>
    </row>
    <row r="2515" spans="1:12" ht="30" customHeight="1" x14ac:dyDescent="0.3">
      <c r="A2515" s="30">
        <f t="shared" si="8"/>
        <v>951</v>
      </c>
      <c r="B2515" s="36">
        <v>44784</v>
      </c>
      <c r="C2515" s="36">
        <v>44764</v>
      </c>
      <c r="D2515" s="19" t="s">
        <v>438</v>
      </c>
      <c r="E2515" s="20" t="str">
        <f>IF(ISBLANK(LeaveTracker[[#This Row],[Employee Name]]),"-----",VLOOKUP(LeaveTracker[[#This Row],[Employee Name]],Employees[[Employee Name]:[Office]],6))</f>
        <v>INTERNAL</v>
      </c>
      <c r="F2515" s="24">
        <v>44761</v>
      </c>
      <c r="G2515" s="24">
        <v>44763</v>
      </c>
      <c r="H2515" s="19" t="s">
        <v>81</v>
      </c>
      <c r="I2515" s="51"/>
      <c r="J2515" s="27" t="str">
        <f ca="1">NETWORKDAYS(LeaveTracker[[#This Row],[Start Date]],LeaveTracker[[#This Row],[End Date]],lstHolidays)&amp; " "&amp;LeaveTracker[[#This Row],[Type of Leave]]</f>
        <v>3 SL</v>
      </c>
      <c r="K2515" s="23">
        <f ca="1">NETWORKDAYS(LeaveTracker[[#This Row],[Start Date]],LeaveTracker[[#This Row],[End Date]],lstHolidays)</f>
        <v>3</v>
      </c>
      <c r="L2515" s="30"/>
    </row>
    <row r="2516" spans="1:12" ht="30" customHeight="1" x14ac:dyDescent="0.3">
      <c r="A2516" s="30">
        <f t="shared" si="8"/>
        <v>952</v>
      </c>
      <c r="B2516" s="36">
        <v>44784</v>
      </c>
      <c r="C2516" s="36">
        <v>44767</v>
      </c>
      <c r="D2516" s="19" t="s">
        <v>829</v>
      </c>
      <c r="E2516" s="20" t="str">
        <f>IF(ISBLANK(LeaveTracker[[#This Row],[Employee Name]]),"-----",VLOOKUP(LeaveTracker[[#This Row],[Employee Name]],Employees[[Employee Name]:[Office]],6))</f>
        <v>CHO</v>
      </c>
      <c r="F2516" s="24">
        <v>44762</v>
      </c>
      <c r="G2516" s="24">
        <v>44764</v>
      </c>
      <c r="H2516" s="19" t="s">
        <v>81</v>
      </c>
      <c r="I2516" s="51"/>
      <c r="J2516" s="27" t="str">
        <f ca="1">NETWORKDAYS(LeaveTracker[[#This Row],[Start Date]],LeaveTracker[[#This Row],[End Date]],lstHolidays)&amp; " "&amp;LeaveTracker[[#This Row],[Type of Leave]]</f>
        <v>3 SL</v>
      </c>
      <c r="K2516" s="23">
        <f ca="1">NETWORKDAYS(LeaveTracker[[#This Row],[Start Date]],LeaveTracker[[#This Row],[End Date]],lstHolidays)</f>
        <v>3</v>
      </c>
      <c r="L2516" s="30"/>
    </row>
    <row r="2517" spans="1:12" ht="30" customHeight="1" x14ac:dyDescent="0.3">
      <c r="A2517" s="30">
        <f t="shared" si="8"/>
        <v>953</v>
      </c>
      <c r="B2517" s="36">
        <v>44784</v>
      </c>
      <c r="C2517" s="36">
        <v>44767</v>
      </c>
      <c r="D2517" s="19" t="s">
        <v>299</v>
      </c>
      <c r="E2517" s="20" t="str">
        <f>IF(ISBLANK(LeaveTracker[[#This Row],[Employee Name]]),"-----",VLOOKUP(LeaveTracker[[#This Row],[Employee Name]],Employees[[Employee Name]:[Office]],6))</f>
        <v>TOPS (ADMIN CSU)</v>
      </c>
      <c r="F2517" s="24">
        <v>44743</v>
      </c>
      <c r="G2517" s="24">
        <v>44773</v>
      </c>
      <c r="H2517" s="19" t="s">
        <v>81</v>
      </c>
      <c r="I2517" s="51"/>
      <c r="J2517" s="27" t="str">
        <f ca="1">NETWORKDAYS(LeaveTracker[[#This Row],[Start Date]],LeaveTracker[[#This Row],[End Date]],lstHolidays)&amp; " "&amp;LeaveTracker[[#This Row],[Type of Leave]]</f>
        <v>21 SL</v>
      </c>
      <c r="K2517" s="23">
        <f ca="1">NETWORKDAYS(LeaveTracker[[#This Row],[Start Date]],LeaveTracker[[#This Row],[End Date]],lstHolidays)</f>
        <v>21</v>
      </c>
      <c r="L2517" s="30"/>
    </row>
    <row r="2518" spans="1:12" ht="30" customHeight="1" x14ac:dyDescent="0.3">
      <c r="A2518" s="30">
        <f t="shared" si="8"/>
        <v>954</v>
      </c>
      <c r="B2518" s="36">
        <v>44784</v>
      </c>
      <c r="C2518" s="36">
        <v>44767</v>
      </c>
      <c r="D2518" s="19" t="s">
        <v>480</v>
      </c>
      <c r="E2518" s="20" t="str">
        <f>IF(ISBLANK(LeaveTracker[[#This Row],[Employee Name]]),"-----",VLOOKUP(LeaveTracker[[#This Row],[Employee Name]],Employees[[Employee Name]:[Office]],6))</f>
        <v>ADMIN OFFICE</v>
      </c>
      <c r="F2518" s="24">
        <v>44747</v>
      </c>
      <c r="G2518" s="24">
        <v>44749</v>
      </c>
      <c r="H2518" s="19" t="s">
        <v>81</v>
      </c>
      <c r="I2518" s="51"/>
      <c r="J2518" s="27" t="str">
        <f ca="1">NETWORKDAYS(LeaveTracker[[#This Row],[Start Date]],LeaveTracker[[#This Row],[End Date]],lstHolidays)&amp; " "&amp;LeaveTracker[[#This Row],[Type of Leave]]</f>
        <v>3 SL</v>
      </c>
      <c r="K2518" s="23">
        <f ca="1">NETWORKDAYS(LeaveTracker[[#This Row],[Start Date]],LeaveTracker[[#This Row],[End Date]],lstHolidays)</f>
        <v>3</v>
      </c>
      <c r="L2518" s="30"/>
    </row>
    <row r="2519" spans="1:12" ht="30" customHeight="1" x14ac:dyDescent="0.3">
      <c r="A2519" s="30">
        <f t="shared" si="8"/>
        <v>955</v>
      </c>
      <c r="B2519" s="36">
        <v>44784</v>
      </c>
      <c r="C2519" s="36">
        <v>44761</v>
      </c>
      <c r="D2519" s="19" t="s">
        <v>330</v>
      </c>
      <c r="E2519" s="20" t="str">
        <f>IF(ISBLANK(LeaveTracker[[#This Row],[Employee Name]]),"-----",VLOOKUP(LeaveTracker[[#This Row],[Employee Name]],Employees[[Employee Name]:[Office]],6))</f>
        <v>LEGAL</v>
      </c>
      <c r="F2519" s="24">
        <v>44760</v>
      </c>
      <c r="G2519" s="24">
        <v>44760</v>
      </c>
      <c r="H2519" s="19" t="s">
        <v>81</v>
      </c>
      <c r="I2519" s="51"/>
      <c r="J2519" s="27" t="str">
        <f ca="1">NETWORKDAYS(LeaveTracker[[#This Row],[Start Date]],LeaveTracker[[#This Row],[End Date]],lstHolidays)&amp; " "&amp;LeaveTracker[[#This Row],[Type of Leave]]</f>
        <v>1 SL</v>
      </c>
      <c r="K2519" s="23">
        <f ca="1">NETWORKDAYS(LeaveTracker[[#This Row],[Start Date]],LeaveTracker[[#This Row],[End Date]],lstHolidays)</f>
        <v>1</v>
      </c>
      <c r="L2519" s="30"/>
    </row>
    <row r="2520" spans="1:12" ht="30" customHeight="1" x14ac:dyDescent="0.3">
      <c r="A2520" s="30">
        <f t="shared" si="8"/>
        <v>956</v>
      </c>
      <c r="B2520" s="36">
        <v>44784</v>
      </c>
      <c r="C2520" s="36">
        <v>44729</v>
      </c>
      <c r="D2520" s="19" t="s">
        <v>1065</v>
      </c>
      <c r="E2520" s="20" t="str">
        <f>IF(ISBLANK(LeaveTracker[[#This Row],[Employee Name]]),"-----",VLOOKUP(LeaveTracker[[#This Row],[Employee Name]],Employees[[Employee Name]:[Office]],6))</f>
        <v>CHO</v>
      </c>
      <c r="F2520" s="24">
        <v>44757</v>
      </c>
      <c r="G2520" s="24">
        <v>44757</v>
      </c>
      <c r="H2520" s="19" t="s">
        <v>82</v>
      </c>
      <c r="I2520" s="51"/>
      <c r="J2520" s="27" t="str">
        <f ca="1">NETWORKDAYS(LeaveTracker[[#This Row],[Start Date]],LeaveTracker[[#This Row],[End Date]],lstHolidays)&amp; " "&amp;LeaveTracker[[#This Row],[Type of Leave]]</f>
        <v>1 VL</v>
      </c>
      <c r="K2520" s="23">
        <f ca="1">NETWORKDAYS(LeaveTracker[[#This Row],[Start Date]],LeaveTracker[[#This Row],[End Date]],lstHolidays)</f>
        <v>1</v>
      </c>
      <c r="L2520" s="30"/>
    </row>
    <row r="2521" spans="1:12" ht="30" customHeight="1" x14ac:dyDescent="0.3">
      <c r="A2521" s="30">
        <f t="shared" si="8"/>
        <v>957</v>
      </c>
      <c r="B2521" s="36">
        <v>44784</v>
      </c>
      <c r="C2521" s="36">
        <v>44775</v>
      </c>
      <c r="D2521" s="19" t="s">
        <v>1069</v>
      </c>
      <c r="E2521" s="20" t="str">
        <f>IF(ISBLANK(LeaveTracker[[#This Row],[Employee Name]]),"-----",VLOOKUP(LeaveTracker[[#This Row],[Employee Name]],Employees[[Employee Name]:[Office]],6))</f>
        <v>CTO</v>
      </c>
      <c r="F2521" s="24">
        <v>44778</v>
      </c>
      <c r="G2521" s="24">
        <v>44778</v>
      </c>
      <c r="H2521" s="19" t="s">
        <v>82</v>
      </c>
      <c r="I2521" s="51"/>
      <c r="J2521" s="27" t="str">
        <f ca="1">NETWORKDAYS(LeaveTracker[[#This Row],[Start Date]],LeaveTracker[[#This Row],[End Date]],lstHolidays)&amp; " "&amp;LeaveTracker[[#This Row],[Type of Leave]]</f>
        <v>1 VL</v>
      </c>
      <c r="K2521" s="23">
        <f ca="1">NETWORKDAYS(LeaveTracker[[#This Row],[Start Date]],LeaveTracker[[#This Row],[End Date]],lstHolidays)</f>
        <v>1</v>
      </c>
      <c r="L2521" s="30"/>
    </row>
    <row r="2522" spans="1:12" ht="30" customHeight="1" x14ac:dyDescent="0.3">
      <c r="A2522" s="30">
        <f t="shared" si="8"/>
        <v>958</v>
      </c>
      <c r="B2522" s="36">
        <v>44784</v>
      </c>
      <c r="C2522" s="36">
        <v>44775</v>
      </c>
      <c r="D2522" s="19" t="s">
        <v>1069</v>
      </c>
      <c r="E2522" s="20" t="str">
        <f>IF(ISBLANK(LeaveTracker[[#This Row],[Employee Name]]),"-----",VLOOKUP(LeaveTracker[[#This Row],[Employee Name]],Employees[[Employee Name]:[Office]],6))</f>
        <v>CTO</v>
      </c>
      <c r="F2522" s="24">
        <v>44771</v>
      </c>
      <c r="G2522" s="24">
        <v>44771</v>
      </c>
      <c r="H2522" s="19" t="s">
        <v>81</v>
      </c>
      <c r="I2522" s="51"/>
      <c r="J2522" s="27" t="str">
        <f ca="1">NETWORKDAYS(LeaveTracker[[#This Row],[Start Date]],LeaveTracker[[#This Row],[End Date]],lstHolidays)&amp; " "&amp;LeaveTracker[[#This Row],[Type of Leave]]</f>
        <v>1 SL</v>
      </c>
      <c r="K2522" s="23">
        <f ca="1">NETWORKDAYS(LeaveTracker[[#This Row],[Start Date]],LeaveTracker[[#This Row],[End Date]],lstHolidays)</f>
        <v>1</v>
      </c>
      <c r="L2522" s="30"/>
    </row>
    <row r="2523" spans="1:12" ht="30" customHeight="1" x14ac:dyDescent="0.3">
      <c r="A2523" s="30">
        <f t="shared" si="8"/>
        <v>959</v>
      </c>
      <c r="B2523" s="36">
        <v>44784</v>
      </c>
      <c r="C2523" s="36">
        <v>44775</v>
      </c>
      <c r="D2523" s="19" t="s">
        <v>1072</v>
      </c>
      <c r="E2523" s="20" t="str">
        <f>IF(ISBLANK(LeaveTracker[[#This Row],[Employee Name]]),"-----",VLOOKUP(LeaveTracker[[#This Row],[Employee Name]],Employees[[Employee Name]:[Office]],6))</f>
        <v>CTO</v>
      </c>
      <c r="F2523" s="24">
        <v>44770</v>
      </c>
      <c r="G2523" s="24">
        <v>44770</v>
      </c>
      <c r="H2523" s="19" t="s">
        <v>81</v>
      </c>
      <c r="I2523" s="51"/>
      <c r="J2523" s="27" t="str">
        <f ca="1">NETWORKDAYS(LeaveTracker[[#This Row],[Start Date]],LeaveTracker[[#This Row],[End Date]],lstHolidays)&amp; " "&amp;LeaveTracker[[#This Row],[Type of Leave]]</f>
        <v>1 SL</v>
      </c>
      <c r="K2523" s="23">
        <f ca="1">NETWORKDAYS(LeaveTracker[[#This Row],[Start Date]],LeaveTracker[[#This Row],[End Date]],lstHolidays)</f>
        <v>1</v>
      </c>
      <c r="L2523" s="30"/>
    </row>
    <row r="2524" spans="1:12" ht="30" customHeight="1" x14ac:dyDescent="0.3">
      <c r="A2524" s="30">
        <f t="shared" si="8"/>
        <v>960</v>
      </c>
      <c r="B2524" s="36">
        <v>44784</v>
      </c>
      <c r="C2524" s="36">
        <v>44760</v>
      </c>
      <c r="D2524" s="19" t="s">
        <v>1072</v>
      </c>
      <c r="E2524" s="20" t="str">
        <f>IF(ISBLANK(LeaveTracker[[#This Row],[Employee Name]]),"-----",VLOOKUP(LeaveTracker[[#This Row],[Employee Name]],Employees[[Employee Name]:[Office]],6))</f>
        <v>CTO</v>
      </c>
      <c r="F2524" s="24">
        <v>44762</v>
      </c>
      <c r="G2524" s="24">
        <v>44762</v>
      </c>
      <c r="H2524" s="19" t="s">
        <v>82</v>
      </c>
      <c r="I2524" s="51"/>
      <c r="J2524" s="27" t="str">
        <f ca="1">NETWORKDAYS(LeaveTracker[[#This Row],[Start Date]],LeaveTracker[[#This Row],[End Date]],lstHolidays)&amp; " "&amp;LeaveTracker[[#This Row],[Type of Leave]]</f>
        <v>1 VL</v>
      </c>
      <c r="K2524" s="23">
        <f ca="1">NETWORKDAYS(LeaveTracker[[#This Row],[Start Date]],LeaveTracker[[#This Row],[End Date]],lstHolidays)</f>
        <v>1</v>
      </c>
      <c r="L2524" s="30"/>
    </row>
    <row r="2525" spans="1:12" ht="30" customHeight="1" x14ac:dyDescent="0.3">
      <c r="A2525" s="30">
        <f t="shared" si="8"/>
        <v>961</v>
      </c>
      <c r="B2525" s="36">
        <v>44784</v>
      </c>
      <c r="C2525" s="36">
        <v>44732</v>
      </c>
      <c r="D2525" s="20" t="s">
        <v>1072</v>
      </c>
      <c r="E2525" s="20" t="str">
        <f>IF(ISBLANK(LeaveTracker[[#This Row],[Employee Name]]),"-----",VLOOKUP(LeaveTracker[[#This Row],[Employee Name]],Employees[[Employee Name]:[Office]],6))</f>
        <v>CTO</v>
      </c>
      <c r="F2525" s="24">
        <v>44739</v>
      </c>
      <c r="G2525" s="24">
        <v>44739</v>
      </c>
      <c r="H2525" s="19" t="s">
        <v>300</v>
      </c>
      <c r="I2525" s="51" t="s">
        <v>1016</v>
      </c>
      <c r="J2525" s="27" t="str">
        <f ca="1">NETWORKDAYS(LeaveTracker[[#This Row],[Start Date]],LeaveTracker[[#This Row],[End Date]],lstHolidays)&amp; " "&amp;LeaveTracker[[#This Row],[Type of Leave]]</f>
        <v>1 OTHER</v>
      </c>
      <c r="K2525" s="23">
        <f ca="1">NETWORKDAYS(LeaveTracker[[#This Row],[Start Date]],LeaveTracker[[#This Row],[End Date]],lstHolidays)</f>
        <v>1</v>
      </c>
      <c r="L2525" s="30"/>
    </row>
    <row r="2526" spans="1:12" ht="30" customHeight="1" x14ac:dyDescent="0.3">
      <c r="A2526" s="30">
        <f t="shared" si="8"/>
        <v>962</v>
      </c>
      <c r="B2526" s="36">
        <v>44784</v>
      </c>
      <c r="C2526" s="36">
        <v>44774</v>
      </c>
      <c r="D2526" s="19" t="s">
        <v>1073</v>
      </c>
      <c r="E2526" s="20" t="str">
        <f>IF(ISBLANK(LeaveTracker[[#This Row],[Employee Name]]),"-----",VLOOKUP(LeaveTracker[[#This Row],[Employee Name]],Employees[[Employee Name]:[Office]],6))</f>
        <v>CTO</v>
      </c>
      <c r="F2526" s="24">
        <v>44785</v>
      </c>
      <c r="G2526" s="24">
        <v>44785</v>
      </c>
      <c r="H2526" s="19" t="s">
        <v>82</v>
      </c>
      <c r="I2526" s="51"/>
      <c r="J2526" s="27" t="str">
        <f ca="1">NETWORKDAYS(LeaveTracker[[#This Row],[Start Date]],LeaveTracker[[#This Row],[End Date]],lstHolidays)&amp; " "&amp;LeaveTracker[[#This Row],[Type of Leave]]</f>
        <v>1 VL</v>
      </c>
      <c r="K2526" s="23">
        <f ca="1">NETWORKDAYS(LeaveTracker[[#This Row],[Start Date]],LeaveTracker[[#This Row],[End Date]],lstHolidays)</f>
        <v>1</v>
      </c>
      <c r="L2526" s="30"/>
    </row>
    <row r="2527" spans="1:12" ht="30" customHeight="1" x14ac:dyDescent="0.3">
      <c r="A2527" s="30">
        <f t="shared" si="8"/>
        <v>963</v>
      </c>
      <c r="B2527" s="36">
        <v>44784</v>
      </c>
      <c r="C2527" s="36">
        <v>44781</v>
      </c>
      <c r="D2527" s="20" t="s">
        <v>1076</v>
      </c>
      <c r="E2527" s="20" t="str">
        <f>IF(ISBLANK(LeaveTracker[[#This Row],[Employee Name]]),"-----",VLOOKUP(LeaveTracker[[#This Row],[Employee Name]],Employees[[Employee Name]:[Office]],6))</f>
        <v>COA</v>
      </c>
      <c r="F2527" s="24"/>
      <c r="G2527" s="24"/>
      <c r="H2527" s="19" t="s">
        <v>300</v>
      </c>
      <c r="I2527" s="51" t="s">
        <v>696</v>
      </c>
      <c r="J2527" s="27" t="str">
        <f ca="1">NETWORKDAYS(LeaveTracker[[#This Row],[Start Date]],LeaveTracker[[#This Row],[End Date]],lstHolidays)&amp; " "&amp;LeaveTracker[[#This Row],[Type of Leave]]</f>
        <v>0 OTHER</v>
      </c>
      <c r="K2527" s="23">
        <f ca="1">NETWORKDAYS(LeaveTracker[[#This Row],[Start Date]],LeaveTracker[[#This Row],[End Date]],lstHolidays)</f>
        <v>0</v>
      </c>
      <c r="L2527" s="30"/>
    </row>
    <row r="2528" spans="1:12" ht="30" customHeight="1" x14ac:dyDescent="0.3">
      <c r="A2528" s="30">
        <f t="shared" si="8"/>
        <v>964</v>
      </c>
      <c r="B2528" s="36">
        <v>44790</v>
      </c>
      <c r="C2528" s="36">
        <v>44774</v>
      </c>
      <c r="D2528" s="19" t="s">
        <v>1083</v>
      </c>
      <c r="E2528" s="20" t="str">
        <f>IF(ISBLANK(LeaveTracker[[#This Row],[Employee Name]]),"-----",VLOOKUP(LeaveTracker[[#This Row],[Employee Name]],Employees[[Employee Name]:[Office]],6))</f>
        <v>PIO</v>
      </c>
      <c r="F2528" s="24">
        <v>44767</v>
      </c>
      <c r="G2528" s="24">
        <v>44768</v>
      </c>
      <c r="H2528" s="19" t="s">
        <v>81</v>
      </c>
      <c r="I2528" s="51"/>
      <c r="J2528" s="27" t="str">
        <f ca="1">NETWORKDAYS(LeaveTracker[[#This Row],[Start Date]],LeaveTracker[[#This Row],[End Date]],lstHolidays)&amp; " "&amp;LeaveTracker[[#This Row],[Type of Leave]]</f>
        <v>2 SL</v>
      </c>
      <c r="K2528" s="23">
        <f ca="1">NETWORKDAYS(LeaveTracker[[#This Row],[Start Date]],LeaveTracker[[#This Row],[End Date]],lstHolidays)</f>
        <v>2</v>
      </c>
      <c r="L2528" s="30"/>
    </row>
    <row r="2529" spans="1:12" ht="30" customHeight="1" x14ac:dyDescent="0.3">
      <c r="A2529" s="30">
        <f t="shared" si="8"/>
        <v>965</v>
      </c>
      <c r="B2529" s="36">
        <v>44790</v>
      </c>
      <c r="C2529" s="36">
        <v>44774</v>
      </c>
      <c r="D2529" s="19" t="s">
        <v>330</v>
      </c>
      <c r="E2529" s="20" t="str">
        <f>IF(ISBLANK(LeaveTracker[[#This Row],[Employee Name]]),"-----",VLOOKUP(LeaveTracker[[#This Row],[Employee Name]],Employees[[Employee Name]:[Office]],6))</f>
        <v>LEGAL</v>
      </c>
      <c r="F2529" s="24">
        <v>44771</v>
      </c>
      <c r="G2529" s="24">
        <v>44771</v>
      </c>
      <c r="H2529" s="19" t="s">
        <v>81</v>
      </c>
      <c r="I2529" s="51"/>
      <c r="J2529" s="27" t="str">
        <f ca="1">NETWORKDAYS(LeaveTracker[[#This Row],[Start Date]],LeaveTracker[[#This Row],[End Date]],lstHolidays)&amp; " "&amp;LeaveTracker[[#This Row],[Type of Leave]]</f>
        <v>1 SL</v>
      </c>
      <c r="K2529" s="23">
        <f ca="1">NETWORKDAYS(LeaveTracker[[#This Row],[Start Date]],LeaveTracker[[#This Row],[End Date]],lstHolidays)</f>
        <v>1</v>
      </c>
      <c r="L2529" s="30"/>
    </row>
    <row r="2530" spans="1:12" ht="30" customHeight="1" x14ac:dyDescent="0.3">
      <c r="A2530" s="30">
        <f t="shared" si="8"/>
        <v>966</v>
      </c>
      <c r="B2530" s="36">
        <v>44790</v>
      </c>
      <c r="C2530" s="36">
        <v>44775</v>
      </c>
      <c r="D2530" s="19" t="s">
        <v>267</v>
      </c>
      <c r="E2530" s="20" t="str">
        <f>IF(ISBLANK(LeaveTracker[[#This Row],[Employee Name]]),"-----",VLOOKUP(LeaveTracker[[#This Row],[Employee Name]],Employees[[Employee Name]:[Office]],6))</f>
        <v>MO</v>
      </c>
      <c r="F2530" s="24">
        <v>44774</v>
      </c>
      <c r="G2530" s="24">
        <v>44774</v>
      </c>
      <c r="H2530" s="19" t="s">
        <v>81</v>
      </c>
      <c r="I2530" s="51"/>
      <c r="J2530" s="27" t="str">
        <f ca="1">NETWORKDAYS(LeaveTracker[[#This Row],[Start Date]],LeaveTracker[[#This Row],[End Date]],lstHolidays)&amp; " "&amp;LeaveTracker[[#This Row],[Type of Leave]]</f>
        <v>1 SL</v>
      </c>
      <c r="K2530" s="23">
        <f ca="1">NETWORKDAYS(LeaveTracker[[#This Row],[Start Date]],LeaveTracker[[#This Row],[End Date]],lstHolidays)</f>
        <v>1</v>
      </c>
      <c r="L2530" s="30"/>
    </row>
    <row r="2531" spans="1:12" ht="30" customHeight="1" x14ac:dyDescent="0.3">
      <c r="A2531" s="30">
        <f t="shared" si="8"/>
        <v>967</v>
      </c>
      <c r="B2531" s="36">
        <v>44790</v>
      </c>
      <c r="C2531" s="36">
        <v>44774</v>
      </c>
      <c r="D2531" s="19" t="s">
        <v>615</v>
      </c>
      <c r="E2531" s="20" t="str">
        <f>IF(ISBLANK(LeaveTracker[[#This Row],[Employee Name]]),"-----",VLOOKUP(LeaveTracker[[#This Row],[Employee Name]],Employees[[Employee Name]:[Office]],6))</f>
        <v>CBO</v>
      </c>
      <c r="F2531" s="24">
        <v>44782</v>
      </c>
      <c r="G2531" s="24">
        <v>44782</v>
      </c>
      <c r="H2531" s="19" t="s">
        <v>300</v>
      </c>
      <c r="I2531" s="51" t="s">
        <v>158</v>
      </c>
      <c r="J2531" s="27" t="str">
        <f ca="1">NETWORKDAYS(LeaveTracker[[#This Row],[Start Date]],LeaveTracker[[#This Row],[End Date]],lstHolidays)&amp; " "&amp;LeaveTracker[[#This Row],[Type of Leave]]</f>
        <v>1 OTHER</v>
      </c>
      <c r="K2531" s="23">
        <f ca="1">NETWORKDAYS(LeaveTracker[[#This Row],[Start Date]],LeaveTracker[[#This Row],[End Date]],lstHolidays)</f>
        <v>1</v>
      </c>
      <c r="L2531" s="30"/>
    </row>
    <row r="2532" spans="1:12" ht="30" customHeight="1" x14ac:dyDescent="0.3">
      <c r="A2532" s="30">
        <f t="shared" si="8"/>
        <v>968</v>
      </c>
      <c r="B2532" s="36">
        <v>44790</v>
      </c>
      <c r="C2532" s="36">
        <v>44774</v>
      </c>
      <c r="D2532" s="19" t="s">
        <v>186</v>
      </c>
      <c r="E2532" s="20" t="str">
        <f>IF(ISBLANK(LeaveTracker[[#This Row],[Employee Name]]),"-----",VLOOKUP(LeaveTracker[[#This Row],[Employee Name]],Employees[[Employee Name]:[Office]],6))</f>
        <v>CBO</v>
      </c>
      <c r="F2532" s="24">
        <v>44770</v>
      </c>
      <c r="G2532" s="24">
        <v>44771</v>
      </c>
      <c r="H2532" s="19" t="s">
        <v>81</v>
      </c>
      <c r="I2532" s="51"/>
      <c r="J2532" s="27" t="str">
        <f ca="1">NETWORKDAYS(LeaveTracker[[#This Row],[Start Date]],LeaveTracker[[#This Row],[End Date]],lstHolidays)&amp; " "&amp;LeaveTracker[[#This Row],[Type of Leave]]</f>
        <v>2 SL</v>
      </c>
      <c r="K2532" s="23">
        <f ca="1">NETWORKDAYS(LeaveTracker[[#This Row],[Start Date]],LeaveTracker[[#This Row],[End Date]],lstHolidays)</f>
        <v>2</v>
      </c>
      <c r="L2532" s="30"/>
    </row>
    <row r="2533" spans="1:12" ht="30" customHeight="1" x14ac:dyDescent="0.3">
      <c r="A2533" s="30">
        <f t="shared" si="8"/>
        <v>969</v>
      </c>
      <c r="B2533" s="36">
        <v>44790</v>
      </c>
      <c r="C2533" s="36">
        <v>44775</v>
      </c>
      <c r="D2533" s="19" t="s">
        <v>1085</v>
      </c>
      <c r="E2533" s="20" t="str">
        <f>IF(ISBLANK(LeaveTracker[[#This Row],[Employee Name]]),"-----",VLOOKUP(LeaveTracker[[#This Row],[Employee Name]],Employees[[Employee Name]:[Office]],6))</f>
        <v>CSWDO</v>
      </c>
      <c r="F2533" s="24">
        <v>44771</v>
      </c>
      <c r="G2533" s="24">
        <v>44771</v>
      </c>
      <c r="H2533" s="19" t="s">
        <v>81</v>
      </c>
      <c r="I2533" s="51"/>
      <c r="J2533" s="27" t="str">
        <f ca="1">NETWORKDAYS(LeaveTracker[[#This Row],[Start Date]],LeaveTracker[[#This Row],[End Date]],lstHolidays)&amp; " "&amp;LeaveTracker[[#This Row],[Type of Leave]]</f>
        <v>1 SL</v>
      </c>
      <c r="K2533" s="23">
        <f ca="1">NETWORKDAYS(LeaveTracker[[#This Row],[Start Date]],LeaveTracker[[#This Row],[End Date]],lstHolidays)</f>
        <v>1</v>
      </c>
      <c r="L2533" s="30"/>
    </row>
    <row r="2534" spans="1:12" ht="30" customHeight="1" x14ac:dyDescent="0.3">
      <c r="A2534" s="30">
        <f t="shared" si="8"/>
        <v>970</v>
      </c>
      <c r="B2534" s="36">
        <v>44790</v>
      </c>
      <c r="C2534" s="36">
        <v>44770</v>
      </c>
      <c r="D2534" s="19" t="s">
        <v>1089</v>
      </c>
      <c r="E2534" s="20" t="str">
        <f>IF(ISBLANK(LeaveTracker[[#This Row],[Employee Name]]),"-----",VLOOKUP(LeaveTracker[[#This Row],[Employee Name]],Employees[[Employee Name]:[Office]],6))</f>
        <v>CSWDO</v>
      </c>
      <c r="F2534" s="24">
        <v>44771</v>
      </c>
      <c r="G2534" s="24">
        <v>44771</v>
      </c>
      <c r="H2534" s="19" t="s">
        <v>300</v>
      </c>
      <c r="I2534" s="51" t="s">
        <v>158</v>
      </c>
      <c r="J2534" s="27" t="str">
        <f ca="1">NETWORKDAYS(LeaveTracker[[#This Row],[Start Date]],LeaveTracker[[#This Row],[End Date]],lstHolidays)&amp; " "&amp;LeaveTracker[[#This Row],[Type of Leave]]</f>
        <v>1 OTHER</v>
      </c>
      <c r="K2534" s="23">
        <f ca="1">NETWORKDAYS(LeaveTracker[[#This Row],[Start Date]],LeaveTracker[[#This Row],[End Date]],lstHolidays)</f>
        <v>1</v>
      </c>
      <c r="L2534" s="30"/>
    </row>
    <row r="2535" spans="1:12" ht="30" customHeight="1" x14ac:dyDescent="0.3">
      <c r="A2535" s="30">
        <f t="shared" si="8"/>
        <v>971</v>
      </c>
      <c r="B2535" s="36">
        <v>44790</v>
      </c>
      <c r="C2535" s="36">
        <v>44770</v>
      </c>
      <c r="D2535" s="19" t="s">
        <v>1027</v>
      </c>
      <c r="E2535" s="20" t="str">
        <f>IF(ISBLANK(LeaveTracker[[#This Row],[Employee Name]]),"-----",VLOOKUP(LeaveTracker[[#This Row],[Employee Name]],Employees[[Employee Name]:[Office]],6))</f>
        <v>CSWDO</v>
      </c>
      <c r="F2535" s="24">
        <v>44774</v>
      </c>
      <c r="G2535" s="24">
        <v>44774</v>
      </c>
      <c r="H2535" s="19" t="s">
        <v>300</v>
      </c>
      <c r="I2535" s="51" t="s">
        <v>158</v>
      </c>
      <c r="J2535" s="27" t="str">
        <f ca="1">NETWORKDAYS(LeaveTracker[[#This Row],[Start Date]],LeaveTracker[[#This Row],[End Date]],lstHolidays)&amp; " "&amp;LeaveTracker[[#This Row],[Type of Leave]]</f>
        <v>1 OTHER</v>
      </c>
      <c r="K2535" s="23">
        <f ca="1">NETWORKDAYS(LeaveTracker[[#This Row],[Start Date]],LeaveTracker[[#This Row],[End Date]],lstHolidays)</f>
        <v>1</v>
      </c>
      <c r="L2535" s="30"/>
    </row>
    <row r="2536" spans="1:12" ht="30" customHeight="1" x14ac:dyDescent="0.3">
      <c r="A2536" s="30">
        <f t="shared" si="8"/>
        <v>972</v>
      </c>
      <c r="B2536" s="36">
        <v>44790</v>
      </c>
      <c r="C2536" s="36">
        <v>44770</v>
      </c>
      <c r="D2536" s="19" t="s">
        <v>1027</v>
      </c>
      <c r="E2536" s="20" t="str">
        <f>IF(ISBLANK(LeaveTracker[[#This Row],[Employee Name]]),"-----",VLOOKUP(LeaveTracker[[#This Row],[Employee Name]],Employees[[Employee Name]:[Office]],6))</f>
        <v>CSWDO</v>
      </c>
      <c r="F2536" s="24">
        <v>44762</v>
      </c>
      <c r="G2536" s="24">
        <v>44763</v>
      </c>
      <c r="H2536" s="19" t="s">
        <v>81</v>
      </c>
      <c r="I2536" s="51"/>
      <c r="J2536" s="27" t="str">
        <f ca="1">NETWORKDAYS(LeaveTracker[[#This Row],[Start Date]],LeaveTracker[[#This Row],[End Date]],lstHolidays)&amp; " "&amp;LeaveTracker[[#This Row],[Type of Leave]]</f>
        <v>2 SL</v>
      </c>
      <c r="K2536" s="23">
        <f ca="1">NETWORKDAYS(LeaveTracker[[#This Row],[Start Date]],LeaveTracker[[#This Row],[End Date]],lstHolidays)</f>
        <v>2</v>
      </c>
      <c r="L2536" s="30"/>
    </row>
    <row r="2537" spans="1:12" ht="30" customHeight="1" x14ac:dyDescent="0.3">
      <c r="A2537" s="30">
        <f t="shared" si="8"/>
        <v>973</v>
      </c>
      <c r="B2537" s="36">
        <v>44790</v>
      </c>
      <c r="C2537" s="36">
        <v>44785</v>
      </c>
      <c r="D2537" s="19" t="s">
        <v>233</v>
      </c>
      <c r="E2537" s="20" t="str">
        <f>IF(ISBLANK(LeaveTracker[[#This Row],[Employee Name]]),"-----",VLOOKUP(LeaveTracker[[#This Row],[Employee Name]],Employees[[Employee Name]:[Office]],6))</f>
        <v>CSWDO</v>
      </c>
      <c r="F2537" s="24">
        <v>44784</v>
      </c>
      <c r="G2537" s="24">
        <v>44784</v>
      </c>
      <c r="H2537" s="19" t="s">
        <v>300</v>
      </c>
      <c r="I2537" s="51" t="s">
        <v>1016</v>
      </c>
      <c r="J2537" s="27" t="str">
        <f ca="1">NETWORKDAYS(LeaveTracker[[#This Row],[Start Date]],LeaveTracker[[#This Row],[End Date]],lstHolidays)&amp; " "&amp;LeaveTracker[[#This Row],[Type of Leave]]</f>
        <v>1 OTHER</v>
      </c>
      <c r="K2537" s="23">
        <f ca="1">NETWORKDAYS(LeaveTracker[[#This Row],[Start Date]],LeaveTracker[[#This Row],[End Date]],lstHolidays)</f>
        <v>1</v>
      </c>
      <c r="L2537" s="30"/>
    </row>
    <row r="2538" spans="1:12" ht="30" customHeight="1" x14ac:dyDescent="0.3">
      <c r="A2538" s="30">
        <f t="shared" si="8"/>
        <v>974</v>
      </c>
      <c r="B2538" s="36">
        <v>44790</v>
      </c>
      <c r="C2538" s="36">
        <v>44781</v>
      </c>
      <c r="D2538" s="19" t="s">
        <v>233</v>
      </c>
      <c r="E2538" s="20" t="str">
        <f>IF(ISBLANK(LeaveTracker[[#This Row],[Employee Name]]),"-----",VLOOKUP(LeaveTracker[[#This Row],[Employee Name]],Employees[[Employee Name]:[Office]],6))</f>
        <v>CSWDO</v>
      </c>
      <c r="F2538" s="24">
        <v>44777</v>
      </c>
      <c r="G2538" s="24">
        <v>44778</v>
      </c>
      <c r="H2538" s="19" t="s">
        <v>81</v>
      </c>
      <c r="I2538" s="51"/>
      <c r="J2538" s="27" t="str">
        <f ca="1">NETWORKDAYS(LeaveTracker[[#This Row],[Start Date]],LeaveTracker[[#This Row],[End Date]],lstHolidays)&amp; " "&amp;LeaveTracker[[#This Row],[Type of Leave]]</f>
        <v>2 SL</v>
      </c>
      <c r="K2538" s="23">
        <f ca="1">NETWORKDAYS(LeaveTracker[[#This Row],[Start Date]],LeaveTracker[[#This Row],[End Date]],lstHolidays)</f>
        <v>2</v>
      </c>
      <c r="L2538" s="30"/>
    </row>
    <row r="2539" spans="1:12" ht="30" customHeight="1" x14ac:dyDescent="0.3">
      <c r="A2539" s="30">
        <f t="shared" si="8"/>
        <v>975</v>
      </c>
      <c r="B2539" s="36">
        <v>44790</v>
      </c>
      <c r="C2539" s="36">
        <v>44774</v>
      </c>
      <c r="D2539" s="19" t="s">
        <v>233</v>
      </c>
      <c r="E2539" s="20" t="str">
        <f>IF(ISBLANK(LeaveTracker[[#This Row],[Employee Name]]),"-----",VLOOKUP(LeaveTracker[[#This Row],[Employee Name]],Employees[[Employee Name]:[Office]],6))</f>
        <v>CSWDO</v>
      </c>
      <c r="F2539" s="24">
        <v>44767</v>
      </c>
      <c r="G2539" s="24">
        <v>44771</v>
      </c>
      <c r="H2539" s="19" t="s">
        <v>81</v>
      </c>
      <c r="I2539" s="51"/>
      <c r="J2539" s="27" t="str">
        <f ca="1">NETWORKDAYS(LeaveTracker[[#This Row],[Start Date]],LeaveTracker[[#This Row],[End Date]],lstHolidays)&amp; " "&amp;LeaveTracker[[#This Row],[Type of Leave]]</f>
        <v>5 SL</v>
      </c>
      <c r="K2539" s="23">
        <f ca="1">NETWORKDAYS(LeaveTracker[[#This Row],[Start Date]],LeaveTracker[[#This Row],[End Date]],lstHolidays)</f>
        <v>5</v>
      </c>
      <c r="L2539" s="30"/>
    </row>
    <row r="2540" spans="1:12" ht="30" customHeight="1" x14ac:dyDescent="0.3">
      <c r="A2540" s="30">
        <f t="shared" si="8"/>
        <v>976</v>
      </c>
      <c r="B2540" s="36">
        <v>44790</v>
      </c>
      <c r="C2540" s="36">
        <v>44785</v>
      </c>
      <c r="D2540" s="19" t="s">
        <v>777</v>
      </c>
      <c r="E2540" s="20" t="str">
        <f>IF(ISBLANK(LeaveTracker[[#This Row],[Employee Name]]),"-----",VLOOKUP(LeaveTracker[[#This Row],[Employee Name]],Employees[[Employee Name]:[Office]],6))</f>
        <v>CSWDO</v>
      </c>
      <c r="F2540" s="24">
        <v>44774</v>
      </c>
      <c r="G2540" s="24">
        <v>44778</v>
      </c>
      <c r="H2540" s="19" t="s">
        <v>81</v>
      </c>
      <c r="I2540" s="51"/>
      <c r="J2540" s="27" t="str">
        <f ca="1">NETWORKDAYS(LeaveTracker[[#This Row],[Start Date]],LeaveTracker[[#This Row],[End Date]],lstHolidays)&amp; " "&amp;LeaveTracker[[#This Row],[Type of Leave]]</f>
        <v>5 SL</v>
      </c>
      <c r="K2540" s="23">
        <f ca="1">NETWORKDAYS(LeaveTracker[[#This Row],[Start Date]],LeaveTracker[[#This Row],[End Date]],lstHolidays)</f>
        <v>5</v>
      </c>
      <c r="L2540" s="30"/>
    </row>
    <row r="2541" spans="1:12" ht="30" customHeight="1" x14ac:dyDescent="0.3">
      <c r="A2541" s="30">
        <f t="shared" si="8"/>
        <v>977</v>
      </c>
      <c r="B2541" s="36">
        <v>44790</v>
      </c>
      <c r="C2541" s="36">
        <v>44774</v>
      </c>
      <c r="D2541" s="19" t="s">
        <v>240</v>
      </c>
      <c r="E2541" s="20" t="str">
        <f>IF(ISBLANK(LeaveTracker[[#This Row],[Employee Name]]),"-----",VLOOKUP(LeaveTracker[[#This Row],[Employee Name]],Employees[[Employee Name]:[Office]],6))</f>
        <v>CSWDO</v>
      </c>
      <c r="F2541" s="24">
        <v>44774</v>
      </c>
      <c r="G2541" s="24">
        <v>44778</v>
      </c>
      <c r="H2541" s="19" t="s">
        <v>81</v>
      </c>
      <c r="I2541" s="51"/>
      <c r="J2541" s="27" t="str">
        <f ca="1">NETWORKDAYS(LeaveTracker[[#This Row],[Start Date]],LeaveTracker[[#This Row],[End Date]],lstHolidays)&amp; " "&amp;LeaveTracker[[#This Row],[Type of Leave]]</f>
        <v>5 SL</v>
      </c>
      <c r="K2541" s="23">
        <f ca="1">NETWORKDAYS(LeaveTracker[[#This Row],[Start Date]],LeaveTracker[[#This Row],[End Date]],lstHolidays)</f>
        <v>5</v>
      </c>
      <c r="L2541" s="30"/>
    </row>
    <row r="2542" spans="1:12" ht="30" customHeight="1" x14ac:dyDescent="0.3">
      <c r="A2542" s="30">
        <f t="shared" si="8"/>
        <v>978</v>
      </c>
      <c r="B2542" s="36">
        <v>44790</v>
      </c>
      <c r="C2542" s="36">
        <v>44782</v>
      </c>
      <c r="D2542" s="19" t="s">
        <v>408</v>
      </c>
      <c r="E2542" s="20" t="str">
        <f>IF(ISBLANK(LeaveTracker[[#This Row],[Employee Name]]),"-----",VLOOKUP(LeaveTracker[[#This Row],[Employee Name]],Employees[[Employee Name]:[Office]],6))</f>
        <v>CTO</v>
      </c>
      <c r="F2542" s="24">
        <v>44783</v>
      </c>
      <c r="G2542" s="24">
        <v>44785</v>
      </c>
      <c r="H2542" s="19" t="s">
        <v>82</v>
      </c>
      <c r="I2542" s="51"/>
      <c r="J2542" s="27" t="str">
        <f ca="1">NETWORKDAYS(LeaveTracker[[#This Row],[Start Date]],LeaveTracker[[#This Row],[End Date]],lstHolidays)&amp; " "&amp;LeaveTracker[[#This Row],[Type of Leave]]</f>
        <v>3 VL</v>
      </c>
      <c r="K2542" s="23">
        <f ca="1">NETWORKDAYS(LeaveTracker[[#This Row],[Start Date]],LeaveTracker[[#This Row],[End Date]],lstHolidays)</f>
        <v>3</v>
      </c>
      <c r="L2542" s="30"/>
    </row>
    <row r="2543" spans="1:12" ht="30" customHeight="1" x14ac:dyDescent="0.3">
      <c r="A2543" s="30">
        <f t="shared" si="8"/>
        <v>979</v>
      </c>
      <c r="B2543" s="36">
        <v>44790</v>
      </c>
      <c r="C2543" s="36">
        <v>44788</v>
      </c>
      <c r="D2543" s="19" t="s">
        <v>341</v>
      </c>
      <c r="E2543" s="20" t="str">
        <f>IF(ISBLANK(LeaveTracker[[#This Row],[Employee Name]]),"-----",VLOOKUP(LeaveTracker[[#This Row],[Employee Name]],Employees[[Employee Name]:[Office]],6))</f>
        <v>COMELEC</v>
      </c>
      <c r="F2543" s="24">
        <v>44784</v>
      </c>
      <c r="G2543" s="24">
        <v>44785</v>
      </c>
      <c r="H2543" s="19" t="s">
        <v>81</v>
      </c>
      <c r="I2543" s="51"/>
      <c r="J2543" s="27" t="str">
        <f ca="1">NETWORKDAYS(LeaveTracker[[#This Row],[Start Date]],LeaveTracker[[#This Row],[End Date]],lstHolidays)&amp; " "&amp;LeaveTracker[[#This Row],[Type of Leave]]</f>
        <v>2 SL</v>
      </c>
      <c r="K2543" s="23">
        <f ca="1">NETWORKDAYS(LeaveTracker[[#This Row],[Start Date]],LeaveTracker[[#This Row],[End Date]],lstHolidays)</f>
        <v>2</v>
      </c>
      <c r="L2543" s="30"/>
    </row>
    <row r="2544" spans="1:12" ht="30" customHeight="1" x14ac:dyDescent="0.3">
      <c r="A2544" s="30">
        <f t="shared" si="8"/>
        <v>980</v>
      </c>
      <c r="B2544" s="36">
        <v>44790</v>
      </c>
      <c r="C2544" s="36">
        <v>44777</v>
      </c>
      <c r="D2544" s="19" t="s">
        <v>397</v>
      </c>
      <c r="E2544" s="20" t="str">
        <f>IF(ISBLANK(LeaveTracker[[#This Row],[Employee Name]]),"-----",VLOOKUP(LeaveTracker[[#This Row],[Employee Name]],Employees[[Employee Name]:[Office]],6))</f>
        <v>CTO</v>
      </c>
      <c r="F2544" s="24">
        <v>44776</v>
      </c>
      <c r="G2544" s="24">
        <v>44776</v>
      </c>
      <c r="H2544" s="19" t="s">
        <v>300</v>
      </c>
      <c r="I2544" s="51" t="s">
        <v>1016</v>
      </c>
      <c r="J2544" s="27" t="str">
        <f ca="1">NETWORKDAYS(LeaveTracker[[#This Row],[Start Date]],LeaveTracker[[#This Row],[End Date]],lstHolidays)&amp; " "&amp;LeaveTracker[[#This Row],[Type of Leave]]</f>
        <v>1 OTHER</v>
      </c>
      <c r="K2544" s="23">
        <f ca="1">NETWORKDAYS(LeaveTracker[[#This Row],[Start Date]],LeaveTracker[[#This Row],[End Date]],lstHolidays)</f>
        <v>1</v>
      </c>
      <c r="L2544" s="30"/>
    </row>
    <row r="2545" spans="1:12" ht="30" customHeight="1" x14ac:dyDescent="0.3">
      <c r="A2545" s="30">
        <f t="shared" si="8"/>
        <v>981</v>
      </c>
      <c r="B2545" s="36">
        <v>44790</v>
      </c>
      <c r="C2545" s="36">
        <v>44788</v>
      </c>
      <c r="D2545" s="19" t="s">
        <v>401</v>
      </c>
      <c r="E2545" s="20" t="str">
        <f>IF(ISBLANK(LeaveTracker[[#This Row],[Employee Name]]),"-----",VLOOKUP(LeaveTracker[[#This Row],[Employee Name]],Employees[[Employee Name]:[Office]],6))</f>
        <v>CTO</v>
      </c>
      <c r="F2545" s="24">
        <v>44785</v>
      </c>
      <c r="G2545" s="24">
        <v>44785</v>
      </c>
      <c r="H2545" s="19" t="s">
        <v>81</v>
      </c>
      <c r="I2545" s="51"/>
      <c r="J2545" s="27" t="str">
        <f ca="1">NETWORKDAYS(LeaveTracker[[#This Row],[Start Date]],LeaveTracker[[#This Row],[End Date]],lstHolidays)&amp; " "&amp;LeaveTracker[[#This Row],[Type of Leave]]</f>
        <v>1 SL</v>
      </c>
      <c r="K2545" s="23">
        <f ca="1">NETWORKDAYS(LeaveTracker[[#This Row],[Start Date]],LeaveTracker[[#This Row],[End Date]],lstHolidays)</f>
        <v>1</v>
      </c>
      <c r="L2545" s="30"/>
    </row>
    <row r="2546" spans="1:12" ht="30" customHeight="1" x14ac:dyDescent="0.3">
      <c r="A2546" s="30">
        <f t="shared" si="8"/>
        <v>982</v>
      </c>
      <c r="B2546" s="36">
        <v>44790</v>
      </c>
      <c r="C2546" s="36">
        <v>44771</v>
      </c>
      <c r="D2546" s="19" t="s">
        <v>401</v>
      </c>
      <c r="E2546" s="20" t="str">
        <f>IF(ISBLANK(LeaveTracker[[#This Row],[Employee Name]]),"-----",VLOOKUP(LeaveTracker[[#This Row],[Employee Name]],Employees[[Employee Name]:[Office]],6))</f>
        <v>CTO</v>
      </c>
      <c r="F2546" s="24">
        <v>44771</v>
      </c>
      <c r="G2546" s="24">
        <v>44771</v>
      </c>
      <c r="H2546" s="19" t="s">
        <v>81</v>
      </c>
      <c r="I2546" s="51"/>
      <c r="J2546" s="27" t="str">
        <f ca="1">NETWORKDAYS(LeaveTracker[[#This Row],[Start Date]],LeaveTracker[[#This Row],[End Date]],lstHolidays)&amp; " "&amp;LeaveTracker[[#This Row],[Type of Leave]]</f>
        <v>1 SL</v>
      </c>
      <c r="K2546" s="23">
        <f ca="1">NETWORKDAYS(LeaveTracker[[#This Row],[Start Date]],LeaveTracker[[#This Row],[End Date]],lstHolidays)</f>
        <v>1</v>
      </c>
      <c r="L2546" s="30"/>
    </row>
    <row r="2547" spans="1:12" ht="30" customHeight="1" x14ac:dyDescent="0.3">
      <c r="A2547" s="30">
        <f t="shared" si="8"/>
        <v>983</v>
      </c>
      <c r="B2547" s="36">
        <v>44790</v>
      </c>
      <c r="C2547" s="36">
        <v>44747</v>
      </c>
      <c r="D2547" s="19" t="s">
        <v>401</v>
      </c>
      <c r="E2547" s="20" t="str">
        <f>IF(ISBLANK(LeaveTracker[[#This Row],[Employee Name]]),"-----",VLOOKUP(LeaveTracker[[#This Row],[Employee Name]],Employees[[Employee Name]:[Office]],6))</f>
        <v>CTO</v>
      </c>
      <c r="F2547" s="24">
        <v>44764</v>
      </c>
      <c r="G2547" s="24">
        <v>44764</v>
      </c>
      <c r="H2547" s="19" t="s">
        <v>82</v>
      </c>
      <c r="I2547" s="51"/>
      <c r="J2547" s="27" t="str">
        <f ca="1">NETWORKDAYS(LeaveTracker[[#This Row],[Start Date]],LeaveTracker[[#This Row],[End Date]],lstHolidays)&amp; " "&amp;LeaveTracker[[#This Row],[Type of Leave]]</f>
        <v>1 VL</v>
      </c>
      <c r="K2547" s="23">
        <f ca="1">NETWORKDAYS(LeaveTracker[[#This Row],[Start Date]],LeaveTracker[[#This Row],[End Date]],lstHolidays)</f>
        <v>1</v>
      </c>
      <c r="L2547" s="30"/>
    </row>
    <row r="2548" spans="1:12" ht="30" customHeight="1" x14ac:dyDescent="0.3">
      <c r="A2548" s="30">
        <f t="shared" si="8"/>
        <v>984</v>
      </c>
      <c r="B2548" s="36">
        <v>44790</v>
      </c>
      <c r="C2548" s="36">
        <v>44767</v>
      </c>
      <c r="D2548" s="19" t="s">
        <v>1091</v>
      </c>
      <c r="E2548" s="20" t="str">
        <f>IF(ISBLANK(LeaveTracker[[#This Row],[Employee Name]]),"-----",VLOOKUP(LeaveTracker[[#This Row],[Employee Name]],Employees[[Employee Name]:[Office]],6))</f>
        <v>CTO</v>
      </c>
      <c r="F2548" s="24">
        <v>44763</v>
      </c>
      <c r="G2548" s="24">
        <v>44764</v>
      </c>
      <c r="H2548" s="19" t="s">
        <v>300</v>
      </c>
      <c r="I2548" s="51" t="s">
        <v>647</v>
      </c>
      <c r="J2548" s="27" t="str">
        <f ca="1">NETWORKDAYS(LeaveTracker[[#This Row],[Start Date]],LeaveTracker[[#This Row],[End Date]],lstHolidays)&amp; " "&amp;LeaveTracker[[#This Row],[Type of Leave]]</f>
        <v>2 OTHER</v>
      </c>
      <c r="K2548" s="23">
        <f ca="1">NETWORKDAYS(LeaveTracker[[#This Row],[Start Date]],LeaveTracker[[#This Row],[End Date]],lstHolidays)</f>
        <v>2</v>
      </c>
      <c r="L2548" s="30"/>
    </row>
    <row r="2549" spans="1:12" ht="30" customHeight="1" x14ac:dyDescent="0.3">
      <c r="A2549" s="30">
        <f t="shared" si="8"/>
        <v>985</v>
      </c>
      <c r="B2549" s="36">
        <v>44790</v>
      </c>
      <c r="C2549" s="36">
        <v>44783</v>
      </c>
      <c r="D2549" s="19" t="s">
        <v>414</v>
      </c>
      <c r="E2549" s="20" t="str">
        <f>IF(ISBLANK(LeaveTracker[[#This Row],[Employee Name]]),"-----",VLOOKUP(LeaveTracker[[#This Row],[Employee Name]],Employees[[Employee Name]:[Office]],6))</f>
        <v>CTO</v>
      </c>
      <c r="F2549" s="24">
        <v>44777</v>
      </c>
      <c r="G2549" s="24">
        <v>44777</v>
      </c>
      <c r="H2549" s="19" t="s">
        <v>81</v>
      </c>
      <c r="I2549" s="51"/>
      <c r="J2549" s="27" t="str">
        <f ca="1">NETWORKDAYS(LeaveTracker[[#This Row],[Start Date]],LeaveTracker[[#This Row],[End Date]],lstHolidays)&amp; " "&amp;LeaveTracker[[#This Row],[Type of Leave]]</f>
        <v>1 SL</v>
      </c>
      <c r="K2549" s="23">
        <f ca="1">NETWORKDAYS(LeaveTracker[[#This Row],[Start Date]],LeaveTracker[[#This Row],[End Date]],lstHolidays)</f>
        <v>1</v>
      </c>
      <c r="L2549" s="30"/>
    </row>
    <row r="2550" spans="1:12" ht="30" customHeight="1" x14ac:dyDescent="0.3">
      <c r="A2550" s="30">
        <v>985</v>
      </c>
      <c r="B2550" s="36">
        <v>44790</v>
      </c>
      <c r="C2550" s="36">
        <v>44783</v>
      </c>
      <c r="D2550" s="19" t="s">
        <v>414</v>
      </c>
      <c r="E2550" s="20" t="str">
        <f>IF(ISBLANK(LeaveTracker[[#This Row],[Employee Name]]),"-----",VLOOKUP(LeaveTracker[[#This Row],[Employee Name]],Employees[[Employee Name]:[Office]],6))</f>
        <v>CTO</v>
      </c>
      <c r="F2550" s="24">
        <v>44782</v>
      </c>
      <c r="G2550" s="24">
        <v>44782</v>
      </c>
      <c r="H2550" s="19" t="s">
        <v>81</v>
      </c>
      <c r="I2550" s="51"/>
      <c r="J2550" s="27" t="str">
        <f ca="1">NETWORKDAYS(LeaveTracker[[#This Row],[Start Date]],LeaveTracker[[#This Row],[End Date]],lstHolidays)&amp; " "&amp;LeaveTracker[[#This Row],[Type of Leave]]</f>
        <v>1 SL</v>
      </c>
      <c r="K2550" s="23">
        <f ca="1">NETWORKDAYS(LeaveTracker[[#This Row],[Start Date]],LeaveTracker[[#This Row],[End Date]],lstHolidays)</f>
        <v>1</v>
      </c>
      <c r="L2550" s="30"/>
    </row>
    <row r="2551" spans="1:12" ht="30" customHeight="1" x14ac:dyDescent="0.3">
      <c r="A2551" s="30">
        <f t="shared" ref="A2551:A2561" si="9">A2550+1</f>
        <v>986</v>
      </c>
      <c r="B2551" s="36">
        <v>44790</v>
      </c>
      <c r="C2551" s="36">
        <v>44764</v>
      </c>
      <c r="D2551" s="19" t="s">
        <v>421</v>
      </c>
      <c r="E2551" s="20" t="str">
        <f>IF(ISBLANK(LeaveTracker[[#This Row],[Employee Name]]),"-----",VLOOKUP(LeaveTracker[[#This Row],[Employee Name]],Employees[[Employee Name]:[Office]],6))</f>
        <v>CTO</v>
      </c>
      <c r="F2551" s="24">
        <v>44763</v>
      </c>
      <c r="G2551" s="24">
        <v>44763</v>
      </c>
      <c r="H2551" s="19" t="s">
        <v>81</v>
      </c>
      <c r="I2551" s="51"/>
      <c r="J2551" s="27" t="str">
        <f ca="1">NETWORKDAYS(LeaveTracker[[#This Row],[Start Date]],LeaveTracker[[#This Row],[End Date]],lstHolidays)&amp; " "&amp;LeaveTracker[[#This Row],[Type of Leave]]</f>
        <v>1 SL</v>
      </c>
      <c r="K2551" s="23">
        <f ca="1">NETWORKDAYS(LeaveTracker[[#This Row],[Start Date]],LeaveTracker[[#This Row],[End Date]],lstHolidays)</f>
        <v>1</v>
      </c>
      <c r="L2551" s="30"/>
    </row>
    <row r="2552" spans="1:12" ht="30" customHeight="1" x14ac:dyDescent="0.3">
      <c r="A2552" s="30">
        <f t="shared" si="9"/>
        <v>987</v>
      </c>
      <c r="B2552" s="36">
        <v>44790</v>
      </c>
      <c r="C2552" s="36">
        <v>44769</v>
      </c>
      <c r="D2552" s="19" t="s">
        <v>1093</v>
      </c>
      <c r="E2552" s="20" t="str">
        <f>IF(ISBLANK(LeaveTracker[[#This Row],[Employee Name]]),"-----",VLOOKUP(LeaveTracker[[#This Row],[Employee Name]],Employees[[Employee Name]:[Office]],6))</f>
        <v>CTO</v>
      </c>
      <c r="F2552" s="24">
        <v>44769</v>
      </c>
      <c r="G2552" s="24">
        <v>44769</v>
      </c>
      <c r="H2552" s="19" t="s">
        <v>81</v>
      </c>
      <c r="I2552" s="51"/>
      <c r="J2552" s="27" t="str">
        <f ca="1">NETWORKDAYS(LeaveTracker[[#This Row],[Start Date]],LeaveTracker[[#This Row],[End Date]],lstHolidays)&amp; " "&amp;LeaveTracker[[#This Row],[Type of Leave]]</f>
        <v>1 SL</v>
      </c>
      <c r="K2552" s="23">
        <f ca="1">NETWORKDAYS(LeaveTracker[[#This Row],[Start Date]],LeaveTracker[[#This Row],[End Date]],lstHolidays)</f>
        <v>1</v>
      </c>
      <c r="L2552" s="30"/>
    </row>
    <row r="2553" spans="1:12" ht="30" customHeight="1" x14ac:dyDescent="0.3">
      <c r="A2553" s="30">
        <f t="shared" si="9"/>
        <v>988</v>
      </c>
      <c r="B2553" s="36">
        <v>44790</v>
      </c>
      <c r="C2553" s="36">
        <v>44769</v>
      </c>
      <c r="D2553" s="19" t="s">
        <v>410</v>
      </c>
      <c r="E2553" s="20" t="str">
        <f>IF(ISBLANK(LeaveTracker[[#This Row],[Employee Name]]),"-----",VLOOKUP(LeaveTracker[[#This Row],[Employee Name]],Employees[[Employee Name]:[Office]],6))</f>
        <v>CTO</v>
      </c>
      <c r="F2553" s="24">
        <v>44769</v>
      </c>
      <c r="G2553" s="24">
        <v>44769</v>
      </c>
      <c r="H2553" s="19" t="s">
        <v>300</v>
      </c>
      <c r="I2553" s="51" t="s">
        <v>1017</v>
      </c>
      <c r="J2553" s="27" t="str">
        <f ca="1">NETWORKDAYS(LeaveTracker[[#This Row],[Start Date]],LeaveTracker[[#This Row],[End Date]],lstHolidays)&amp; " "&amp;LeaveTracker[[#This Row],[Type of Leave]]</f>
        <v>1 OTHER</v>
      </c>
      <c r="K2553" s="23">
        <f ca="1">NETWORKDAYS(LeaveTracker[[#This Row],[Start Date]],LeaveTracker[[#This Row],[End Date]],lstHolidays)</f>
        <v>1</v>
      </c>
      <c r="L2553" s="30"/>
    </row>
    <row r="2554" spans="1:12" ht="30" customHeight="1" x14ac:dyDescent="0.3">
      <c r="A2554" s="30">
        <f t="shared" si="9"/>
        <v>989</v>
      </c>
      <c r="B2554" s="36">
        <v>44790</v>
      </c>
      <c r="C2554" s="36">
        <v>44768</v>
      </c>
      <c r="D2554" s="19" t="s">
        <v>408</v>
      </c>
      <c r="E2554" s="20" t="str">
        <f>IF(ISBLANK(LeaveTracker[[#This Row],[Employee Name]]),"-----",VLOOKUP(LeaveTracker[[#This Row],[Employee Name]],Employees[[Employee Name]:[Office]],6))</f>
        <v>CTO</v>
      </c>
      <c r="F2554" s="24">
        <v>44762</v>
      </c>
      <c r="G2554" s="24">
        <v>44762</v>
      </c>
      <c r="H2554" s="19" t="s">
        <v>81</v>
      </c>
      <c r="I2554" s="51"/>
      <c r="J2554" s="27" t="str">
        <f ca="1">NETWORKDAYS(LeaveTracker[[#This Row],[Start Date]],LeaveTracker[[#This Row],[End Date]],lstHolidays)&amp; " "&amp;LeaveTracker[[#This Row],[Type of Leave]]</f>
        <v>1 SL</v>
      </c>
      <c r="K2554" s="23">
        <f ca="1">NETWORKDAYS(LeaveTracker[[#This Row],[Start Date]],LeaveTracker[[#This Row],[End Date]],lstHolidays)</f>
        <v>1</v>
      </c>
      <c r="L2554" s="30"/>
    </row>
    <row r="2555" spans="1:12" ht="30" customHeight="1" x14ac:dyDescent="0.3">
      <c r="A2555" s="30">
        <f t="shared" si="9"/>
        <v>990</v>
      </c>
      <c r="B2555" s="36">
        <v>44790</v>
      </c>
      <c r="C2555" s="36">
        <v>44757</v>
      </c>
      <c r="D2555" s="19" t="s">
        <v>627</v>
      </c>
      <c r="E2555" s="20" t="str">
        <f>IF(ISBLANK(LeaveTracker[[#This Row],[Employee Name]]),"-----",VLOOKUP(LeaveTracker[[#This Row],[Employee Name]],Employees[[Employee Name]:[Office]],6))</f>
        <v>CTO</v>
      </c>
      <c r="F2555" s="24">
        <v>44764</v>
      </c>
      <c r="G2555" s="24">
        <v>44764</v>
      </c>
      <c r="H2555" s="19" t="s">
        <v>82</v>
      </c>
      <c r="I2555" s="51"/>
      <c r="J2555" s="27" t="str">
        <f ca="1">NETWORKDAYS(LeaveTracker[[#This Row],[Start Date]],LeaveTracker[[#This Row],[End Date]],lstHolidays)&amp; " "&amp;LeaveTracker[[#This Row],[Type of Leave]]</f>
        <v>1 VL</v>
      </c>
      <c r="K2555" s="23">
        <f ca="1">NETWORKDAYS(LeaveTracker[[#This Row],[Start Date]],LeaveTracker[[#This Row],[End Date]],lstHolidays)</f>
        <v>1</v>
      </c>
      <c r="L2555" s="30"/>
    </row>
    <row r="2556" spans="1:12" ht="30" customHeight="1" x14ac:dyDescent="0.3">
      <c r="A2556" s="30">
        <f t="shared" si="9"/>
        <v>991</v>
      </c>
      <c r="B2556" s="36">
        <v>44790</v>
      </c>
      <c r="C2556" s="36">
        <v>44777</v>
      </c>
      <c r="D2556" s="19" t="s">
        <v>1034</v>
      </c>
      <c r="E2556" s="20" t="str">
        <f>IF(ISBLANK(LeaveTracker[[#This Row],[Employee Name]]),"-----",VLOOKUP(LeaveTracker[[#This Row],[Employee Name]],Employees[[Employee Name]:[Office]],6))</f>
        <v>CTO</v>
      </c>
      <c r="F2556" s="24">
        <v>44777</v>
      </c>
      <c r="G2556" s="24">
        <v>44777</v>
      </c>
      <c r="H2556" s="19" t="s">
        <v>300</v>
      </c>
      <c r="I2556" s="51" t="s">
        <v>158</v>
      </c>
      <c r="J2556" s="27" t="str">
        <f ca="1">NETWORKDAYS(LeaveTracker[[#This Row],[Start Date]],LeaveTracker[[#This Row],[End Date]],lstHolidays)&amp; " "&amp;LeaveTracker[[#This Row],[Type of Leave]]</f>
        <v>1 OTHER</v>
      </c>
      <c r="K2556" s="23">
        <f ca="1">NETWORKDAYS(LeaveTracker[[#This Row],[Start Date]],LeaveTracker[[#This Row],[End Date]],lstHolidays)</f>
        <v>1</v>
      </c>
      <c r="L2556" s="30"/>
    </row>
    <row r="2557" spans="1:12" ht="30" customHeight="1" x14ac:dyDescent="0.3">
      <c r="A2557" s="30">
        <f t="shared" si="9"/>
        <v>992</v>
      </c>
      <c r="B2557" s="36">
        <v>44790</v>
      </c>
      <c r="C2557" s="36">
        <v>44775</v>
      </c>
      <c r="D2557" s="19" t="s">
        <v>841</v>
      </c>
      <c r="E2557" s="20" t="str">
        <f>IF(ISBLANK(LeaveTracker[[#This Row],[Employee Name]]),"-----",VLOOKUP(LeaveTracker[[#This Row],[Employee Name]],Employees[[Employee Name]:[Office]],6))</f>
        <v>CTO</v>
      </c>
      <c r="F2557" s="24">
        <v>44774</v>
      </c>
      <c r="G2557" s="24">
        <v>44774</v>
      </c>
      <c r="H2557" s="19" t="s">
        <v>81</v>
      </c>
      <c r="I2557" s="51"/>
      <c r="J2557" s="27" t="str">
        <f ca="1">NETWORKDAYS(LeaveTracker[[#This Row],[Start Date]],LeaveTracker[[#This Row],[End Date]],lstHolidays)&amp; " "&amp;LeaveTracker[[#This Row],[Type of Leave]]</f>
        <v>1 SL</v>
      </c>
      <c r="K2557" s="23">
        <f ca="1">NETWORKDAYS(LeaveTracker[[#This Row],[Start Date]],LeaveTracker[[#This Row],[End Date]],lstHolidays)</f>
        <v>1</v>
      </c>
      <c r="L2557" s="30"/>
    </row>
    <row r="2558" spans="1:12" ht="30" customHeight="1" x14ac:dyDescent="0.3">
      <c r="A2558" s="30">
        <f t="shared" si="9"/>
        <v>993</v>
      </c>
      <c r="B2558" s="36">
        <v>44790</v>
      </c>
      <c r="C2558" s="36">
        <v>44775</v>
      </c>
      <c r="D2558" s="19" t="s">
        <v>841</v>
      </c>
      <c r="E2558" s="20" t="str">
        <f>IF(ISBLANK(LeaveTracker[[#This Row],[Employee Name]]),"-----",VLOOKUP(LeaveTracker[[#This Row],[Employee Name]],Employees[[Employee Name]:[Office]],6))</f>
        <v>CTO</v>
      </c>
      <c r="F2558" s="24">
        <v>44771</v>
      </c>
      <c r="G2558" s="24">
        <v>44771</v>
      </c>
      <c r="H2558" s="19" t="s">
        <v>300</v>
      </c>
      <c r="I2558" s="51" t="s">
        <v>1016</v>
      </c>
      <c r="J2558" s="27" t="str">
        <f ca="1">NETWORKDAYS(LeaveTracker[[#This Row],[Start Date]],LeaveTracker[[#This Row],[End Date]],lstHolidays)&amp; " "&amp;LeaveTracker[[#This Row],[Type of Leave]]</f>
        <v>1 OTHER</v>
      </c>
      <c r="K2558" s="23">
        <f ca="1">NETWORKDAYS(LeaveTracker[[#This Row],[Start Date]],LeaveTracker[[#This Row],[End Date]],lstHolidays)</f>
        <v>1</v>
      </c>
      <c r="L2558" s="30"/>
    </row>
    <row r="2559" spans="1:12" ht="30" customHeight="1" x14ac:dyDescent="0.3">
      <c r="A2559" s="30">
        <f t="shared" si="9"/>
        <v>994</v>
      </c>
      <c r="B2559" s="36">
        <v>44790</v>
      </c>
      <c r="C2559" s="36">
        <v>44741</v>
      </c>
      <c r="D2559" s="19" t="s">
        <v>948</v>
      </c>
      <c r="E2559" s="20" t="str">
        <f>IF(ISBLANK(LeaveTracker[[#This Row],[Employee Name]]),"-----",VLOOKUP(LeaveTracker[[#This Row],[Employee Name]],Employees[[Employee Name]:[Office]],6))</f>
        <v>VMO</v>
      </c>
      <c r="F2559" s="24">
        <v>44739</v>
      </c>
      <c r="G2559" s="24">
        <v>44739</v>
      </c>
      <c r="H2559" s="19" t="s">
        <v>81</v>
      </c>
      <c r="I2559" s="51"/>
      <c r="J2559" s="27" t="str">
        <f ca="1">NETWORKDAYS(LeaveTracker[[#This Row],[Start Date]],LeaveTracker[[#This Row],[End Date]],lstHolidays)&amp; " "&amp;LeaveTracker[[#This Row],[Type of Leave]]</f>
        <v>1 SL</v>
      </c>
      <c r="K2559" s="23">
        <f ca="1">NETWORKDAYS(LeaveTracker[[#This Row],[Start Date]],LeaveTracker[[#This Row],[End Date]],lstHolidays)</f>
        <v>1</v>
      </c>
      <c r="L2559" s="30"/>
    </row>
    <row r="2560" spans="1:12" ht="30" customHeight="1" x14ac:dyDescent="0.3">
      <c r="A2560" s="30">
        <f t="shared" si="9"/>
        <v>995</v>
      </c>
      <c r="B2560" s="36">
        <v>44790</v>
      </c>
      <c r="C2560" s="36">
        <v>44781</v>
      </c>
      <c r="D2560" s="19" t="s">
        <v>765</v>
      </c>
      <c r="E2560" s="20" t="str">
        <f>IF(ISBLANK(LeaveTracker[[#This Row],[Employee Name]]),"-----",VLOOKUP(LeaveTracker[[#This Row],[Employee Name]],Employees[[Employee Name]:[Office]],6))</f>
        <v>CTO</v>
      </c>
      <c r="F2560" s="24">
        <v>44778</v>
      </c>
      <c r="G2560" s="24">
        <v>44778</v>
      </c>
      <c r="H2560" s="19" t="s">
        <v>300</v>
      </c>
      <c r="I2560" s="51" t="s">
        <v>1016</v>
      </c>
      <c r="J2560" s="27" t="str">
        <f ca="1">NETWORKDAYS(LeaveTracker[[#This Row],[Start Date]],LeaveTracker[[#This Row],[End Date]],lstHolidays)&amp; " "&amp;LeaveTracker[[#This Row],[Type of Leave]]</f>
        <v>1 OTHER</v>
      </c>
      <c r="K2560" s="23">
        <f ca="1">NETWORKDAYS(LeaveTracker[[#This Row],[Start Date]],LeaveTracker[[#This Row],[End Date]],lstHolidays)</f>
        <v>1</v>
      </c>
      <c r="L2560" s="30"/>
    </row>
    <row r="2561" spans="1:12" ht="30" customHeight="1" x14ac:dyDescent="0.3">
      <c r="A2561" s="30">
        <f t="shared" si="9"/>
        <v>996</v>
      </c>
      <c r="B2561" s="36">
        <v>44790</v>
      </c>
      <c r="C2561" s="36">
        <v>44785</v>
      </c>
      <c r="D2561" s="19" t="s">
        <v>104</v>
      </c>
      <c r="E2561" s="20" t="str">
        <f>IF(ISBLANK(LeaveTracker[[#This Row],[Employee Name]]),"-----",VLOOKUP(LeaveTracker[[#This Row],[Employee Name]],Employees[[Employee Name]:[Office]],6))</f>
        <v>CTO</v>
      </c>
      <c r="F2561" s="24">
        <v>44778</v>
      </c>
      <c r="G2561" s="24">
        <v>44778</v>
      </c>
      <c r="H2561" s="19" t="s">
        <v>81</v>
      </c>
      <c r="I2561" s="51"/>
      <c r="J2561" s="27" t="str">
        <f ca="1">NETWORKDAYS(LeaveTracker[[#This Row],[Start Date]],LeaveTracker[[#This Row],[End Date]],lstHolidays)&amp; " "&amp;LeaveTracker[[#This Row],[Type of Leave]]</f>
        <v>1 SL</v>
      </c>
      <c r="K2561" s="23">
        <f ca="1">NETWORKDAYS(LeaveTracker[[#This Row],[Start Date]],LeaveTracker[[#This Row],[End Date]],lstHolidays)</f>
        <v>1</v>
      </c>
      <c r="L2561" s="30"/>
    </row>
    <row r="2562" spans="1:12" ht="30" customHeight="1" x14ac:dyDescent="0.3">
      <c r="A2562" s="30">
        <v>996</v>
      </c>
      <c r="B2562" s="36">
        <v>44790</v>
      </c>
      <c r="C2562" s="36">
        <v>44785</v>
      </c>
      <c r="D2562" s="19" t="s">
        <v>104</v>
      </c>
      <c r="E2562" s="20" t="str">
        <f>IF(ISBLANK(LeaveTracker[[#This Row],[Employee Name]]),"-----",VLOOKUP(LeaveTracker[[#This Row],[Employee Name]],Employees[[Employee Name]:[Office]],6))</f>
        <v>CTO</v>
      </c>
      <c r="F2562" s="24">
        <v>44784</v>
      </c>
      <c r="G2562" s="24">
        <v>44784</v>
      </c>
      <c r="H2562" s="19" t="s">
        <v>81</v>
      </c>
      <c r="I2562" s="51"/>
      <c r="J2562" s="27" t="str">
        <f ca="1">NETWORKDAYS(LeaveTracker[[#This Row],[Start Date]],LeaveTracker[[#This Row],[End Date]],lstHolidays)&amp; " "&amp;LeaveTracker[[#This Row],[Type of Leave]]</f>
        <v>1 SL</v>
      </c>
      <c r="K2562" s="23">
        <f ca="1">NETWORKDAYS(LeaveTracker[[#This Row],[Start Date]],LeaveTracker[[#This Row],[End Date]],lstHolidays)</f>
        <v>1</v>
      </c>
      <c r="L2562" s="30"/>
    </row>
    <row r="2563" spans="1:12" ht="30" customHeight="1" x14ac:dyDescent="0.3">
      <c r="A2563" s="30">
        <f t="shared" ref="A2563:A2584" si="10">A2562+1</f>
        <v>997</v>
      </c>
      <c r="B2563" s="36">
        <v>44790</v>
      </c>
      <c r="C2563" s="36">
        <v>44774</v>
      </c>
      <c r="D2563" s="19" t="s">
        <v>104</v>
      </c>
      <c r="E2563" s="20" t="str">
        <f>IF(ISBLANK(LeaveTracker[[#This Row],[Employee Name]]),"-----",VLOOKUP(LeaveTracker[[#This Row],[Employee Name]],Employees[[Employee Name]:[Office]],6))</f>
        <v>CTO</v>
      </c>
      <c r="F2563" s="24">
        <v>44771</v>
      </c>
      <c r="G2563" s="24">
        <v>44771</v>
      </c>
      <c r="H2563" s="19" t="s">
        <v>81</v>
      </c>
      <c r="I2563" s="51"/>
      <c r="J2563" s="27" t="str">
        <f ca="1">NETWORKDAYS(LeaveTracker[[#This Row],[Start Date]],LeaveTracker[[#This Row],[End Date]],lstHolidays)&amp; " "&amp;LeaveTracker[[#This Row],[Type of Leave]]</f>
        <v>1 SL</v>
      </c>
      <c r="K2563" s="23">
        <f ca="1">NETWORKDAYS(LeaveTracker[[#This Row],[Start Date]],LeaveTracker[[#This Row],[End Date]],lstHolidays)</f>
        <v>1</v>
      </c>
      <c r="L2563" s="30"/>
    </row>
    <row r="2564" spans="1:12" ht="30" customHeight="1" x14ac:dyDescent="0.3">
      <c r="A2564" s="30">
        <f t="shared" si="10"/>
        <v>998</v>
      </c>
      <c r="B2564" s="36">
        <v>44790</v>
      </c>
      <c r="C2564" s="36">
        <v>44662</v>
      </c>
      <c r="D2564" s="19" t="s">
        <v>1096</v>
      </c>
      <c r="E2564" s="20" t="str">
        <f>IF(ISBLANK(LeaveTracker[[#This Row],[Employee Name]]),"-----",VLOOKUP(LeaveTracker[[#This Row],[Employee Name]],Employees[[Employee Name]:[Office]],6))</f>
        <v>ACCOUNTING</v>
      </c>
      <c r="F2564" s="24">
        <v>44672</v>
      </c>
      <c r="G2564" s="24">
        <v>44672</v>
      </c>
      <c r="H2564" s="19" t="s">
        <v>300</v>
      </c>
      <c r="I2564" s="51" t="s">
        <v>1017</v>
      </c>
      <c r="J2564" s="27" t="str">
        <f ca="1">NETWORKDAYS(LeaveTracker[[#This Row],[Start Date]],LeaveTracker[[#This Row],[End Date]],lstHolidays)&amp; " "&amp;LeaveTracker[[#This Row],[Type of Leave]]</f>
        <v>1 OTHER</v>
      </c>
      <c r="K2564" s="23">
        <f ca="1">NETWORKDAYS(LeaveTracker[[#This Row],[Start Date]],LeaveTracker[[#This Row],[End Date]],lstHolidays)</f>
        <v>1</v>
      </c>
      <c r="L2564" s="30"/>
    </row>
    <row r="2565" spans="1:12" ht="30" customHeight="1" x14ac:dyDescent="0.3">
      <c r="A2565" s="30">
        <f t="shared" si="10"/>
        <v>999</v>
      </c>
      <c r="B2565" s="36">
        <v>44790</v>
      </c>
      <c r="C2565" s="36">
        <v>44732</v>
      </c>
      <c r="D2565" s="19" t="s">
        <v>1096</v>
      </c>
      <c r="E2565" s="20" t="str">
        <f>IF(ISBLANK(LeaveTracker[[#This Row],[Employee Name]]),"-----",VLOOKUP(LeaveTracker[[#This Row],[Employee Name]],Employees[[Employee Name]:[Office]],6))</f>
        <v>ACCOUNTING</v>
      </c>
      <c r="F2565" s="24">
        <v>44726</v>
      </c>
      <c r="G2565" s="24">
        <v>44726</v>
      </c>
      <c r="H2565" s="19" t="s">
        <v>81</v>
      </c>
      <c r="I2565" s="51"/>
      <c r="J2565" s="27" t="str">
        <f ca="1">NETWORKDAYS(LeaveTracker[[#This Row],[Start Date]],LeaveTracker[[#This Row],[End Date]],lstHolidays)&amp; " "&amp;LeaveTracker[[#This Row],[Type of Leave]]</f>
        <v>1 SL</v>
      </c>
      <c r="K2565" s="23">
        <f ca="1">NETWORKDAYS(LeaveTracker[[#This Row],[Start Date]],LeaveTracker[[#This Row],[End Date]],lstHolidays)</f>
        <v>1</v>
      </c>
      <c r="L2565" s="30"/>
    </row>
    <row r="2566" spans="1:12" ht="30" customHeight="1" x14ac:dyDescent="0.3">
      <c r="A2566" s="30">
        <f t="shared" si="10"/>
        <v>1000</v>
      </c>
      <c r="B2566" s="36">
        <v>44790</v>
      </c>
      <c r="C2566" s="36">
        <v>44774</v>
      </c>
      <c r="D2566" s="19" t="s">
        <v>1100</v>
      </c>
      <c r="E2566" s="20" t="str">
        <f>IF(ISBLANK(LeaveTracker[[#This Row],[Employee Name]]),"-----",VLOOKUP(LeaveTracker[[#This Row],[Employee Name]],Employees[[Employee Name]:[Office]],6))</f>
        <v>MO</v>
      </c>
      <c r="F2566" s="24">
        <v>44770</v>
      </c>
      <c r="G2566" s="24">
        <v>44771</v>
      </c>
      <c r="H2566" s="19" t="s">
        <v>81</v>
      </c>
      <c r="I2566" s="51"/>
      <c r="J2566" s="27" t="str">
        <f ca="1">NETWORKDAYS(LeaveTracker[[#This Row],[Start Date]],LeaveTracker[[#This Row],[End Date]],lstHolidays)&amp; " "&amp;LeaveTracker[[#This Row],[Type of Leave]]</f>
        <v>2 SL</v>
      </c>
      <c r="K2566" s="23">
        <f ca="1">NETWORKDAYS(LeaveTracker[[#This Row],[Start Date]],LeaveTracker[[#This Row],[End Date]],lstHolidays)</f>
        <v>2</v>
      </c>
      <c r="L2566" s="30"/>
    </row>
    <row r="2567" spans="1:12" ht="30" customHeight="1" x14ac:dyDescent="0.3">
      <c r="A2567" s="30">
        <f t="shared" si="10"/>
        <v>1001</v>
      </c>
      <c r="B2567" s="36">
        <v>44804</v>
      </c>
      <c r="C2567" s="36">
        <v>44771</v>
      </c>
      <c r="D2567" s="19" t="s">
        <v>725</v>
      </c>
      <c r="E2567" s="20" t="str">
        <f>IF(ISBLANK(LeaveTracker[[#This Row],[Employee Name]]),"-----",VLOOKUP(LeaveTracker[[#This Row],[Employee Name]],Employees[[Employee Name]:[Office]],6))</f>
        <v>LCR</v>
      </c>
      <c r="F2567" s="24">
        <v>44762</v>
      </c>
      <c r="G2567" s="24">
        <v>44762</v>
      </c>
      <c r="H2567" s="19" t="s">
        <v>81</v>
      </c>
      <c r="I2567" s="51"/>
      <c r="J2567" s="27" t="str">
        <f ca="1">NETWORKDAYS(LeaveTracker[[#This Row],[Start Date]],LeaveTracker[[#This Row],[End Date]],lstHolidays)&amp; " "&amp;LeaveTracker[[#This Row],[Type of Leave]]</f>
        <v>1 SL</v>
      </c>
      <c r="K2567" s="23">
        <f ca="1">NETWORKDAYS(LeaveTracker[[#This Row],[Start Date]],LeaveTracker[[#This Row],[End Date]],lstHolidays)</f>
        <v>1</v>
      </c>
      <c r="L2567" s="30"/>
    </row>
    <row r="2568" spans="1:12" ht="30" customHeight="1" x14ac:dyDescent="0.3">
      <c r="A2568" s="30">
        <f t="shared" si="10"/>
        <v>1002</v>
      </c>
      <c r="B2568" s="36">
        <v>44804</v>
      </c>
      <c r="C2568" s="36">
        <v>44783</v>
      </c>
      <c r="D2568" s="19" t="s">
        <v>544</v>
      </c>
      <c r="E2568" s="20" t="str">
        <f>IF(ISBLANK(LeaveTracker[[#This Row],[Employee Name]]),"-----",VLOOKUP(LeaveTracker[[#This Row],[Employee Name]],Employees[[Employee Name]:[Office]],6))</f>
        <v>LCR</v>
      </c>
      <c r="F2568" s="24">
        <v>44782</v>
      </c>
      <c r="G2568" s="24">
        <v>44782</v>
      </c>
      <c r="H2568" s="19" t="s">
        <v>81</v>
      </c>
      <c r="I2568" s="51"/>
      <c r="J2568" s="27" t="str">
        <f ca="1">NETWORKDAYS(LeaveTracker[[#This Row],[Start Date]],LeaveTracker[[#This Row],[End Date]],lstHolidays)&amp; " "&amp;LeaveTracker[[#This Row],[Type of Leave]]</f>
        <v>1 SL</v>
      </c>
      <c r="K2568" s="23">
        <f ca="1">NETWORKDAYS(LeaveTracker[[#This Row],[Start Date]],LeaveTracker[[#This Row],[End Date]],lstHolidays)</f>
        <v>1</v>
      </c>
      <c r="L2568" s="30"/>
    </row>
    <row r="2569" spans="1:12" ht="30" customHeight="1" x14ac:dyDescent="0.3">
      <c r="A2569" s="30">
        <f t="shared" si="10"/>
        <v>1003</v>
      </c>
      <c r="B2569" s="36">
        <v>44804</v>
      </c>
      <c r="C2569" s="36">
        <v>44775</v>
      </c>
      <c r="D2569" s="19" t="s">
        <v>962</v>
      </c>
      <c r="E2569" s="20" t="str">
        <f>IF(ISBLANK(LeaveTracker[[#This Row],[Employee Name]]),"-----",VLOOKUP(LeaveTracker[[#This Row],[Employee Name]],Employees[[Employee Name]:[Office]],6))</f>
        <v>ACCOUNTING</v>
      </c>
      <c r="F2569" s="24">
        <v>44771</v>
      </c>
      <c r="G2569" s="24">
        <v>44771</v>
      </c>
      <c r="H2569" s="19" t="s">
        <v>81</v>
      </c>
      <c r="I2569" s="51"/>
      <c r="J2569" s="27" t="str">
        <f ca="1">NETWORKDAYS(LeaveTracker[[#This Row],[Start Date]],LeaveTracker[[#This Row],[End Date]],lstHolidays)&amp; " "&amp;LeaveTracker[[#This Row],[Type of Leave]]</f>
        <v>1 SL</v>
      </c>
      <c r="K2569" s="23">
        <f ca="1">NETWORKDAYS(LeaveTracker[[#This Row],[Start Date]],LeaveTracker[[#This Row],[End Date]],lstHolidays)</f>
        <v>1</v>
      </c>
      <c r="L2569" s="30"/>
    </row>
    <row r="2570" spans="1:12" ht="30" customHeight="1" x14ac:dyDescent="0.3">
      <c r="A2570" s="30">
        <f t="shared" si="10"/>
        <v>1004</v>
      </c>
      <c r="B2570" s="36">
        <v>44804</v>
      </c>
      <c r="C2570" s="36">
        <v>44775</v>
      </c>
      <c r="D2570" s="19" t="s">
        <v>878</v>
      </c>
      <c r="E2570" s="20" t="str">
        <f>IF(ISBLANK(LeaveTracker[[#This Row],[Employee Name]]),"-----",VLOOKUP(LeaveTracker[[#This Row],[Employee Name]],Employees[[Employee Name]:[Office]],6))</f>
        <v>ACCOUNTING</v>
      </c>
      <c r="F2570" s="24">
        <v>44785</v>
      </c>
      <c r="G2570" s="24">
        <v>44785</v>
      </c>
      <c r="H2570" s="19" t="s">
        <v>82</v>
      </c>
      <c r="I2570" s="51"/>
      <c r="J2570" s="27" t="str">
        <f ca="1">NETWORKDAYS(LeaveTracker[[#This Row],[Start Date]],LeaveTracker[[#This Row],[End Date]],lstHolidays)&amp; " "&amp;LeaveTracker[[#This Row],[Type of Leave]]</f>
        <v>1 VL</v>
      </c>
      <c r="K2570" s="23">
        <f ca="1">NETWORKDAYS(LeaveTracker[[#This Row],[Start Date]],LeaveTracker[[#This Row],[End Date]],lstHolidays)</f>
        <v>1</v>
      </c>
      <c r="L2570" s="30"/>
    </row>
    <row r="2571" spans="1:12" ht="30" customHeight="1" x14ac:dyDescent="0.3">
      <c r="A2571" s="30">
        <f t="shared" si="10"/>
        <v>1005</v>
      </c>
      <c r="B2571" s="36">
        <v>44804</v>
      </c>
      <c r="C2571" s="36">
        <v>44783</v>
      </c>
      <c r="D2571" s="19" t="s">
        <v>844</v>
      </c>
      <c r="E2571" s="20" t="str">
        <f>IF(ISBLANK(LeaveTracker[[#This Row],[Employee Name]]),"-----",VLOOKUP(LeaveTracker[[#This Row],[Employee Name]],Employees[[Employee Name]:[Office]],6))</f>
        <v>CTO</v>
      </c>
      <c r="F2571" s="24">
        <v>44785</v>
      </c>
      <c r="G2571" s="24">
        <v>44785</v>
      </c>
      <c r="H2571" s="19" t="s">
        <v>300</v>
      </c>
      <c r="I2571" s="51" t="s">
        <v>1016</v>
      </c>
      <c r="J2571" s="27" t="str">
        <f ca="1">NETWORKDAYS(LeaveTracker[[#This Row],[Start Date]],LeaveTracker[[#This Row],[End Date]],lstHolidays)&amp; " "&amp;LeaveTracker[[#This Row],[Type of Leave]]</f>
        <v>1 OTHER</v>
      </c>
      <c r="K2571" s="23">
        <f ca="1">NETWORKDAYS(LeaveTracker[[#This Row],[Start Date]],LeaveTracker[[#This Row],[End Date]],lstHolidays)</f>
        <v>1</v>
      </c>
      <c r="L2571" s="30"/>
    </row>
    <row r="2572" spans="1:12" ht="30" customHeight="1" x14ac:dyDescent="0.3">
      <c r="A2572" s="30">
        <f t="shared" si="10"/>
        <v>1006</v>
      </c>
      <c r="B2572" s="36">
        <v>44804</v>
      </c>
      <c r="C2572" s="36">
        <v>44775</v>
      </c>
      <c r="D2572" s="19" t="s">
        <v>127</v>
      </c>
      <c r="E2572" s="20" t="str">
        <f>IF(ISBLANK(LeaveTracker[[#This Row],[Employee Name]]),"-----",VLOOKUP(LeaveTracker[[#This Row],[Employee Name]],Employees[[Employee Name]:[Office]],6))</f>
        <v>MO</v>
      </c>
      <c r="F2572" s="24">
        <v>44769</v>
      </c>
      <c r="G2572" s="24">
        <v>44771</v>
      </c>
      <c r="H2572" s="19" t="s">
        <v>81</v>
      </c>
      <c r="I2572" s="51"/>
      <c r="J2572" s="27" t="str">
        <f ca="1">NETWORKDAYS(LeaveTracker[[#This Row],[Start Date]],LeaveTracker[[#This Row],[End Date]],lstHolidays)&amp; " "&amp;LeaveTracker[[#This Row],[Type of Leave]]</f>
        <v>3 SL</v>
      </c>
      <c r="K2572" s="23">
        <f ca="1">NETWORKDAYS(LeaveTracker[[#This Row],[Start Date]],LeaveTracker[[#This Row],[End Date]],lstHolidays)</f>
        <v>3</v>
      </c>
      <c r="L2572" s="30"/>
    </row>
    <row r="2573" spans="1:12" ht="30" customHeight="1" x14ac:dyDescent="0.3">
      <c r="A2573" s="30">
        <f t="shared" si="10"/>
        <v>1007</v>
      </c>
      <c r="B2573" s="36">
        <v>44804</v>
      </c>
      <c r="C2573" s="36">
        <v>44804</v>
      </c>
      <c r="D2573" s="19" t="s">
        <v>550</v>
      </c>
      <c r="E2573" s="20" t="str">
        <f>IF(ISBLANK(LeaveTracker[[#This Row],[Employee Name]]),"-----",VLOOKUP(LeaveTracker[[#This Row],[Employee Name]],Employees[[Employee Name]:[Office]],6))</f>
        <v>PICNIC GROVE</v>
      </c>
      <c r="F2573" s="36">
        <v>44804</v>
      </c>
      <c r="G2573" s="36">
        <v>44804</v>
      </c>
      <c r="H2573" s="19" t="s">
        <v>300</v>
      </c>
      <c r="I2573" s="51" t="s">
        <v>1016</v>
      </c>
      <c r="J2573" s="27" t="str">
        <f ca="1">NETWORKDAYS(LeaveTracker[[#This Row],[Start Date]],LeaveTracker[[#This Row],[End Date]],lstHolidays)&amp; " "&amp;LeaveTracker[[#This Row],[Type of Leave]]</f>
        <v>1 OTHER</v>
      </c>
      <c r="K2573" s="23">
        <f ca="1">NETWORKDAYS(LeaveTracker[[#This Row],[Start Date]],LeaveTracker[[#This Row],[End Date]],lstHolidays)</f>
        <v>1</v>
      </c>
      <c r="L2573" s="30"/>
    </row>
    <row r="2574" spans="1:12" ht="30" customHeight="1" x14ac:dyDescent="0.3">
      <c r="A2574" s="30">
        <f t="shared" si="10"/>
        <v>1008</v>
      </c>
      <c r="B2574" s="36">
        <v>44804</v>
      </c>
      <c r="C2574" s="36">
        <v>44771</v>
      </c>
      <c r="D2574" s="19" t="s">
        <v>865</v>
      </c>
      <c r="E2574" s="20" t="str">
        <f>IF(ISBLANK(LeaveTracker[[#This Row],[Employee Name]]),"-----",VLOOKUP(LeaveTracker[[#This Row],[Employee Name]],Employees[[Employee Name]:[Office]],6))</f>
        <v>LCR</v>
      </c>
      <c r="F2574" s="24">
        <v>44760</v>
      </c>
      <c r="G2574" s="24">
        <v>44760</v>
      </c>
      <c r="H2574" s="19" t="s">
        <v>81</v>
      </c>
      <c r="I2574" s="51"/>
      <c r="J2574" s="27" t="str">
        <f ca="1">NETWORKDAYS(LeaveTracker[[#This Row],[Start Date]],LeaveTracker[[#This Row],[End Date]],lstHolidays)&amp; " "&amp;LeaveTracker[[#This Row],[Type of Leave]]</f>
        <v>1 SL</v>
      </c>
      <c r="K2574" s="23">
        <f ca="1">NETWORKDAYS(LeaveTracker[[#This Row],[Start Date]],LeaveTracker[[#This Row],[End Date]],lstHolidays)</f>
        <v>1</v>
      </c>
      <c r="L2574" s="30"/>
    </row>
    <row r="2575" spans="1:12" ht="30" customHeight="1" x14ac:dyDescent="0.3">
      <c r="A2575" s="30">
        <f t="shared" si="10"/>
        <v>1009</v>
      </c>
      <c r="B2575" s="36">
        <v>44804</v>
      </c>
      <c r="C2575" s="36">
        <v>44774</v>
      </c>
      <c r="D2575" s="19" t="s">
        <v>870</v>
      </c>
      <c r="E2575" s="20" t="str">
        <f>IF(ISBLANK(LeaveTracker[[#This Row],[Employee Name]]),"-----",VLOOKUP(LeaveTracker[[#This Row],[Employee Name]],Employees[[Employee Name]:[Office]],6))</f>
        <v>ACCOUNTING</v>
      </c>
      <c r="F2575" s="24">
        <v>44795</v>
      </c>
      <c r="G2575" s="24">
        <v>44795</v>
      </c>
      <c r="H2575" s="19" t="s">
        <v>300</v>
      </c>
      <c r="I2575" s="51" t="s">
        <v>1016</v>
      </c>
      <c r="J2575" s="27" t="str">
        <f ca="1">NETWORKDAYS(LeaveTracker[[#This Row],[Start Date]],LeaveTracker[[#This Row],[End Date]],lstHolidays)&amp; " "&amp;LeaveTracker[[#This Row],[Type of Leave]]</f>
        <v>1 OTHER</v>
      </c>
      <c r="K2575" s="23">
        <f ca="1">NETWORKDAYS(LeaveTracker[[#This Row],[Start Date]],LeaveTracker[[#This Row],[End Date]],lstHolidays)</f>
        <v>1</v>
      </c>
      <c r="L2575" s="30"/>
    </row>
    <row r="2576" spans="1:12" ht="30" customHeight="1" x14ac:dyDescent="0.3">
      <c r="A2576" s="30">
        <f t="shared" si="10"/>
        <v>1010</v>
      </c>
      <c r="B2576" s="36">
        <v>44804</v>
      </c>
      <c r="C2576" s="36">
        <v>44774</v>
      </c>
      <c r="D2576" s="19" t="s">
        <v>870</v>
      </c>
      <c r="E2576" s="20" t="str">
        <f>IF(ISBLANK(LeaveTracker[[#This Row],[Employee Name]]),"-----",VLOOKUP(LeaveTracker[[#This Row],[Employee Name]],Employees[[Employee Name]:[Office]],6))</f>
        <v>ACCOUNTING</v>
      </c>
      <c r="F2576" s="24">
        <v>44769</v>
      </c>
      <c r="G2576" s="24">
        <v>44769</v>
      </c>
      <c r="H2576" s="19" t="s">
        <v>81</v>
      </c>
      <c r="I2576" s="51"/>
      <c r="J2576" s="27" t="str">
        <f ca="1">NETWORKDAYS(LeaveTracker[[#This Row],[Start Date]],LeaveTracker[[#This Row],[End Date]],lstHolidays)&amp; " "&amp;LeaveTracker[[#This Row],[Type of Leave]]</f>
        <v>1 SL</v>
      </c>
      <c r="K2576" s="23">
        <f ca="1">NETWORKDAYS(LeaveTracker[[#This Row],[Start Date]],LeaveTracker[[#This Row],[End Date]],lstHolidays)</f>
        <v>1</v>
      </c>
      <c r="L2576" s="30"/>
    </row>
    <row r="2577" spans="1:12" ht="30" customHeight="1" x14ac:dyDescent="0.3">
      <c r="A2577" s="30">
        <f t="shared" si="10"/>
        <v>1011</v>
      </c>
      <c r="B2577" s="36">
        <v>44804</v>
      </c>
      <c r="C2577" s="36">
        <v>44784</v>
      </c>
      <c r="D2577" s="19" t="s">
        <v>1104</v>
      </c>
      <c r="E2577" s="20" t="str">
        <f>IF(ISBLANK(LeaveTracker[[#This Row],[Employee Name]]),"-----",VLOOKUP(LeaveTracker[[#This Row],[Employee Name]],Employees[[Employee Name]:[Office]],6))</f>
        <v>ACCOUNTING</v>
      </c>
      <c r="F2577" s="24">
        <v>44803</v>
      </c>
      <c r="G2577" s="24">
        <v>44803</v>
      </c>
      <c r="H2577" s="19" t="s">
        <v>300</v>
      </c>
      <c r="I2577" s="51" t="s">
        <v>1016</v>
      </c>
      <c r="J2577" s="27" t="str">
        <f ca="1">NETWORKDAYS(LeaveTracker[[#This Row],[Start Date]],LeaveTracker[[#This Row],[End Date]],lstHolidays)&amp; " "&amp;LeaveTracker[[#This Row],[Type of Leave]]</f>
        <v>1 OTHER</v>
      </c>
      <c r="K2577" s="23">
        <f ca="1">NETWORKDAYS(LeaveTracker[[#This Row],[Start Date]],LeaveTracker[[#This Row],[End Date]],lstHolidays)</f>
        <v>1</v>
      </c>
      <c r="L2577" s="30"/>
    </row>
    <row r="2578" spans="1:12" ht="30" customHeight="1" x14ac:dyDescent="0.3">
      <c r="A2578" s="30">
        <f t="shared" si="10"/>
        <v>1012</v>
      </c>
      <c r="B2578" s="36">
        <v>44804</v>
      </c>
      <c r="C2578" s="36">
        <v>44784</v>
      </c>
      <c r="D2578" s="19" t="s">
        <v>1104</v>
      </c>
      <c r="E2578" s="20" t="str">
        <f>IF(ISBLANK(LeaveTracker[[#This Row],[Employee Name]]),"-----",VLOOKUP(LeaveTracker[[#This Row],[Employee Name]],Employees[[Employee Name]:[Office]],6))</f>
        <v>ACCOUNTING</v>
      </c>
      <c r="F2578" s="24">
        <v>44798</v>
      </c>
      <c r="G2578" s="24">
        <v>44799</v>
      </c>
      <c r="H2578" s="19" t="s">
        <v>82</v>
      </c>
      <c r="I2578" s="51"/>
      <c r="J2578" s="27" t="str">
        <f ca="1">NETWORKDAYS(LeaveTracker[[#This Row],[Start Date]],LeaveTracker[[#This Row],[End Date]],lstHolidays)&amp; " "&amp;LeaveTracker[[#This Row],[Type of Leave]]</f>
        <v>2 VL</v>
      </c>
      <c r="K2578" s="23">
        <f ca="1">NETWORKDAYS(LeaveTracker[[#This Row],[Start Date]],LeaveTracker[[#This Row],[End Date]],lstHolidays)</f>
        <v>2</v>
      </c>
      <c r="L2578" s="30"/>
    </row>
    <row r="2579" spans="1:12" ht="30" customHeight="1" x14ac:dyDescent="0.3">
      <c r="A2579" s="30">
        <f t="shared" si="10"/>
        <v>1013</v>
      </c>
      <c r="B2579" s="36">
        <v>44804</v>
      </c>
      <c r="C2579" s="36">
        <v>44783</v>
      </c>
      <c r="D2579" s="19" t="s">
        <v>443</v>
      </c>
      <c r="E2579" s="20" t="str">
        <f>IF(ISBLANK(LeaveTracker[[#This Row],[Employee Name]]),"-----",VLOOKUP(LeaveTracker[[#This Row],[Employee Name]],Employees[[Employee Name]:[Office]],6))</f>
        <v>ACCOUNTING</v>
      </c>
      <c r="F2579" s="24">
        <v>44782</v>
      </c>
      <c r="G2579" s="24">
        <v>44782</v>
      </c>
      <c r="H2579" s="19" t="s">
        <v>300</v>
      </c>
      <c r="I2579" s="51" t="s">
        <v>1016</v>
      </c>
      <c r="J2579" s="27" t="str">
        <f ca="1">NETWORKDAYS(LeaveTracker[[#This Row],[Start Date]],LeaveTracker[[#This Row],[End Date]],lstHolidays)&amp; " "&amp;LeaveTracker[[#This Row],[Type of Leave]]</f>
        <v>1 OTHER</v>
      </c>
      <c r="K2579" s="23">
        <f ca="1">NETWORKDAYS(LeaveTracker[[#This Row],[Start Date]],LeaveTracker[[#This Row],[End Date]],lstHolidays)</f>
        <v>1</v>
      </c>
      <c r="L2579" s="30"/>
    </row>
    <row r="2580" spans="1:12" ht="30" customHeight="1" x14ac:dyDescent="0.3">
      <c r="A2580" s="30">
        <f t="shared" si="10"/>
        <v>1014</v>
      </c>
      <c r="B2580" s="36">
        <v>44804</v>
      </c>
      <c r="C2580" s="36">
        <v>44781</v>
      </c>
      <c r="D2580" s="19" t="s">
        <v>512</v>
      </c>
      <c r="E2580" s="20" t="str">
        <f>IF(ISBLANK(LeaveTracker[[#This Row],[Employee Name]]),"-----",VLOOKUP(LeaveTracker[[#This Row],[Employee Name]],Employees[[Employee Name]:[Office]],6))</f>
        <v>ACCOUNTING</v>
      </c>
      <c r="F2580" s="24">
        <v>44788</v>
      </c>
      <c r="G2580" s="24">
        <v>44788</v>
      </c>
      <c r="H2580" s="19" t="s">
        <v>82</v>
      </c>
      <c r="I2580" s="51"/>
      <c r="J2580" s="27" t="str">
        <f ca="1">NETWORKDAYS(LeaveTracker[[#This Row],[Start Date]],LeaveTracker[[#This Row],[End Date]],lstHolidays)&amp; " "&amp;LeaveTracker[[#This Row],[Type of Leave]]</f>
        <v>1 VL</v>
      </c>
      <c r="K2580" s="23">
        <f ca="1">NETWORKDAYS(LeaveTracker[[#This Row],[Start Date]],LeaveTracker[[#This Row],[End Date]],lstHolidays)</f>
        <v>1</v>
      </c>
      <c r="L2580" s="30"/>
    </row>
    <row r="2581" spans="1:12" ht="30" customHeight="1" x14ac:dyDescent="0.3">
      <c r="A2581" s="30">
        <f t="shared" si="10"/>
        <v>1015</v>
      </c>
      <c r="B2581" s="36">
        <v>44804</v>
      </c>
      <c r="C2581" s="36">
        <v>44782</v>
      </c>
      <c r="D2581" s="19" t="s">
        <v>522</v>
      </c>
      <c r="E2581" s="20" t="str">
        <f>IF(ISBLANK(LeaveTracker[[#This Row],[Employee Name]]),"-----",VLOOKUP(LeaveTracker[[#This Row],[Employee Name]],Employees[[Employee Name]:[Office]],6))</f>
        <v>ACCOUNTING</v>
      </c>
      <c r="F2581" s="24">
        <v>44778</v>
      </c>
      <c r="G2581" s="24">
        <v>44778</v>
      </c>
      <c r="H2581" s="19" t="s">
        <v>81</v>
      </c>
      <c r="I2581" s="51"/>
      <c r="J2581" s="27" t="str">
        <f ca="1">NETWORKDAYS(LeaveTracker[[#This Row],[Start Date]],LeaveTracker[[#This Row],[End Date]],lstHolidays)&amp; " "&amp;LeaveTracker[[#This Row],[Type of Leave]]</f>
        <v>1 SL</v>
      </c>
      <c r="K2581" s="23">
        <f ca="1">NETWORKDAYS(LeaveTracker[[#This Row],[Start Date]],LeaveTracker[[#This Row],[End Date]],lstHolidays)</f>
        <v>1</v>
      </c>
      <c r="L2581" s="30"/>
    </row>
    <row r="2582" spans="1:12" ht="30" customHeight="1" x14ac:dyDescent="0.3">
      <c r="A2582" s="30">
        <f t="shared" si="10"/>
        <v>1016</v>
      </c>
      <c r="B2582" s="36">
        <v>44804</v>
      </c>
      <c r="C2582" s="36">
        <v>44781</v>
      </c>
      <c r="D2582" s="19" t="s">
        <v>1105</v>
      </c>
      <c r="E2582" s="20" t="str">
        <f>IF(ISBLANK(LeaveTracker[[#This Row],[Employee Name]]),"-----",VLOOKUP(LeaveTracker[[#This Row],[Employee Name]],Employees[[Employee Name]:[Office]],6))</f>
        <v>ACCOUNTING</v>
      </c>
      <c r="F2582" s="24">
        <v>44784</v>
      </c>
      <c r="G2582" s="24">
        <v>44784</v>
      </c>
      <c r="H2582" s="19" t="s">
        <v>82</v>
      </c>
      <c r="I2582" s="51"/>
      <c r="J2582" s="27" t="str">
        <f ca="1">NETWORKDAYS(LeaveTracker[[#This Row],[Start Date]],LeaveTracker[[#This Row],[End Date]],lstHolidays)&amp; " "&amp;LeaveTracker[[#This Row],[Type of Leave]]</f>
        <v>1 VL</v>
      </c>
      <c r="K2582" s="23">
        <f ca="1">NETWORKDAYS(LeaveTracker[[#This Row],[Start Date]],LeaveTracker[[#This Row],[End Date]],lstHolidays)</f>
        <v>1</v>
      </c>
      <c r="L2582" s="30"/>
    </row>
    <row r="2583" spans="1:12" ht="30" customHeight="1" x14ac:dyDescent="0.3">
      <c r="A2583" s="30">
        <f t="shared" si="10"/>
        <v>1017</v>
      </c>
      <c r="B2583" s="36">
        <v>44804</v>
      </c>
      <c r="C2583" s="36">
        <v>44782</v>
      </c>
      <c r="D2583" s="19" t="s">
        <v>881</v>
      </c>
      <c r="E2583" s="20" t="str">
        <f>IF(ISBLANK(LeaveTracker[[#This Row],[Employee Name]]),"-----",VLOOKUP(LeaveTracker[[#This Row],[Employee Name]],Employees[[Employee Name]:[Office]],6))</f>
        <v>ACCOUNTING</v>
      </c>
      <c r="F2583" s="24">
        <v>44781</v>
      </c>
      <c r="G2583" s="24">
        <v>44781</v>
      </c>
      <c r="H2583" s="19" t="s">
        <v>81</v>
      </c>
      <c r="I2583" s="51"/>
      <c r="J2583" s="27" t="str">
        <f ca="1">NETWORKDAYS(LeaveTracker[[#This Row],[Start Date]],LeaveTracker[[#This Row],[End Date]],lstHolidays)&amp; " "&amp;LeaveTracker[[#This Row],[Type of Leave]]</f>
        <v>1 SL</v>
      </c>
      <c r="K2583" s="23">
        <f ca="1">NETWORKDAYS(LeaveTracker[[#This Row],[Start Date]],LeaveTracker[[#This Row],[End Date]],lstHolidays)</f>
        <v>1</v>
      </c>
      <c r="L2583" s="30"/>
    </row>
    <row r="2584" spans="1:12" ht="30" customHeight="1" x14ac:dyDescent="0.3">
      <c r="A2584" s="30">
        <f t="shared" si="10"/>
        <v>1018</v>
      </c>
      <c r="B2584" s="36">
        <v>44804</v>
      </c>
      <c r="C2584" s="36">
        <v>44771</v>
      </c>
      <c r="D2584" s="19" t="s">
        <v>523</v>
      </c>
      <c r="E2584" s="20" t="str">
        <f>IF(ISBLANK(LeaveTracker[[#This Row],[Employee Name]]),"-----",VLOOKUP(LeaveTracker[[#This Row],[Employee Name]],Employees[[Employee Name]:[Office]],6))</f>
        <v>ACCOUNTING</v>
      </c>
      <c r="F2584" s="24">
        <v>44762</v>
      </c>
      <c r="G2584" s="24">
        <v>44762</v>
      </c>
      <c r="H2584" s="19" t="s">
        <v>81</v>
      </c>
      <c r="I2584" s="51"/>
      <c r="J2584" s="27" t="str">
        <f ca="1">NETWORKDAYS(LeaveTracker[[#This Row],[Start Date]],LeaveTracker[[#This Row],[End Date]],lstHolidays)&amp; " "&amp;LeaveTracker[[#This Row],[Type of Leave]]</f>
        <v>1 SL</v>
      </c>
      <c r="K2584" s="23">
        <f ca="1">NETWORKDAYS(LeaveTracker[[#This Row],[Start Date]],LeaveTracker[[#This Row],[End Date]],lstHolidays)</f>
        <v>1</v>
      </c>
      <c r="L2584" s="30"/>
    </row>
    <row r="2585" spans="1:12" ht="30" customHeight="1" x14ac:dyDescent="0.3">
      <c r="A2585" s="30">
        <v>1018</v>
      </c>
      <c r="B2585" s="36">
        <v>44804</v>
      </c>
      <c r="C2585" s="36">
        <v>44771</v>
      </c>
      <c r="D2585" s="19" t="s">
        <v>523</v>
      </c>
      <c r="E2585" s="20" t="str">
        <f>IF(ISBLANK(LeaveTracker[[#This Row],[Employee Name]]),"-----",VLOOKUP(LeaveTracker[[#This Row],[Employee Name]],Employees[[Employee Name]:[Office]],6))</f>
        <v>ACCOUNTING</v>
      </c>
      <c r="F2585" s="24">
        <v>44769</v>
      </c>
      <c r="G2585" s="24">
        <v>44769</v>
      </c>
      <c r="H2585" s="19" t="s">
        <v>81</v>
      </c>
      <c r="I2585" s="51"/>
      <c r="J2585" s="27" t="str">
        <f ca="1">NETWORKDAYS(LeaveTracker[[#This Row],[Start Date]],LeaveTracker[[#This Row],[End Date]],lstHolidays)&amp; " "&amp;LeaveTracker[[#This Row],[Type of Leave]]</f>
        <v>1 SL</v>
      </c>
      <c r="K2585" s="23">
        <f ca="1">NETWORKDAYS(LeaveTracker[[#This Row],[Start Date]],LeaveTracker[[#This Row],[End Date]],lstHolidays)</f>
        <v>1</v>
      </c>
      <c r="L2585" s="30"/>
    </row>
    <row r="2586" spans="1:12" ht="30" customHeight="1" x14ac:dyDescent="0.3">
      <c r="A2586" s="30">
        <f t="shared" ref="A2586:A2596" si="11">A2585+1</f>
        <v>1019</v>
      </c>
      <c r="B2586" s="36">
        <v>44804</v>
      </c>
      <c r="C2586" s="36">
        <v>44774</v>
      </c>
      <c r="D2586" s="19" t="s">
        <v>1021</v>
      </c>
      <c r="E2586" s="20" t="str">
        <f>IF(ISBLANK(LeaveTracker[[#This Row],[Employee Name]]),"-----",VLOOKUP(LeaveTracker[[#This Row],[Employee Name]],Employees[[Employee Name]:[Office]],6))</f>
        <v>ACCOUNTING</v>
      </c>
      <c r="F2586" s="24">
        <v>44775</v>
      </c>
      <c r="G2586" s="24">
        <v>44775</v>
      </c>
      <c r="H2586" s="19" t="s">
        <v>300</v>
      </c>
      <c r="I2586" s="51" t="s">
        <v>1016</v>
      </c>
      <c r="J2586" s="27" t="str">
        <f ca="1">NETWORKDAYS(LeaveTracker[[#This Row],[Start Date]],LeaveTracker[[#This Row],[End Date]],lstHolidays)&amp; " "&amp;LeaveTracker[[#This Row],[Type of Leave]]</f>
        <v>1 OTHER</v>
      </c>
      <c r="K2586" s="23">
        <f ca="1">NETWORKDAYS(LeaveTracker[[#This Row],[Start Date]],LeaveTracker[[#This Row],[End Date]],lstHolidays)</f>
        <v>1</v>
      </c>
      <c r="L2586" s="30"/>
    </row>
    <row r="2587" spans="1:12" ht="30" customHeight="1" x14ac:dyDescent="0.3">
      <c r="A2587" s="30">
        <f t="shared" si="11"/>
        <v>1020</v>
      </c>
      <c r="B2587" s="36">
        <v>44804</v>
      </c>
      <c r="C2587" s="36">
        <v>44774</v>
      </c>
      <c r="D2587" s="19" t="s">
        <v>1021</v>
      </c>
      <c r="E2587" s="20" t="str">
        <f>IF(ISBLANK(LeaveTracker[[#This Row],[Employee Name]]),"-----",VLOOKUP(LeaveTracker[[#This Row],[Employee Name]],Employees[[Employee Name]:[Office]],6))</f>
        <v>ACCOUNTING</v>
      </c>
      <c r="F2587" s="24">
        <v>44771</v>
      </c>
      <c r="G2587" s="24">
        <v>44771</v>
      </c>
      <c r="H2587" s="19" t="s">
        <v>81</v>
      </c>
      <c r="I2587" s="51"/>
      <c r="J2587" s="27" t="str">
        <f ca="1">NETWORKDAYS(LeaveTracker[[#This Row],[Start Date]],LeaveTracker[[#This Row],[End Date]],lstHolidays)&amp; " "&amp;LeaveTracker[[#This Row],[Type of Leave]]</f>
        <v>1 SL</v>
      </c>
      <c r="K2587" s="23">
        <f ca="1">NETWORKDAYS(LeaveTracker[[#This Row],[Start Date]],LeaveTracker[[#This Row],[End Date]],lstHolidays)</f>
        <v>1</v>
      </c>
      <c r="L2587" s="30"/>
    </row>
    <row r="2588" spans="1:12" ht="30" customHeight="1" x14ac:dyDescent="0.3">
      <c r="A2588" s="30">
        <f t="shared" si="11"/>
        <v>1021</v>
      </c>
      <c r="B2588" s="36">
        <v>44804</v>
      </c>
      <c r="C2588" s="36">
        <v>44775</v>
      </c>
      <c r="D2588" s="19" t="s">
        <v>244</v>
      </c>
      <c r="E2588" s="20" t="str">
        <f>IF(ISBLANK(LeaveTracker[[#This Row],[Employee Name]]),"-----",VLOOKUP(LeaveTracker[[#This Row],[Employee Name]],Employees[[Employee Name]:[Office]],6))</f>
        <v>TCCH/TICC</v>
      </c>
      <c r="F2588" s="24">
        <v>44782</v>
      </c>
      <c r="G2588" s="24">
        <v>44782</v>
      </c>
      <c r="H2588" s="19" t="s">
        <v>82</v>
      </c>
      <c r="I2588" s="51"/>
      <c r="J2588" s="27" t="str">
        <f ca="1">NETWORKDAYS(LeaveTracker[[#This Row],[Start Date]],LeaveTracker[[#This Row],[End Date]],lstHolidays)&amp; " "&amp;LeaveTracker[[#This Row],[Type of Leave]]</f>
        <v>1 VL</v>
      </c>
      <c r="K2588" s="23">
        <f ca="1">NETWORKDAYS(LeaveTracker[[#This Row],[Start Date]],LeaveTracker[[#This Row],[End Date]],lstHolidays)</f>
        <v>1</v>
      </c>
      <c r="L2588" s="30"/>
    </row>
    <row r="2589" spans="1:12" ht="30" customHeight="1" x14ac:dyDescent="0.3">
      <c r="A2589" s="30">
        <f t="shared" si="11"/>
        <v>1022</v>
      </c>
      <c r="B2589" s="36">
        <v>44804</v>
      </c>
      <c r="C2589" s="36">
        <v>44775</v>
      </c>
      <c r="D2589" s="19" t="s">
        <v>254</v>
      </c>
      <c r="E2589" s="20" t="str">
        <f>IF(ISBLANK(LeaveTracker[[#This Row],[Employee Name]]),"-----",VLOOKUP(LeaveTracker[[#This Row],[Employee Name]],Employees[[Employee Name]:[Office]],6))</f>
        <v>TCCH/TICC</v>
      </c>
      <c r="F2589" s="24">
        <v>44785</v>
      </c>
      <c r="G2589" s="24">
        <v>44785</v>
      </c>
      <c r="H2589" s="19" t="s">
        <v>300</v>
      </c>
      <c r="I2589" s="51" t="s">
        <v>1016</v>
      </c>
      <c r="J2589" s="27" t="str">
        <f ca="1">NETWORKDAYS(LeaveTracker[[#This Row],[Start Date]],LeaveTracker[[#This Row],[End Date]],lstHolidays)&amp; " "&amp;LeaveTracker[[#This Row],[Type of Leave]]</f>
        <v>1 OTHER</v>
      </c>
      <c r="K2589" s="23">
        <f ca="1">NETWORKDAYS(LeaveTracker[[#This Row],[Start Date]],LeaveTracker[[#This Row],[End Date]],lstHolidays)</f>
        <v>1</v>
      </c>
      <c r="L2589" s="30"/>
    </row>
    <row r="2590" spans="1:12" ht="30" customHeight="1" x14ac:dyDescent="0.3">
      <c r="A2590" s="30">
        <f t="shared" si="11"/>
        <v>1023</v>
      </c>
      <c r="B2590" s="36">
        <v>44804</v>
      </c>
      <c r="C2590" s="36">
        <v>44776</v>
      </c>
      <c r="D2590" s="19" t="s">
        <v>248</v>
      </c>
      <c r="E2590" s="20" t="str">
        <f>IF(ISBLANK(LeaveTracker[[#This Row],[Employee Name]]),"-----",VLOOKUP(LeaveTracker[[#This Row],[Employee Name]],Employees[[Employee Name]:[Office]],6))</f>
        <v>TCCH/TICC</v>
      </c>
      <c r="F2590" s="24">
        <v>44775</v>
      </c>
      <c r="G2590" s="24">
        <v>44775</v>
      </c>
      <c r="H2590" s="19" t="s">
        <v>81</v>
      </c>
      <c r="I2590" s="51"/>
      <c r="J2590" s="27" t="str">
        <f ca="1">NETWORKDAYS(LeaveTracker[[#This Row],[Start Date]],LeaveTracker[[#This Row],[End Date]],lstHolidays)&amp; " "&amp;LeaveTracker[[#This Row],[Type of Leave]]</f>
        <v>1 SL</v>
      </c>
      <c r="K2590" s="23">
        <f ca="1">NETWORKDAYS(LeaveTracker[[#This Row],[Start Date]],LeaveTracker[[#This Row],[End Date]],lstHolidays)</f>
        <v>1</v>
      </c>
      <c r="L2590" s="30"/>
    </row>
    <row r="2591" spans="1:12" ht="30" customHeight="1" x14ac:dyDescent="0.3">
      <c r="A2591" s="30">
        <f t="shared" si="11"/>
        <v>1024</v>
      </c>
      <c r="B2591" s="36">
        <v>44804</v>
      </c>
      <c r="C2591" s="36">
        <v>44767</v>
      </c>
      <c r="D2591" s="19" t="s">
        <v>735</v>
      </c>
      <c r="E2591" s="20" t="str">
        <f>IF(ISBLANK(LeaveTracker[[#This Row],[Employee Name]]),"-----",VLOOKUP(LeaveTracker[[#This Row],[Employee Name]],Employees[[Employee Name]:[Office]],6))</f>
        <v>SP</v>
      </c>
      <c r="F2591" s="24">
        <v>44743</v>
      </c>
      <c r="G2591" s="24">
        <v>44743</v>
      </c>
      <c r="H2591" s="19" t="s">
        <v>81</v>
      </c>
      <c r="I2591" s="51"/>
      <c r="J2591" s="27" t="str">
        <f ca="1">NETWORKDAYS(LeaveTracker[[#This Row],[Start Date]],LeaveTracker[[#This Row],[End Date]],lstHolidays)&amp; " "&amp;LeaveTracker[[#This Row],[Type of Leave]]</f>
        <v>1 SL</v>
      </c>
      <c r="K2591" s="23">
        <f ca="1">NETWORKDAYS(LeaveTracker[[#This Row],[Start Date]],LeaveTracker[[#This Row],[End Date]],lstHolidays)</f>
        <v>1</v>
      </c>
      <c r="L2591" s="30"/>
    </row>
    <row r="2592" spans="1:12" ht="30" customHeight="1" x14ac:dyDescent="0.3">
      <c r="A2592" s="30">
        <f t="shared" si="11"/>
        <v>1025</v>
      </c>
      <c r="B2592" s="36">
        <v>44804</v>
      </c>
      <c r="C2592" s="36">
        <v>44763</v>
      </c>
      <c r="D2592" s="19" t="s">
        <v>1108</v>
      </c>
      <c r="E2592" s="20" t="str">
        <f>IF(ISBLANK(LeaveTracker[[#This Row],[Employee Name]]),"-----",VLOOKUP(LeaveTracker[[#This Row],[Employee Name]],Employees[[Employee Name]:[Office]],6))</f>
        <v>VMO</v>
      </c>
      <c r="F2592" s="24">
        <v>44760</v>
      </c>
      <c r="G2592" s="24">
        <v>44762</v>
      </c>
      <c r="H2592" s="19" t="s">
        <v>81</v>
      </c>
      <c r="I2592" s="51"/>
      <c r="J2592" s="27" t="str">
        <f ca="1">NETWORKDAYS(LeaveTracker[[#This Row],[Start Date]],LeaveTracker[[#This Row],[End Date]],lstHolidays)&amp; " "&amp;LeaveTracker[[#This Row],[Type of Leave]]</f>
        <v>3 SL</v>
      </c>
      <c r="K2592" s="23">
        <f ca="1">NETWORKDAYS(LeaveTracker[[#This Row],[Start Date]],LeaveTracker[[#This Row],[End Date]],lstHolidays)</f>
        <v>3</v>
      </c>
      <c r="L2592" s="30"/>
    </row>
    <row r="2593" spans="1:12" ht="30" customHeight="1" x14ac:dyDescent="0.3">
      <c r="A2593" s="30">
        <f t="shared" si="11"/>
        <v>1026</v>
      </c>
      <c r="B2593" s="36">
        <v>44804</v>
      </c>
      <c r="C2593" s="36">
        <v>44756</v>
      </c>
      <c r="D2593" s="19" t="s">
        <v>740</v>
      </c>
      <c r="E2593" s="20" t="str">
        <f>IF(ISBLANK(LeaveTracker[[#This Row],[Employee Name]]),"-----",VLOOKUP(LeaveTracker[[#This Row],[Employee Name]],Employees[[Employee Name]:[Office]],6))</f>
        <v>SP</v>
      </c>
      <c r="F2593" s="24">
        <v>44769</v>
      </c>
      <c r="G2593" s="24">
        <v>44769</v>
      </c>
      <c r="H2593" s="19" t="s">
        <v>82</v>
      </c>
      <c r="I2593" s="51"/>
      <c r="J2593" s="27" t="str">
        <f ca="1">NETWORKDAYS(LeaveTracker[[#This Row],[Start Date]],LeaveTracker[[#This Row],[End Date]],lstHolidays)&amp; " "&amp;LeaveTracker[[#This Row],[Type of Leave]]</f>
        <v>1 VL</v>
      </c>
      <c r="K2593" s="23">
        <f ca="1">NETWORKDAYS(LeaveTracker[[#This Row],[Start Date]],LeaveTracker[[#This Row],[End Date]],lstHolidays)</f>
        <v>1</v>
      </c>
      <c r="L2593" s="30"/>
    </row>
    <row r="2594" spans="1:12" ht="30" customHeight="1" x14ac:dyDescent="0.3">
      <c r="A2594" s="30">
        <f t="shared" si="11"/>
        <v>1027</v>
      </c>
      <c r="B2594" s="36">
        <v>44804</v>
      </c>
      <c r="C2594" s="36">
        <v>44767</v>
      </c>
      <c r="D2594" s="19" t="s">
        <v>365</v>
      </c>
      <c r="E2594" s="20" t="str">
        <f>IF(ISBLANK(LeaveTracker[[#This Row],[Employee Name]]),"-----",VLOOKUP(LeaveTracker[[#This Row],[Employee Name]],Employees[[Employee Name]:[Office]],6))</f>
        <v>SP</v>
      </c>
      <c r="F2594" s="24">
        <v>44763</v>
      </c>
      <c r="G2594" s="24">
        <v>44764</v>
      </c>
      <c r="H2594" s="19" t="s">
        <v>81</v>
      </c>
      <c r="I2594" s="51"/>
      <c r="J2594" s="27" t="str">
        <f ca="1">NETWORKDAYS(LeaveTracker[[#This Row],[Start Date]],LeaveTracker[[#This Row],[End Date]],lstHolidays)&amp; " "&amp;LeaveTracker[[#This Row],[Type of Leave]]</f>
        <v>2 SL</v>
      </c>
      <c r="K2594" s="23">
        <f ca="1">NETWORKDAYS(LeaveTracker[[#This Row],[Start Date]],LeaveTracker[[#This Row],[End Date]],lstHolidays)</f>
        <v>2</v>
      </c>
      <c r="L2594" s="30"/>
    </row>
    <row r="2595" spans="1:12" ht="30" customHeight="1" x14ac:dyDescent="0.3">
      <c r="A2595" s="30">
        <f t="shared" si="11"/>
        <v>1028</v>
      </c>
      <c r="B2595" s="36">
        <v>44804</v>
      </c>
      <c r="C2595" s="36">
        <v>44743</v>
      </c>
      <c r="D2595" s="19" t="s">
        <v>365</v>
      </c>
      <c r="E2595" s="20" t="str">
        <f>IF(ISBLANK(LeaveTracker[[#This Row],[Employee Name]]),"-----",VLOOKUP(LeaveTracker[[#This Row],[Employee Name]],Employees[[Employee Name]:[Office]],6))</f>
        <v>SP</v>
      </c>
      <c r="F2595" s="24">
        <v>44741</v>
      </c>
      <c r="G2595" s="24">
        <v>44742</v>
      </c>
      <c r="H2595" s="19" t="s">
        <v>81</v>
      </c>
      <c r="I2595" s="51"/>
      <c r="J2595" s="27" t="str">
        <f ca="1">NETWORKDAYS(LeaveTracker[[#This Row],[Start Date]],LeaveTracker[[#This Row],[End Date]],lstHolidays)&amp; " "&amp;LeaveTracker[[#This Row],[Type of Leave]]</f>
        <v>2 SL</v>
      </c>
      <c r="K2595" s="23">
        <f ca="1">NETWORKDAYS(LeaveTracker[[#This Row],[Start Date]],LeaveTracker[[#This Row],[End Date]],lstHolidays)</f>
        <v>2</v>
      </c>
      <c r="L2595" s="30"/>
    </row>
    <row r="2596" spans="1:12" ht="30" customHeight="1" x14ac:dyDescent="0.3">
      <c r="A2596" s="30">
        <f t="shared" si="11"/>
        <v>1029</v>
      </c>
      <c r="B2596" s="36">
        <v>44804</v>
      </c>
      <c r="C2596" s="36">
        <v>44748</v>
      </c>
      <c r="D2596" s="19" t="s">
        <v>1108</v>
      </c>
      <c r="E2596" s="20" t="str">
        <f>IF(ISBLANK(LeaveTracker[[#This Row],[Employee Name]]),"-----",VLOOKUP(LeaveTracker[[#This Row],[Employee Name]],Employees[[Employee Name]:[Office]],6))</f>
        <v>VMO</v>
      </c>
      <c r="F2596" s="24">
        <v>44743</v>
      </c>
      <c r="G2596" s="24">
        <v>44743</v>
      </c>
      <c r="H2596" s="19" t="s">
        <v>81</v>
      </c>
      <c r="I2596" s="51"/>
      <c r="J2596" s="27" t="str">
        <f ca="1">NETWORKDAYS(LeaveTracker[[#This Row],[Start Date]],LeaveTracker[[#This Row],[End Date]],lstHolidays)&amp; " "&amp;LeaveTracker[[#This Row],[Type of Leave]]</f>
        <v>1 SL</v>
      </c>
      <c r="K2596" s="23">
        <f ca="1">NETWORKDAYS(LeaveTracker[[#This Row],[Start Date]],LeaveTracker[[#This Row],[End Date]],lstHolidays)</f>
        <v>1</v>
      </c>
      <c r="L2596" s="30"/>
    </row>
    <row r="2597" spans="1:12" ht="30" customHeight="1" x14ac:dyDescent="0.3">
      <c r="A2597" s="30">
        <v>1029</v>
      </c>
      <c r="B2597" s="36">
        <v>44804</v>
      </c>
      <c r="C2597" s="36">
        <v>44748</v>
      </c>
      <c r="D2597" s="19" t="s">
        <v>1108</v>
      </c>
      <c r="E2597" s="20" t="str">
        <f>IF(ISBLANK(LeaveTracker[[#This Row],[Employee Name]]),"-----",VLOOKUP(LeaveTracker[[#This Row],[Employee Name]],Employees[[Employee Name]:[Office]],6))</f>
        <v>VMO</v>
      </c>
      <c r="F2597" s="24">
        <v>44746</v>
      </c>
      <c r="G2597" s="24">
        <v>44746</v>
      </c>
      <c r="H2597" s="19" t="s">
        <v>81</v>
      </c>
      <c r="I2597" s="51"/>
      <c r="J2597" s="27" t="str">
        <f ca="1">NETWORKDAYS(LeaveTracker[[#This Row],[Start Date]],LeaveTracker[[#This Row],[End Date]],lstHolidays)&amp; " "&amp;LeaveTracker[[#This Row],[Type of Leave]]</f>
        <v>1 SL</v>
      </c>
      <c r="K2597" s="23">
        <f ca="1">NETWORKDAYS(LeaveTracker[[#This Row],[Start Date]],LeaveTracker[[#This Row],[End Date]],lstHolidays)</f>
        <v>1</v>
      </c>
      <c r="L2597" s="30"/>
    </row>
    <row r="2598" spans="1:12" ht="30" customHeight="1" x14ac:dyDescent="0.3">
      <c r="A2598" s="30">
        <f t="shared" ref="A2598:A2604" si="12">A2597+1</f>
        <v>1030</v>
      </c>
      <c r="B2598" s="36">
        <v>44804</v>
      </c>
      <c r="C2598" s="36">
        <v>44775</v>
      </c>
      <c r="D2598" s="19" t="s">
        <v>358</v>
      </c>
      <c r="E2598" s="20" t="str">
        <f>IF(ISBLANK(LeaveTracker[[#This Row],[Employee Name]]),"-----",VLOOKUP(LeaveTracker[[#This Row],[Employee Name]],Employees[[Employee Name]:[Office]],6))</f>
        <v>LCR</v>
      </c>
      <c r="F2598" s="24">
        <v>44775</v>
      </c>
      <c r="G2598" s="24">
        <v>44775</v>
      </c>
      <c r="H2598" s="19" t="s">
        <v>81</v>
      </c>
      <c r="I2598" s="51"/>
      <c r="J2598" s="27" t="str">
        <f ca="1">NETWORKDAYS(LeaveTracker[[#This Row],[Start Date]],LeaveTracker[[#This Row],[End Date]],lstHolidays)&amp; " "&amp;LeaveTracker[[#This Row],[Type of Leave]]</f>
        <v>1 SL</v>
      </c>
      <c r="K2598" s="23">
        <f ca="1">NETWORKDAYS(LeaveTracker[[#This Row],[Start Date]],LeaveTracker[[#This Row],[End Date]],lstHolidays)</f>
        <v>1</v>
      </c>
      <c r="L2598" s="30"/>
    </row>
    <row r="2599" spans="1:12" ht="30" customHeight="1" x14ac:dyDescent="0.3">
      <c r="A2599" s="30">
        <f t="shared" si="12"/>
        <v>1031</v>
      </c>
      <c r="B2599" s="36">
        <v>44804</v>
      </c>
      <c r="C2599" s="36">
        <v>44771</v>
      </c>
      <c r="D2599" s="19" t="s">
        <v>358</v>
      </c>
      <c r="E2599" s="20" t="str">
        <f>IF(ISBLANK(LeaveTracker[[#This Row],[Employee Name]]),"-----",VLOOKUP(LeaveTracker[[#This Row],[Employee Name]],Employees[[Employee Name]:[Office]],6))</f>
        <v>LCR</v>
      </c>
      <c r="F2599" s="24">
        <v>44769</v>
      </c>
      <c r="G2599" s="24">
        <v>44770</v>
      </c>
      <c r="H2599" s="19" t="s">
        <v>81</v>
      </c>
      <c r="I2599" s="51"/>
      <c r="J2599" s="27" t="str">
        <f ca="1">NETWORKDAYS(LeaveTracker[[#This Row],[Start Date]],LeaveTracker[[#This Row],[End Date]],lstHolidays)&amp; " "&amp;LeaveTracker[[#This Row],[Type of Leave]]</f>
        <v>2 SL</v>
      </c>
      <c r="K2599" s="23">
        <f ca="1">NETWORKDAYS(LeaveTracker[[#This Row],[Start Date]],LeaveTracker[[#This Row],[End Date]],lstHolidays)</f>
        <v>2</v>
      </c>
      <c r="L2599" s="30"/>
    </row>
    <row r="2600" spans="1:12" ht="30" customHeight="1" x14ac:dyDescent="0.3">
      <c r="A2600" s="30">
        <f t="shared" si="12"/>
        <v>1032</v>
      </c>
      <c r="B2600" s="36">
        <v>44804</v>
      </c>
      <c r="C2600" s="36">
        <v>44774</v>
      </c>
      <c r="D2600" s="19" t="s">
        <v>546</v>
      </c>
      <c r="E2600" s="20" t="str">
        <f>IF(ISBLANK(LeaveTracker[[#This Row],[Employee Name]]),"-----",VLOOKUP(LeaveTracker[[#This Row],[Employee Name]],Employees[[Employee Name]:[Office]],6))</f>
        <v>LCR</v>
      </c>
      <c r="F2600" s="24">
        <v>44771</v>
      </c>
      <c r="G2600" s="24">
        <v>44771</v>
      </c>
      <c r="H2600" s="19" t="s">
        <v>81</v>
      </c>
      <c r="I2600" s="51"/>
      <c r="J2600" s="27" t="str">
        <f ca="1">NETWORKDAYS(LeaveTracker[[#This Row],[Start Date]],LeaveTracker[[#This Row],[End Date]],lstHolidays)&amp; " "&amp;LeaveTracker[[#This Row],[Type of Leave]]</f>
        <v>1 SL</v>
      </c>
      <c r="K2600" s="23">
        <f ca="1">NETWORKDAYS(LeaveTracker[[#This Row],[Start Date]],LeaveTracker[[#This Row],[End Date]],lstHolidays)</f>
        <v>1</v>
      </c>
      <c r="L2600" s="30"/>
    </row>
    <row r="2601" spans="1:12" ht="30" customHeight="1" x14ac:dyDescent="0.3">
      <c r="A2601" s="30">
        <f t="shared" si="12"/>
        <v>1033</v>
      </c>
      <c r="B2601" s="36">
        <v>44804</v>
      </c>
      <c r="C2601" s="36">
        <v>44776</v>
      </c>
      <c r="D2601" s="19" t="s">
        <v>541</v>
      </c>
      <c r="E2601" s="20" t="str">
        <f>IF(ISBLANK(LeaveTracker[[#This Row],[Employee Name]]),"-----",VLOOKUP(LeaveTracker[[#This Row],[Employee Name]],Employees[[Employee Name]:[Office]],6))</f>
        <v>LCR</v>
      </c>
      <c r="F2601" s="24">
        <v>44774</v>
      </c>
      <c r="G2601" s="24">
        <v>44775</v>
      </c>
      <c r="H2601" s="19" t="s">
        <v>81</v>
      </c>
      <c r="I2601" s="51"/>
      <c r="J2601" s="27" t="str">
        <f ca="1">NETWORKDAYS(LeaveTracker[[#This Row],[Start Date]],LeaveTracker[[#This Row],[End Date]],lstHolidays)&amp; " "&amp;LeaveTracker[[#This Row],[Type of Leave]]</f>
        <v>2 SL</v>
      </c>
      <c r="K2601" s="23">
        <f ca="1">NETWORKDAYS(LeaveTracker[[#This Row],[Start Date]],LeaveTracker[[#This Row],[End Date]],lstHolidays)</f>
        <v>2</v>
      </c>
      <c r="L2601" s="30"/>
    </row>
    <row r="2602" spans="1:12" ht="30" customHeight="1" x14ac:dyDescent="0.3">
      <c r="A2602" s="30">
        <f t="shared" si="12"/>
        <v>1034</v>
      </c>
      <c r="B2602" s="36">
        <v>44804</v>
      </c>
      <c r="C2602" s="36">
        <v>44774</v>
      </c>
      <c r="D2602" s="19" t="s">
        <v>725</v>
      </c>
      <c r="E2602" s="20" t="str">
        <f>IF(ISBLANK(LeaveTracker[[#This Row],[Employee Name]]),"-----",VLOOKUP(LeaveTracker[[#This Row],[Employee Name]],Employees[[Employee Name]:[Office]],6))</f>
        <v>LCR</v>
      </c>
      <c r="F2602" s="24">
        <v>44770</v>
      </c>
      <c r="G2602" s="24">
        <v>44770</v>
      </c>
      <c r="H2602" s="19" t="s">
        <v>81</v>
      </c>
      <c r="I2602" s="51"/>
      <c r="J2602" s="27" t="str">
        <f ca="1">NETWORKDAYS(LeaveTracker[[#This Row],[Start Date]],LeaveTracker[[#This Row],[End Date]],lstHolidays)&amp; " "&amp;LeaveTracker[[#This Row],[Type of Leave]]</f>
        <v>1 SL</v>
      </c>
      <c r="K2602" s="23">
        <f ca="1">NETWORKDAYS(LeaveTracker[[#This Row],[Start Date]],LeaveTracker[[#This Row],[End Date]],lstHolidays)</f>
        <v>1</v>
      </c>
      <c r="L2602" s="30"/>
    </row>
    <row r="2603" spans="1:12" ht="30" customHeight="1" x14ac:dyDescent="0.3">
      <c r="A2603" s="30">
        <f t="shared" si="12"/>
        <v>1035</v>
      </c>
      <c r="B2603" s="36">
        <v>44805</v>
      </c>
      <c r="C2603" s="36">
        <v>44755</v>
      </c>
      <c r="D2603" s="19" t="s">
        <v>136</v>
      </c>
      <c r="E2603" s="20" t="str">
        <f>IF(ISBLANK(LeaveTracker[[#This Row],[Employee Name]]),"-----",VLOOKUP(LeaveTracker[[#This Row],[Employee Name]],Employees[[Employee Name]:[Office]],6))</f>
        <v>CHO</v>
      </c>
      <c r="F2603" s="24">
        <v>44754</v>
      </c>
      <c r="G2603" s="24">
        <v>44754</v>
      </c>
      <c r="H2603" s="20" t="s">
        <v>81</v>
      </c>
      <c r="I2603" s="51"/>
      <c r="J2603" s="27" t="str">
        <f ca="1">NETWORKDAYS(LeaveTracker[[#This Row],[Start Date]],LeaveTracker[[#This Row],[End Date]],lstHolidays)&amp; " "&amp;LeaveTracker[[#This Row],[Type of Leave]]</f>
        <v>1 SL</v>
      </c>
      <c r="K2603" s="23">
        <f ca="1">NETWORKDAYS(LeaveTracker[[#This Row],[Start Date]],LeaveTracker[[#This Row],[End Date]],lstHolidays)</f>
        <v>1</v>
      </c>
      <c r="L2603" s="30"/>
    </row>
    <row r="2604" spans="1:12" ht="30" customHeight="1" x14ac:dyDescent="0.3">
      <c r="A2604" s="30">
        <f t="shared" si="12"/>
        <v>1036</v>
      </c>
      <c r="B2604" s="36">
        <v>44805</v>
      </c>
      <c r="C2604" s="36">
        <v>44781</v>
      </c>
      <c r="D2604" s="19" t="s">
        <v>531</v>
      </c>
      <c r="E2604" s="20" t="str">
        <f>IF(ISBLANK(LeaveTracker[[#This Row],[Employee Name]]),"-----",VLOOKUP(LeaveTracker[[#This Row],[Employee Name]],Employees[[Employee Name]:[Office]],6))</f>
        <v>TIPID IMPOK</v>
      </c>
      <c r="F2604" s="24">
        <v>44775</v>
      </c>
      <c r="G2604" s="24">
        <v>44775</v>
      </c>
      <c r="H2604" s="20" t="s">
        <v>81</v>
      </c>
      <c r="I2604" s="51"/>
      <c r="J2604" s="27" t="str">
        <f ca="1">NETWORKDAYS(LeaveTracker[[#This Row],[Start Date]],LeaveTracker[[#This Row],[End Date]],lstHolidays)&amp; " "&amp;LeaveTracker[[#This Row],[Type of Leave]]</f>
        <v>1 SL</v>
      </c>
      <c r="K2604" s="23">
        <f ca="1">NETWORKDAYS(LeaveTracker[[#This Row],[Start Date]],LeaveTracker[[#This Row],[End Date]],lstHolidays)</f>
        <v>1</v>
      </c>
      <c r="L2604" s="30"/>
    </row>
    <row r="2605" spans="1:12" ht="30" customHeight="1" x14ac:dyDescent="0.3">
      <c r="A2605" s="30">
        <v>1036</v>
      </c>
      <c r="B2605" s="36">
        <v>44805</v>
      </c>
      <c r="C2605" s="36">
        <v>44781</v>
      </c>
      <c r="D2605" s="19" t="s">
        <v>531</v>
      </c>
      <c r="E2605" s="20" t="str">
        <f>IF(ISBLANK(LeaveTracker[[#This Row],[Employee Name]]),"-----",VLOOKUP(LeaveTracker[[#This Row],[Employee Name]],Employees[[Employee Name]:[Office]],6))</f>
        <v>TIPID IMPOK</v>
      </c>
      <c r="F2605" s="24">
        <v>44778</v>
      </c>
      <c r="G2605" s="24">
        <v>44778</v>
      </c>
      <c r="H2605" s="20" t="s">
        <v>81</v>
      </c>
      <c r="I2605" s="51"/>
      <c r="J2605" s="27" t="str">
        <f ca="1">NETWORKDAYS(LeaveTracker[[#This Row],[Start Date]],LeaveTracker[[#This Row],[End Date]],lstHolidays)&amp; " "&amp;LeaveTracker[[#This Row],[Type of Leave]]</f>
        <v>1 SL</v>
      </c>
      <c r="K2605" s="23">
        <f ca="1">NETWORKDAYS(LeaveTracker[[#This Row],[Start Date]],LeaveTracker[[#This Row],[End Date]],lstHolidays)</f>
        <v>1</v>
      </c>
      <c r="L2605" s="30"/>
    </row>
    <row r="2606" spans="1:12" ht="30" customHeight="1" x14ac:dyDescent="0.3">
      <c r="A2606" s="30">
        <f>A2605+1</f>
        <v>1037</v>
      </c>
      <c r="B2606" s="36">
        <v>44805</v>
      </c>
      <c r="C2606" s="36">
        <v>44778</v>
      </c>
      <c r="D2606" s="19" t="s">
        <v>136</v>
      </c>
      <c r="E2606" s="20" t="str">
        <f>IF(ISBLANK(LeaveTracker[[#This Row],[Employee Name]]),"-----",VLOOKUP(LeaveTracker[[#This Row],[Employee Name]],Employees[[Employee Name]:[Office]],6))</f>
        <v>CHO</v>
      </c>
      <c r="F2606" s="24">
        <v>44775</v>
      </c>
      <c r="G2606" s="24">
        <v>44775</v>
      </c>
      <c r="H2606" s="20" t="s">
        <v>81</v>
      </c>
      <c r="I2606" s="51"/>
      <c r="J2606" s="27" t="str">
        <f ca="1">NETWORKDAYS(LeaveTracker[[#This Row],[Start Date]],LeaveTracker[[#This Row],[End Date]],lstHolidays)&amp; " "&amp;LeaveTracker[[#This Row],[Type of Leave]]</f>
        <v>1 SL</v>
      </c>
      <c r="K2606" s="23">
        <f ca="1">NETWORKDAYS(LeaveTracker[[#This Row],[Start Date]],LeaveTracker[[#This Row],[End Date]],lstHolidays)</f>
        <v>1</v>
      </c>
      <c r="L2606" s="30"/>
    </row>
    <row r="2607" spans="1:12" ht="30" customHeight="1" x14ac:dyDescent="0.3">
      <c r="A2607" s="30">
        <f>A2606+1</f>
        <v>1038</v>
      </c>
      <c r="B2607" s="36">
        <v>44805</v>
      </c>
      <c r="C2607" s="36">
        <v>44769</v>
      </c>
      <c r="D2607" s="19" t="s">
        <v>136</v>
      </c>
      <c r="E2607" s="20" t="str">
        <f>IF(ISBLANK(LeaveTracker[[#This Row],[Employee Name]]),"-----",VLOOKUP(LeaveTracker[[#This Row],[Employee Name]],Employees[[Employee Name]:[Office]],6))</f>
        <v>CHO</v>
      </c>
      <c r="F2607" s="24">
        <v>44764</v>
      </c>
      <c r="G2607" s="24">
        <v>44764</v>
      </c>
      <c r="H2607" s="20" t="s">
        <v>81</v>
      </c>
      <c r="I2607" s="51"/>
      <c r="J2607" s="27" t="str">
        <f ca="1">NETWORKDAYS(LeaveTracker[[#This Row],[Start Date]],LeaveTracker[[#This Row],[End Date]],lstHolidays)&amp; " "&amp;LeaveTracker[[#This Row],[Type of Leave]]</f>
        <v>1 SL</v>
      </c>
      <c r="K2607" s="23">
        <f ca="1">NETWORKDAYS(LeaveTracker[[#This Row],[Start Date]],LeaveTracker[[#This Row],[End Date]],lstHolidays)</f>
        <v>1</v>
      </c>
      <c r="L2607" s="30"/>
    </row>
    <row r="2608" spans="1:12" ht="30" customHeight="1" x14ac:dyDescent="0.3">
      <c r="A2608" s="30">
        <f>A2607+1</f>
        <v>1039</v>
      </c>
      <c r="B2608" s="36">
        <v>44805</v>
      </c>
      <c r="C2608" s="36">
        <v>44783</v>
      </c>
      <c r="D2608" s="19" t="s">
        <v>681</v>
      </c>
      <c r="E2608" s="20" t="str">
        <f>IF(ISBLANK(LeaveTracker[[#This Row],[Employee Name]]),"-----",VLOOKUP(LeaveTracker[[#This Row],[Employee Name]],Employees[[Employee Name]:[Office]],6))</f>
        <v>PICNIC GROVE</v>
      </c>
      <c r="F2608" s="24">
        <v>44788</v>
      </c>
      <c r="G2608" s="24">
        <v>44792</v>
      </c>
      <c r="H2608" s="20" t="s">
        <v>82</v>
      </c>
      <c r="I2608" s="51"/>
      <c r="J2608" s="27" t="str">
        <f ca="1">NETWORKDAYS(LeaveTracker[[#This Row],[Start Date]],LeaveTracker[[#This Row],[End Date]],lstHolidays)&amp; " "&amp;LeaveTracker[[#This Row],[Type of Leave]]</f>
        <v>5 VL</v>
      </c>
      <c r="K2608" s="23">
        <f ca="1">NETWORKDAYS(LeaveTracker[[#This Row],[Start Date]],LeaveTracker[[#This Row],[End Date]],lstHolidays)</f>
        <v>5</v>
      </c>
      <c r="L2608" s="30"/>
    </row>
    <row r="2609" spans="1:12" ht="30" customHeight="1" x14ac:dyDescent="0.3">
      <c r="A2609" s="30">
        <v>1039</v>
      </c>
      <c r="B2609" s="36">
        <v>44805</v>
      </c>
      <c r="C2609" s="36">
        <v>44783</v>
      </c>
      <c r="D2609" s="19" t="s">
        <v>681</v>
      </c>
      <c r="E2609" s="20" t="str">
        <f>IF(ISBLANK(LeaveTracker[[#This Row],[Employee Name]]),"-----",VLOOKUP(LeaveTracker[[#This Row],[Employee Name]],Employees[[Employee Name]:[Office]],6))</f>
        <v>PICNIC GROVE</v>
      </c>
      <c r="F2609" s="24">
        <v>44795</v>
      </c>
      <c r="G2609" s="24">
        <v>44799</v>
      </c>
      <c r="H2609" s="20" t="s">
        <v>82</v>
      </c>
      <c r="I2609" s="51"/>
      <c r="J2609" s="27" t="str">
        <f ca="1">NETWORKDAYS(LeaveTracker[[#This Row],[Start Date]],LeaveTracker[[#This Row],[End Date]],lstHolidays)&amp; " "&amp;LeaveTracker[[#This Row],[Type of Leave]]</f>
        <v>5 VL</v>
      </c>
      <c r="K2609" s="23">
        <f ca="1">NETWORKDAYS(LeaveTracker[[#This Row],[Start Date]],LeaveTracker[[#This Row],[End Date]],lstHolidays)</f>
        <v>5</v>
      </c>
      <c r="L2609" s="30"/>
    </row>
    <row r="2610" spans="1:12" ht="30" customHeight="1" x14ac:dyDescent="0.3">
      <c r="A2610" s="30">
        <v>1039</v>
      </c>
      <c r="B2610" s="36">
        <v>44805</v>
      </c>
      <c r="C2610" s="36">
        <v>44783</v>
      </c>
      <c r="D2610" s="19" t="s">
        <v>681</v>
      </c>
      <c r="E2610" s="20" t="str">
        <f>IF(ISBLANK(LeaveTracker[[#This Row],[Employee Name]]),"-----",VLOOKUP(LeaveTracker[[#This Row],[Employee Name]],Employees[[Employee Name]:[Office]],6))</f>
        <v>PICNIC GROVE</v>
      </c>
      <c r="F2610" s="24">
        <v>44803</v>
      </c>
      <c r="G2610" s="24">
        <v>44804</v>
      </c>
      <c r="H2610" s="20" t="s">
        <v>82</v>
      </c>
      <c r="I2610" s="51"/>
      <c r="J2610" s="27" t="str">
        <f ca="1">NETWORKDAYS(LeaveTracker[[#This Row],[Start Date]],LeaveTracker[[#This Row],[End Date]],lstHolidays)&amp; " "&amp;LeaveTracker[[#This Row],[Type of Leave]]</f>
        <v>2 VL</v>
      </c>
      <c r="K2610" s="23">
        <f ca="1">NETWORKDAYS(LeaveTracker[[#This Row],[Start Date]],LeaveTracker[[#This Row],[End Date]],lstHolidays)</f>
        <v>2</v>
      </c>
      <c r="L2610" s="30"/>
    </row>
    <row r="2611" spans="1:12" ht="30" customHeight="1" x14ac:dyDescent="0.3">
      <c r="A2611" s="30">
        <f>A2610+1</f>
        <v>1040</v>
      </c>
      <c r="B2611" s="36">
        <v>44805</v>
      </c>
      <c r="C2611" s="36">
        <v>44788</v>
      </c>
      <c r="D2611" s="19" t="s">
        <v>681</v>
      </c>
      <c r="E2611" s="20" t="str">
        <f>IF(ISBLANK(LeaveTracker[[#This Row],[Employee Name]]),"-----",VLOOKUP(LeaveTracker[[#This Row],[Employee Name]],Employees[[Employee Name]:[Office]],6))</f>
        <v>PICNIC GROVE</v>
      </c>
      <c r="F2611" s="24">
        <v>44781</v>
      </c>
      <c r="G2611" s="24">
        <v>44785</v>
      </c>
      <c r="H2611" s="20" t="s">
        <v>81</v>
      </c>
      <c r="I2611" s="51"/>
      <c r="J2611" s="27" t="str">
        <f ca="1">NETWORKDAYS(LeaveTracker[[#This Row],[Start Date]],LeaveTracker[[#This Row],[End Date]],lstHolidays)&amp; " "&amp;LeaveTracker[[#This Row],[Type of Leave]]</f>
        <v>5 SL</v>
      </c>
      <c r="K2611" s="23">
        <f ca="1">NETWORKDAYS(LeaveTracker[[#This Row],[Start Date]],LeaveTracker[[#This Row],[End Date]],lstHolidays)</f>
        <v>5</v>
      </c>
      <c r="L2611" s="30"/>
    </row>
    <row r="2612" spans="1:12" ht="30" customHeight="1" x14ac:dyDescent="0.3">
      <c r="A2612" s="30">
        <f>A2611+1</f>
        <v>1041</v>
      </c>
      <c r="B2612" s="36">
        <v>44805</v>
      </c>
      <c r="C2612" s="36">
        <v>44770</v>
      </c>
      <c r="D2612" s="19" t="s">
        <v>783</v>
      </c>
      <c r="E2612" s="20" t="str">
        <f>IF(ISBLANK(LeaveTracker[[#This Row],[Employee Name]]),"-----",VLOOKUP(LeaveTracker[[#This Row],[Employee Name]],Employees[[Employee Name]:[Office]],6))</f>
        <v>PICNIC GROVE</v>
      </c>
      <c r="F2612" s="24">
        <v>44772</v>
      </c>
      <c r="G2612" s="24">
        <v>44772</v>
      </c>
      <c r="H2612" s="20" t="s">
        <v>300</v>
      </c>
      <c r="I2612" s="51" t="s">
        <v>1016</v>
      </c>
      <c r="J2612" s="27" t="str">
        <f ca="1">NETWORKDAYS(LeaveTracker[[#This Row],[Start Date]],LeaveTracker[[#This Row],[End Date]],lstHolidays)&amp; " "&amp;LeaveTracker[[#This Row],[Type of Leave]]</f>
        <v>0 OTHER</v>
      </c>
      <c r="K2612" s="23">
        <f ca="1">NETWORKDAYS(LeaveTracker[[#This Row],[Start Date]],LeaveTracker[[#This Row],[End Date]],lstHolidays)</f>
        <v>0</v>
      </c>
      <c r="L2612" s="30"/>
    </row>
    <row r="2613" spans="1:12" ht="30" customHeight="1" x14ac:dyDescent="0.3">
      <c r="A2613" s="30">
        <v>1041</v>
      </c>
      <c r="B2613" s="36">
        <v>44805</v>
      </c>
      <c r="C2613" s="36">
        <v>44770</v>
      </c>
      <c r="D2613" s="19" t="s">
        <v>783</v>
      </c>
      <c r="E2613" s="20" t="str">
        <f>IF(ISBLANK(LeaveTracker[[#This Row],[Employee Name]]),"-----",VLOOKUP(LeaveTracker[[#This Row],[Employee Name]],Employees[[Employee Name]:[Office]],6))</f>
        <v>PICNIC GROVE</v>
      </c>
      <c r="F2613" s="24">
        <v>44779</v>
      </c>
      <c r="G2613" s="24">
        <v>44780</v>
      </c>
      <c r="H2613" s="20" t="s">
        <v>300</v>
      </c>
      <c r="I2613" s="51" t="s">
        <v>1016</v>
      </c>
      <c r="J2613" s="27" t="str">
        <f ca="1">NETWORKDAYS(LeaveTracker[[#This Row],[Start Date]],LeaveTracker[[#This Row],[End Date]],lstHolidays)&amp; " "&amp;LeaveTracker[[#This Row],[Type of Leave]]</f>
        <v>0 OTHER</v>
      </c>
      <c r="K2613" s="23">
        <f ca="1">NETWORKDAYS(LeaveTracker[[#This Row],[Start Date]],LeaveTracker[[#This Row],[End Date]],lstHolidays)</f>
        <v>0</v>
      </c>
      <c r="L2613" s="30"/>
    </row>
    <row r="2614" spans="1:12" ht="30" customHeight="1" x14ac:dyDescent="0.3">
      <c r="A2614" s="30">
        <f>A2613+1</f>
        <v>1042</v>
      </c>
      <c r="B2614" s="36">
        <v>44805</v>
      </c>
      <c r="C2614" s="36">
        <v>44771</v>
      </c>
      <c r="D2614" s="19" t="s">
        <v>306</v>
      </c>
      <c r="E2614" s="20" t="str">
        <f>IF(ISBLANK(LeaveTracker[[#This Row],[Employee Name]]),"-----",VLOOKUP(LeaveTracker[[#This Row],[Employee Name]],Employees[[Employee Name]:[Office]],6))</f>
        <v>TOPS (ADMIN CSU)</v>
      </c>
      <c r="F2614" s="24">
        <v>44757</v>
      </c>
      <c r="G2614" s="24">
        <v>44757</v>
      </c>
      <c r="H2614" s="20" t="s">
        <v>300</v>
      </c>
      <c r="I2614" s="51" t="s">
        <v>647</v>
      </c>
      <c r="J2614" s="27" t="str">
        <f ca="1">NETWORKDAYS(LeaveTracker[[#This Row],[Start Date]],LeaveTracker[[#This Row],[End Date]],lstHolidays)&amp; " "&amp;LeaveTracker[[#This Row],[Type of Leave]]</f>
        <v>1 OTHER</v>
      </c>
      <c r="K2614" s="23">
        <f ca="1">NETWORKDAYS(LeaveTracker[[#This Row],[Start Date]],LeaveTracker[[#This Row],[End Date]],lstHolidays)</f>
        <v>1</v>
      </c>
      <c r="L2614" s="30"/>
    </row>
    <row r="2615" spans="1:12" ht="30" customHeight="1" x14ac:dyDescent="0.3">
      <c r="A2615" s="30">
        <v>1042</v>
      </c>
      <c r="B2615" s="36">
        <v>44805</v>
      </c>
      <c r="C2615" s="36">
        <v>44771</v>
      </c>
      <c r="D2615" s="19" t="s">
        <v>306</v>
      </c>
      <c r="E2615" s="20" t="str">
        <f>IF(ISBLANK(LeaveTracker[[#This Row],[Employee Name]]),"-----",VLOOKUP(LeaveTracker[[#This Row],[Employee Name]],Employees[[Employee Name]:[Office]],6))</f>
        <v>TOPS (ADMIN CSU)</v>
      </c>
      <c r="F2615" s="24">
        <v>44760</v>
      </c>
      <c r="G2615" s="24">
        <v>44760</v>
      </c>
      <c r="H2615" s="20" t="s">
        <v>300</v>
      </c>
      <c r="I2615" s="51" t="s">
        <v>647</v>
      </c>
      <c r="J2615" s="27" t="str">
        <f ca="1">NETWORKDAYS(LeaveTracker[[#This Row],[Start Date]],LeaveTracker[[#This Row],[End Date]],lstHolidays)&amp; " "&amp;LeaveTracker[[#This Row],[Type of Leave]]</f>
        <v>1 OTHER</v>
      </c>
      <c r="K2615" s="23">
        <f ca="1">NETWORKDAYS(LeaveTracker[[#This Row],[Start Date]],LeaveTracker[[#This Row],[End Date]],lstHolidays)</f>
        <v>1</v>
      </c>
      <c r="L2615" s="30"/>
    </row>
    <row r="2616" spans="1:12" ht="30" customHeight="1" x14ac:dyDescent="0.3">
      <c r="A2616" s="30">
        <v>1042</v>
      </c>
      <c r="B2616" s="36">
        <v>44805</v>
      </c>
      <c r="C2616" s="36">
        <v>44771</v>
      </c>
      <c r="D2616" s="19" t="s">
        <v>306</v>
      </c>
      <c r="E2616" s="20" t="str">
        <f>IF(ISBLANK(LeaveTracker[[#This Row],[Employee Name]]),"-----",VLOOKUP(LeaveTracker[[#This Row],[Employee Name]],Employees[[Employee Name]:[Office]],6))</f>
        <v>TOPS (ADMIN CSU)</v>
      </c>
      <c r="F2616" s="24">
        <v>44775</v>
      </c>
      <c r="G2616" s="24">
        <v>44775</v>
      </c>
      <c r="H2616" s="20" t="s">
        <v>300</v>
      </c>
      <c r="I2616" s="51" t="s">
        <v>647</v>
      </c>
      <c r="J2616" s="27" t="str">
        <f ca="1">NETWORKDAYS(LeaveTracker[[#This Row],[Start Date]],LeaveTracker[[#This Row],[End Date]],lstHolidays)&amp; " "&amp;LeaveTracker[[#This Row],[Type of Leave]]</f>
        <v>1 OTHER</v>
      </c>
      <c r="K2616" s="23">
        <f ca="1">NETWORKDAYS(LeaveTracker[[#This Row],[Start Date]],LeaveTracker[[#This Row],[End Date]],lstHolidays)</f>
        <v>1</v>
      </c>
      <c r="L2616" s="30"/>
    </row>
    <row r="2617" spans="1:12" ht="30" customHeight="1" x14ac:dyDescent="0.3">
      <c r="A2617" s="30">
        <f t="shared" ref="A2617:A2622" si="13">A2616+1</f>
        <v>1043</v>
      </c>
      <c r="B2617" s="36">
        <v>44805</v>
      </c>
      <c r="C2617" s="36">
        <v>44771</v>
      </c>
      <c r="D2617" s="19" t="s">
        <v>531</v>
      </c>
      <c r="E2617" s="20" t="str">
        <f>IF(ISBLANK(LeaveTracker[[#This Row],[Employee Name]]),"-----",VLOOKUP(LeaveTracker[[#This Row],[Employee Name]],Employees[[Employee Name]:[Office]],6))</f>
        <v>TIPID IMPOK</v>
      </c>
      <c r="F2617" s="24">
        <v>44763</v>
      </c>
      <c r="G2617" s="24">
        <v>44763</v>
      </c>
      <c r="H2617" s="20" t="s">
        <v>81</v>
      </c>
      <c r="I2617" s="51"/>
      <c r="J2617" s="27" t="str">
        <f ca="1">NETWORKDAYS(LeaveTracker[[#This Row],[Start Date]],LeaveTracker[[#This Row],[End Date]],lstHolidays)&amp; " "&amp;LeaveTracker[[#This Row],[Type of Leave]]</f>
        <v>1 SL</v>
      </c>
      <c r="K2617" s="23">
        <f ca="1">NETWORKDAYS(LeaveTracker[[#This Row],[Start Date]],LeaveTracker[[#This Row],[End Date]],lstHolidays)</f>
        <v>1</v>
      </c>
      <c r="L2617" s="30"/>
    </row>
    <row r="2618" spans="1:12" ht="30" customHeight="1" x14ac:dyDescent="0.3">
      <c r="A2618" s="30">
        <f t="shared" si="13"/>
        <v>1044</v>
      </c>
      <c r="B2618" s="36">
        <v>44805</v>
      </c>
      <c r="C2618" s="36">
        <v>44761</v>
      </c>
      <c r="D2618" s="19" t="s">
        <v>471</v>
      </c>
      <c r="E2618" s="20" t="str">
        <f>IF(ISBLANK(LeaveTracker[[#This Row],[Employee Name]]),"-----",VLOOKUP(LeaveTracker[[#This Row],[Employee Name]],Employees[[Employee Name]:[Office]],6))</f>
        <v>ASSESSORS OFFICE</v>
      </c>
      <c r="F2618" s="24">
        <v>44760</v>
      </c>
      <c r="G2618" s="24">
        <v>44760</v>
      </c>
      <c r="H2618" s="20" t="s">
        <v>300</v>
      </c>
      <c r="I2618" s="51" t="s">
        <v>1016</v>
      </c>
      <c r="J2618" s="27" t="str">
        <f ca="1">NETWORKDAYS(LeaveTracker[[#This Row],[Start Date]],LeaveTracker[[#This Row],[End Date]],lstHolidays)&amp; " "&amp;LeaveTracker[[#This Row],[Type of Leave]]</f>
        <v>1 OTHER</v>
      </c>
      <c r="K2618" s="23">
        <f ca="1">NETWORKDAYS(LeaveTracker[[#This Row],[Start Date]],LeaveTracker[[#This Row],[End Date]],lstHolidays)</f>
        <v>1</v>
      </c>
      <c r="L2618" s="30"/>
    </row>
    <row r="2619" spans="1:12" ht="30" customHeight="1" x14ac:dyDescent="0.3">
      <c r="A2619" s="30">
        <f t="shared" si="13"/>
        <v>1045</v>
      </c>
      <c r="B2619" s="36">
        <v>44805</v>
      </c>
      <c r="C2619" s="36">
        <v>44764</v>
      </c>
      <c r="D2619" s="19" t="s">
        <v>467</v>
      </c>
      <c r="E2619" s="20" t="str">
        <f>IF(ISBLANK(LeaveTracker[[#This Row],[Employee Name]]),"-----",VLOOKUP(LeaveTracker[[#This Row],[Employee Name]],Employees[[Employee Name]:[Office]],6))</f>
        <v>ASSESSORS OFFICE</v>
      </c>
      <c r="F2619" s="24">
        <v>44762</v>
      </c>
      <c r="G2619" s="24">
        <v>44763</v>
      </c>
      <c r="H2619" s="20" t="s">
        <v>81</v>
      </c>
      <c r="I2619" s="51"/>
      <c r="J2619" s="27" t="str">
        <f ca="1">NETWORKDAYS(LeaveTracker[[#This Row],[Start Date]],LeaveTracker[[#This Row],[End Date]],lstHolidays)&amp; " "&amp;LeaveTracker[[#This Row],[Type of Leave]]</f>
        <v>2 SL</v>
      </c>
      <c r="K2619" s="23">
        <f ca="1">NETWORKDAYS(LeaveTracker[[#This Row],[Start Date]],LeaveTracker[[#This Row],[End Date]],lstHolidays)</f>
        <v>2</v>
      </c>
      <c r="L2619" s="30"/>
    </row>
    <row r="2620" spans="1:12" ht="30" customHeight="1" x14ac:dyDescent="0.3">
      <c r="A2620" s="30">
        <f t="shared" si="13"/>
        <v>1046</v>
      </c>
      <c r="B2620" s="36">
        <v>44805</v>
      </c>
      <c r="C2620" s="36">
        <v>44774</v>
      </c>
      <c r="D2620" s="19" t="s">
        <v>473</v>
      </c>
      <c r="E2620" s="20" t="str">
        <f>IF(ISBLANK(LeaveTracker[[#This Row],[Employee Name]]),"-----",VLOOKUP(LeaveTracker[[#This Row],[Employee Name]],Employees[[Employee Name]:[Office]],6))</f>
        <v>ASSESSORS OFFICE</v>
      </c>
      <c r="F2620" s="24">
        <v>44771</v>
      </c>
      <c r="G2620" s="24">
        <v>44771</v>
      </c>
      <c r="H2620" s="20" t="s">
        <v>300</v>
      </c>
      <c r="I2620" s="51" t="s">
        <v>1016</v>
      </c>
      <c r="J2620" s="27" t="str">
        <f ca="1">NETWORKDAYS(LeaveTracker[[#This Row],[Start Date]],LeaveTracker[[#This Row],[End Date]],lstHolidays)&amp; " "&amp;LeaveTracker[[#This Row],[Type of Leave]]</f>
        <v>1 OTHER</v>
      </c>
      <c r="K2620" s="23">
        <f ca="1">NETWORKDAYS(LeaveTracker[[#This Row],[Start Date]],LeaveTracker[[#This Row],[End Date]],lstHolidays)</f>
        <v>1</v>
      </c>
      <c r="L2620" s="30"/>
    </row>
    <row r="2621" spans="1:12" ht="30" customHeight="1" x14ac:dyDescent="0.3">
      <c r="A2621" s="30">
        <f t="shared" si="13"/>
        <v>1047</v>
      </c>
      <c r="B2621" s="36">
        <v>44805</v>
      </c>
      <c r="C2621" s="36">
        <v>44775</v>
      </c>
      <c r="D2621" s="19" t="s">
        <v>1110</v>
      </c>
      <c r="E2621" s="20" t="str">
        <f>IF(ISBLANK(LeaveTracker[[#This Row],[Employee Name]]),"-----",VLOOKUP(LeaveTracker[[#This Row],[Employee Name]],Employees[[Employee Name]:[Office]],6))</f>
        <v>ADMIN OFFICE</v>
      </c>
      <c r="F2621" s="24">
        <v>44774</v>
      </c>
      <c r="G2621" s="24">
        <v>44774</v>
      </c>
      <c r="H2621" s="20" t="s">
        <v>81</v>
      </c>
      <c r="I2621" s="51"/>
      <c r="J2621" s="27" t="str">
        <f ca="1">NETWORKDAYS(LeaveTracker[[#This Row],[Start Date]],LeaveTracker[[#This Row],[End Date]],lstHolidays)&amp; " "&amp;LeaveTracker[[#This Row],[Type of Leave]]</f>
        <v>1 SL</v>
      </c>
      <c r="K2621" s="23">
        <f ca="1">NETWORKDAYS(LeaveTracker[[#This Row],[Start Date]],LeaveTracker[[#This Row],[End Date]],lstHolidays)</f>
        <v>1</v>
      </c>
      <c r="L2621" s="30"/>
    </row>
    <row r="2622" spans="1:12" ht="30" customHeight="1" x14ac:dyDescent="0.3">
      <c r="A2622" s="30">
        <f t="shared" si="13"/>
        <v>1048</v>
      </c>
      <c r="B2622" s="36">
        <v>44805</v>
      </c>
      <c r="C2622" s="36">
        <v>44776</v>
      </c>
      <c r="D2622" s="19" t="s">
        <v>1112</v>
      </c>
      <c r="E2622" s="20" t="str">
        <f>IF(ISBLANK(LeaveTracker[[#This Row],[Employee Name]]),"-----",VLOOKUP(LeaveTracker[[#This Row],[Employee Name]],Employees[[Employee Name]:[Office]],6))</f>
        <v>CCT</v>
      </c>
      <c r="F2622" s="24">
        <v>44771</v>
      </c>
      <c r="G2622" s="24">
        <v>44771</v>
      </c>
      <c r="H2622" s="20" t="s">
        <v>81</v>
      </c>
      <c r="I2622" s="51"/>
      <c r="J2622" s="27" t="str">
        <f ca="1">NETWORKDAYS(LeaveTracker[[#This Row],[Start Date]],LeaveTracker[[#This Row],[End Date]],lstHolidays)&amp; " "&amp;LeaveTracker[[#This Row],[Type of Leave]]</f>
        <v>1 SL</v>
      </c>
      <c r="K2622" s="23">
        <f ca="1">NETWORKDAYS(LeaveTracker[[#This Row],[Start Date]],LeaveTracker[[#This Row],[End Date]],lstHolidays)</f>
        <v>1</v>
      </c>
      <c r="L2622" s="30"/>
    </row>
    <row r="2623" spans="1:12" ht="30" customHeight="1" x14ac:dyDescent="0.3">
      <c r="A2623" s="30">
        <v>1048</v>
      </c>
      <c r="B2623" s="36">
        <v>44805</v>
      </c>
      <c r="C2623" s="36">
        <v>44776</v>
      </c>
      <c r="D2623" s="19" t="s">
        <v>1112</v>
      </c>
      <c r="E2623" s="20" t="str">
        <f>IF(ISBLANK(LeaveTracker[[#This Row],[Employee Name]]),"-----",VLOOKUP(LeaveTracker[[#This Row],[Employee Name]],Employees[[Employee Name]:[Office]],6))</f>
        <v>CCT</v>
      </c>
      <c r="F2623" s="24">
        <v>44774</v>
      </c>
      <c r="G2623" s="24">
        <v>44774</v>
      </c>
      <c r="H2623" s="20" t="s">
        <v>81</v>
      </c>
      <c r="I2623" s="51"/>
      <c r="J2623" s="27" t="str">
        <f ca="1">NETWORKDAYS(LeaveTracker[[#This Row],[Start Date]],LeaveTracker[[#This Row],[End Date]],lstHolidays)&amp; " "&amp;LeaveTracker[[#This Row],[Type of Leave]]</f>
        <v>1 SL</v>
      </c>
      <c r="K2623" s="23">
        <f ca="1">NETWORKDAYS(LeaveTracker[[#This Row],[Start Date]],LeaveTracker[[#This Row],[End Date]],lstHolidays)</f>
        <v>1</v>
      </c>
      <c r="L2623" s="30"/>
    </row>
    <row r="2624" spans="1:12" ht="30" customHeight="1" x14ac:dyDescent="0.3">
      <c r="A2624" s="30">
        <f t="shared" ref="A2624:A2632" si="14">A2623+1</f>
        <v>1049</v>
      </c>
      <c r="B2624" s="36">
        <v>44805</v>
      </c>
      <c r="C2624" s="36">
        <v>44775</v>
      </c>
      <c r="D2624" s="19" t="s">
        <v>581</v>
      </c>
      <c r="E2624" s="20" t="str">
        <f>IF(ISBLANK(LeaveTracker[[#This Row],[Employee Name]]),"-----",VLOOKUP(LeaveTracker[[#This Row],[Employee Name]],Employees[[Employee Name]:[Office]],6))</f>
        <v>CCT</v>
      </c>
      <c r="F2624" s="24">
        <v>44774</v>
      </c>
      <c r="G2624" s="24">
        <v>44774</v>
      </c>
      <c r="H2624" s="20" t="s">
        <v>81</v>
      </c>
      <c r="I2624" s="51"/>
      <c r="J2624" s="27" t="str">
        <f ca="1">NETWORKDAYS(LeaveTracker[[#This Row],[Start Date]],LeaveTracker[[#This Row],[End Date]],lstHolidays)&amp; " "&amp;LeaveTracker[[#This Row],[Type of Leave]]</f>
        <v>1 SL</v>
      </c>
      <c r="K2624" s="23">
        <f ca="1">NETWORKDAYS(LeaveTracker[[#This Row],[Start Date]],LeaveTracker[[#This Row],[End Date]],lstHolidays)</f>
        <v>1</v>
      </c>
      <c r="L2624" s="30"/>
    </row>
    <row r="2625" spans="1:12" ht="30" customHeight="1" x14ac:dyDescent="0.3">
      <c r="A2625" s="30">
        <f t="shared" si="14"/>
        <v>1050</v>
      </c>
      <c r="B2625" s="36">
        <v>44805</v>
      </c>
      <c r="C2625" s="36">
        <v>44783</v>
      </c>
      <c r="D2625" s="19" t="s">
        <v>378</v>
      </c>
      <c r="E2625" s="20" t="str">
        <f>IF(ISBLANK(LeaveTracker[[#This Row],[Employee Name]]),"-----",VLOOKUP(LeaveTracker[[#This Row],[Employee Name]],Employees[[Employee Name]:[Office]],6))</f>
        <v>CCT</v>
      </c>
      <c r="F2625" s="24">
        <v>44790</v>
      </c>
      <c r="G2625" s="24">
        <v>44792</v>
      </c>
      <c r="H2625" s="20" t="s">
        <v>82</v>
      </c>
      <c r="I2625" s="51"/>
      <c r="J2625" s="27" t="str">
        <f ca="1">NETWORKDAYS(LeaveTracker[[#This Row],[Start Date]],LeaveTracker[[#This Row],[End Date]],lstHolidays)&amp; " "&amp;LeaveTracker[[#This Row],[Type of Leave]]</f>
        <v>3 VL</v>
      </c>
      <c r="K2625" s="23">
        <f ca="1">NETWORKDAYS(LeaveTracker[[#This Row],[Start Date]],LeaveTracker[[#This Row],[End Date]],lstHolidays)</f>
        <v>3</v>
      </c>
      <c r="L2625" s="30"/>
    </row>
    <row r="2626" spans="1:12" ht="30" customHeight="1" x14ac:dyDescent="0.3">
      <c r="A2626" s="30">
        <f t="shared" si="14"/>
        <v>1051</v>
      </c>
      <c r="B2626" s="36">
        <v>44805</v>
      </c>
      <c r="C2626" s="36">
        <v>44767</v>
      </c>
      <c r="D2626" s="19" t="s">
        <v>270</v>
      </c>
      <c r="E2626" s="20" t="str">
        <f>IF(ISBLANK(LeaveTracker[[#This Row],[Employee Name]]),"-----",VLOOKUP(LeaveTracker[[#This Row],[Employee Name]],Employees[[Employee Name]:[Office]],6))</f>
        <v>PICNIC GROVE</v>
      </c>
      <c r="F2626" s="24">
        <v>44764</v>
      </c>
      <c r="G2626" s="24">
        <v>44766</v>
      </c>
      <c r="H2626" s="20" t="s">
        <v>81</v>
      </c>
      <c r="I2626" s="51"/>
      <c r="J2626" s="27" t="str">
        <f ca="1">NETWORKDAYS(LeaveTracker[[#This Row],[Start Date]],LeaveTracker[[#This Row],[End Date]],lstHolidays)&amp; " "&amp;LeaveTracker[[#This Row],[Type of Leave]]</f>
        <v>1 SL</v>
      </c>
      <c r="K2626" s="23">
        <f ca="1">NETWORKDAYS(LeaveTracker[[#This Row],[Start Date]],LeaveTracker[[#This Row],[End Date]],lstHolidays)</f>
        <v>1</v>
      </c>
      <c r="L2626" s="30"/>
    </row>
    <row r="2627" spans="1:12" ht="30" customHeight="1" x14ac:dyDescent="0.3">
      <c r="A2627" s="30">
        <f t="shared" si="14"/>
        <v>1052</v>
      </c>
      <c r="B2627" s="36">
        <v>44805</v>
      </c>
      <c r="C2627" s="36">
        <v>44772</v>
      </c>
      <c r="D2627" s="19" t="s">
        <v>350</v>
      </c>
      <c r="E2627" s="20" t="str">
        <f>IF(ISBLANK(LeaveTracker[[#This Row],[Employee Name]]),"-----",VLOOKUP(LeaveTracker[[#This Row],[Employee Name]],Employees[[Employee Name]:[Office]],6))</f>
        <v>PICNIC GROVE</v>
      </c>
      <c r="F2627" s="24">
        <v>44770</v>
      </c>
      <c r="G2627" s="24">
        <v>44771</v>
      </c>
      <c r="H2627" s="20" t="s">
        <v>81</v>
      </c>
      <c r="I2627" s="51"/>
      <c r="J2627" s="27" t="str">
        <f ca="1">NETWORKDAYS(LeaveTracker[[#This Row],[Start Date]],LeaveTracker[[#This Row],[End Date]],lstHolidays)&amp; " "&amp;LeaveTracker[[#This Row],[Type of Leave]]</f>
        <v>2 SL</v>
      </c>
      <c r="K2627" s="23">
        <f ca="1">NETWORKDAYS(LeaveTracker[[#This Row],[Start Date]],LeaveTracker[[#This Row],[End Date]],lstHolidays)</f>
        <v>2</v>
      </c>
      <c r="L2627" s="30"/>
    </row>
    <row r="2628" spans="1:12" ht="30" customHeight="1" x14ac:dyDescent="0.3">
      <c r="A2628" s="30">
        <f t="shared" si="14"/>
        <v>1053</v>
      </c>
      <c r="B2628" s="36">
        <v>44805</v>
      </c>
      <c r="C2628" s="36">
        <v>44774</v>
      </c>
      <c r="D2628" s="19" t="s">
        <v>306</v>
      </c>
      <c r="E2628" s="20" t="str">
        <f>IF(ISBLANK(LeaveTracker[[#This Row],[Employee Name]]),"-----",VLOOKUP(LeaveTracker[[#This Row],[Employee Name]],Employees[[Employee Name]:[Office]],6))</f>
        <v>TOPS (ADMIN CSU)</v>
      </c>
      <c r="F2628" s="24">
        <v>44790</v>
      </c>
      <c r="G2628" s="24">
        <v>44790</v>
      </c>
      <c r="H2628" s="20" t="s">
        <v>300</v>
      </c>
      <c r="I2628" s="51" t="s">
        <v>1113</v>
      </c>
      <c r="J2628" s="27" t="str">
        <f ca="1">NETWORKDAYS(LeaveTracker[[#This Row],[Start Date]],LeaveTracker[[#This Row],[End Date]],lstHolidays)&amp; " "&amp;LeaveTracker[[#This Row],[Type of Leave]]</f>
        <v>1 OTHER</v>
      </c>
      <c r="K2628" s="23">
        <f ca="1">NETWORKDAYS(LeaveTracker[[#This Row],[Start Date]],LeaveTracker[[#This Row],[End Date]],lstHolidays)</f>
        <v>1</v>
      </c>
      <c r="L2628" s="30"/>
    </row>
    <row r="2629" spans="1:12" ht="30" customHeight="1" x14ac:dyDescent="0.3">
      <c r="A2629" s="30">
        <f t="shared" si="14"/>
        <v>1054</v>
      </c>
      <c r="B2629" s="36">
        <v>44805</v>
      </c>
      <c r="C2629" s="36">
        <v>44797</v>
      </c>
      <c r="D2629" s="20" t="s">
        <v>892</v>
      </c>
      <c r="E2629" s="20" t="str">
        <f>IF(ISBLANK(LeaveTracker[[#This Row],[Employee Name]]),"-----",VLOOKUP(LeaveTracker[[#This Row],[Employee Name]],Employees[[Employee Name]:[Office]],6))</f>
        <v>OTM</v>
      </c>
      <c r="F2629" s="24">
        <v>44797</v>
      </c>
      <c r="G2629" s="24">
        <v>44799</v>
      </c>
      <c r="H2629" s="20" t="s">
        <v>81</v>
      </c>
      <c r="I2629" s="51"/>
      <c r="J2629" s="27" t="str">
        <f ca="1">NETWORKDAYS(LeaveTracker[[#This Row],[Start Date]],LeaveTracker[[#This Row],[End Date]],lstHolidays)&amp; " "&amp;LeaveTracker[[#This Row],[Type of Leave]]</f>
        <v>3 SL</v>
      </c>
      <c r="K2629" s="23">
        <f ca="1">NETWORKDAYS(LeaveTracker[[#This Row],[Start Date]],LeaveTracker[[#This Row],[End Date]],lstHolidays)</f>
        <v>3</v>
      </c>
      <c r="L2629" s="30"/>
    </row>
    <row r="2630" spans="1:12" ht="30" customHeight="1" x14ac:dyDescent="0.3">
      <c r="A2630" s="30">
        <f t="shared" si="14"/>
        <v>1055</v>
      </c>
      <c r="B2630" s="36">
        <v>44805</v>
      </c>
      <c r="C2630" s="36">
        <v>44698</v>
      </c>
      <c r="D2630" s="19" t="s">
        <v>1047</v>
      </c>
      <c r="E2630" s="20" t="str">
        <f>IF(ISBLANK(LeaveTracker[[#This Row],[Employee Name]]),"-----",VLOOKUP(LeaveTracker[[#This Row],[Employee Name]],Employees[[Employee Name]:[Office]],6))</f>
        <v>ONT</v>
      </c>
      <c r="F2630" s="24">
        <v>44706</v>
      </c>
      <c r="G2630" s="24">
        <v>44706</v>
      </c>
      <c r="H2630" s="19" t="s">
        <v>300</v>
      </c>
      <c r="I2630" s="51" t="s">
        <v>158</v>
      </c>
      <c r="J2630" s="27" t="str">
        <f ca="1">NETWORKDAYS(LeaveTracker[[#This Row],[Start Date]],LeaveTracker[[#This Row],[End Date]],lstHolidays)&amp; " "&amp;LeaveTracker[[#This Row],[Type of Leave]]</f>
        <v>1 OTHER</v>
      </c>
      <c r="K2630" s="23">
        <f ca="1">NETWORKDAYS(LeaveTracker[[#This Row],[Start Date]],LeaveTracker[[#This Row],[End Date]],lstHolidays)</f>
        <v>1</v>
      </c>
      <c r="L2630" s="30"/>
    </row>
    <row r="2631" spans="1:12" ht="30" customHeight="1" x14ac:dyDescent="0.3">
      <c r="A2631" s="30">
        <f t="shared" si="14"/>
        <v>1056</v>
      </c>
      <c r="B2631" s="36">
        <v>44805</v>
      </c>
      <c r="C2631" s="36">
        <v>44647</v>
      </c>
      <c r="D2631" s="19" t="s">
        <v>1116</v>
      </c>
      <c r="E2631" s="20" t="str">
        <f>IF(ISBLANK(LeaveTracker[[#This Row],[Employee Name]]),"-----",VLOOKUP(LeaveTracker[[#This Row],[Employee Name]],Employees[[Employee Name]:[Office]],6))</f>
        <v>CPDO</v>
      </c>
      <c r="F2631" s="24">
        <v>44712</v>
      </c>
      <c r="G2631" s="24">
        <v>44712</v>
      </c>
      <c r="H2631" s="19" t="s">
        <v>300</v>
      </c>
      <c r="I2631" s="51" t="s">
        <v>158</v>
      </c>
      <c r="J2631" s="27" t="str">
        <f ca="1">NETWORKDAYS(LeaveTracker[[#This Row],[Start Date]],LeaveTracker[[#This Row],[End Date]],lstHolidays)&amp; " "&amp;LeaveTracker[[#This Row],[Type of Leave]]</f>
        <v>1 OTHER</v>
      </c>
      <c r="K2631" s="23">
        <f ca="1">NETWORKDAYS(LeaveTracker[[#This Row],[Start Date]],LeaveTracker[[#This Row],[End Date]],lstHolidays)</f>
        <v>1</v>
      </c>
      <c r="L2631" s="30"/>
    </row>
    <row r="2632" spans="1:12" ht="30" customHeight="1" x14ac:dyDescent="0.3">
      <c r="A2632" s="30">
        <f t="shared" si="14"/>
        <v>1057</v>
      </c>
      <c r="B2632" s="36">
        <v>44805</v>
      </c>
      <c r="C2632" s="36">
        <v>44782</v>
      </c>
      <c r="D2632" s="19" t="s">
        <v>816</v>
      </c>
      <c r="E2632" s="20" t="str">
        <f>IF(ISBLANK(LeaveTracker[[#This Row],[Employee Name]]),"-----",VLOOKUP(LeaveTracker[[#This Row],[Employee Name]],Employees[[Employee Name]:[Office]],6))</f>
        <v>CHO</v>
      </c>
      <c r="F2632" s="24">
        <v>44809</v>
      </c>
      <c r="G2632" s="24">
        <v>44813</v>
      </c>
      <c r="H2632" s="19" t="s">
        <v>82</v>
      </c>
      <c r="I2632" s="51"/>
      <c r="J2632" s="27" t="str">
        <f ca="1">NETWORKDAYS(LeaveTracker[[#This Row],[Start Date]],LeaveTracker[[#This Row],[End Date]],lstHolidays)&amp; " "&amp;LeaveTracker[[#This Row],[Type of Leave]]</f>
        <v>5 VL</v>
      </c>
      <c r="K2632" s="23">
        <f ca="1">NETWORKDAYS(LeaveTracker[[#This Row],[Start Date]],LeaveTracker[[#This Row],[End Date]],lstHolidays)</f>
        <v>5</v>
      </c>
      <c r="L2632" s="30"/>
    </row>
    <row r="2633" spans="1:12" ht="30" customHeight="1" x14ac:dyDescent="0.3">
      <c r="A2633" s="30">
        <v>1057</v>
      </c>
      <c r="B2633" s="36">
        <v>44805</v>
      </c>
      <c r="C2633" s="36">
        <v>44782</v>
      </c>
      <c r="D2633" s="19" t="s">
        <v>816</v>
      </c>
      <c r="E2633" s="20" t="str">
        <f>IF(ISBLANK(LeaveTracker[[#This Row],[Employee Name]]),"-----",VLOOKUP(LeaveTracker[[#This Row],[Employee Name]],Employees[[Employee Name]:[Office]],6))</f>
        <v>CHO</v>
      </c>
      <c r="F2633" s="24">
        <v>44816</v>
      </c>
      <c r="G2633" s="24">
        <v>44820</v>
      </c>
      <c r="H2633" s="19" t="s">
        <v>82</v>
      </c>
      <c r="I2633" s="51"/>
      <c r="J2633" s="27" t="str">
        <f ca="1">NETWORKDAYS(LeaveTracker[[#This Row],[Start Date]],LeaveTracker[[#This Row],[End Date]],lstHolidays)&amp; " "&amp;LeaveTracker[[#This Row],[Type of Leave]]</f>
        <v>5 VL</v>
      </c>
      <c r="K2633" s="23">
        <f ca="1">NETWORKDAYS(LeaveTracker[[#This Row],[Start Date]],LeaveTracker[[#This Row],[End Date]],lstHolidays)</f>
        <v>5</v>
      </c>
      <c r="L2633" s="30"/>
    </row>
    <row r="2634" spans="1:12" ht="30" customHeight="1" x14ac:dyDescent="0.3">
      <c r="A2634" s="30">
        <v>1057</v>
      </c>
      <c r="B2634" s="36">
        <v>44805</v>
      </c>
      <c r="C2634" s="36">
        <v>44782</v>
      </c>
      <c r="D2634" s="19" t="s">
        <v>816</v>
      </c>
      <c r="E2634" s="20" t="str">
        <f>IF(ISBLANK(LeaveTracker[[#This Row],[Employee Name]]),"-----",VLOOKUP(LeaveTracker[[#This Row],[Employee Name]],Employees[[Employee Name]:[Office]],6))</f>
        <v>CHO</v>
      </c>
      <c r="F2634" s="24">
        <v>44823</v>
      </c>
      <c r="G2634" s="24">
        <v>44824</v>
      </c>
      <c r="H2634" s="19" t="s">
        <v>82</v>
      </c>
      <c r="I2634" s="51"/>
      <c r="J2634" s="27" t="str">
        <f ca="1">NETWORKDAYS(LeaveTracker[[#This Row],[Start Date]],LeaveTracker[[#This Row],[End Date]],lstHolidays)&amp; " "&amp;LeaveTracker[[#This Row],[Type of Leave]]</f>
        <v>2 VL</v>
      </c>
      <c r="K2634" s="23">
        <f ca="1">NETWORKDAYS(LeaveTracker[[#This Row],[Start Date]],LeaveTracker[[#This Row],[End Date]],lstHolidays)</f>
        <v>2</v>
      </c>
      <c r="L2634" s="30"/>
    </row>
    <row r="2635" spans="1:12" ht="30" customHeight="1" x14ac:dyDescent="0.3">
      <c r="A2635" s="30">
        <f>A2634+1</f>
        <v>1058</v>
      </c>
      <c r="B2635" s="36">
        <v>44811</v>
      </c>
      <c r="C2635" s="36">
        <v>44769</v>
      </c>
      <c r="D2635" s="19" t="s">
        <v>704</v>
      </c>
      <c r="E2635" s="20" t="str">
        <f>IF(ISBLANK(LeaveTracker[[#This Row],[Employee Name]]),"-----",VLOOKUP(LeaveTracker[[#This Row],[Employee Name]],Employees[[Employee Name]:[Office]],6))</f>
        <v>CEO</v>
      </c>
      <c r="F2635" s="24">
        <v>44763</v>
      </c>
      <c r="G2635" s="24">
        <v>44763</v>
      </c>
      <c r="H2635" s="19" t="s">
        <v>81</v>
      </c>
      <c r="I2635" s="51"/>
      <c r="J2635" s="27" t="str">
        <f ca="1">NETWORKDAYS(LeaveTracker[[#This Row],[Start Date]],LeaveTracker[[#This Row],[End Date]],lstHolidays)&amp; " "&amp;LeaveTracker[[#This Row],[Type of Leave]]</f>
        <v>1 SL</v>
      </c>
      <c r="K2635" s="23">
        <f ca="1">NETWORKDAYS(LeaveTracker[[#This Row],[Start Date]],LeaveTracker[[#This Row],[End Date]],lstHolidays)</f>
        <v>1</v>
      </c>
      <c r="L2635" s="30"/>
    </row>
    <row r="2636" spans="1:12" ht="30" customHeight="1" x14ac:dyDescent="0.3">
      <c r="A2636" s="30">
        <f>A2635+1</f>
        <v>1059</v>
      </c>
      <c r="B2636" s="36">
        <v>44811</v>
      </c>
      <c r="C2636" s="36">
        <v>44769</v>
      </c>
      <c r="D2636" s="19" t="s">
        <v>917</v>
      </c>
      <c r="E2636" s="20" t="str">
        <f>IF(ISBLANK(LeaveTracker[[#This Row],[Employee Name]]),"-----",VLOOKUP(LeaveTracker[[#This Row],[Employee Name]],Employees[[Employee Name]:[Office]],6))</f>
        <v>CEO</v>
      </c>
      <c r="F2636" s="24">
        <v>44756</v>
      </c>
      <c r="G2636" s="24">
        <v>44756</v>
      </c>
      <c r="H2636" s="19" t="s">
        <v>81</v>
      </c>
      <c r="I2636" s="51"/>
      <c r="J2636" s="27" t="str">
        <f ca="1">NETWORKDAYS(LeaveTracker[[#This Row],[Start Date]],LeaveTracker[[#This Row],[End Date]],lstHolidays)&amp; " "&amp;LeaveTracker[[#This Row],[Type of Leave]]</f>
        <v>1 SL</v>
      </c>
      <c r="K2636" s="23">
        <f ca="1">NETWORKDAYS(LeaveTracker[[#This Row],[Start Date]],LeaveTracker[[#This Row],[End Date]],lstHolidays)</f>
        <v>1</v>
      </c>
      <c r="L2636" s="30"/>
    </row>
    <row r="2637" spans="1:12" ht="30" customHeight="1" x14ac:dyDescent="0.3">
      <c r="A2637" s="30">
        <v>1059</v>
      </c>
      <c r="B2637" s="36">
        <v>44811</v>
      </c>
      <c r="C2637" s="36">
        <v>44769</v>
      </c>
      <c r="D2637" s="19" t="s">
        <v>917</v>
      </c>
      <c r="E2637" s="20" t="str">
        <f>IF(ISBLANK(LeaveTracker[[#This Row],[Employee Name]]),"-----",VLOOKUP(LeaveTracker[[#This Row],[Employee Name]],Employees[[Employee Name]:[Office]],6))</f>
        <v>CEO</v>
      </c>
      <c r="F2637" s="24">
        <v>44763</v>
      </c>
      <c r="G2637" s="24">
        <v>44763</v>
      </c>
      <c r="H2637" s="19" t="s">
        <v>81</v>
      </c>
      <c r="I2637" s="51"/>
      <c r="J2637" s="27" t="str">
        <f ca="1">NETWORKDAYS(LeaveTracker[[#This Row],[Start Date]],LeaveTracker[[#This Row],[End Date]],lstHolidays)&amp; " "&amp;LeaveTracker[[#This Row],[Type of Leave]]</f>
        <v>1 SL</v>
      </c>
      <c r="K2637" s="23">
        <f ca="1">NETWORKDAYS(LeaveTracker[[#This Row],[Start Date]],LeaveTracker[[#This Row],[End Date]],lstHolidays)</f>
        <v>1</v>
      </c>
      <c r="L2637" s="30"/>
    </row>
    <row r="2638" spans="1:12" ht="30" customHeight="1" x14ac:dyDescent="0.3">
      <c r="A2638" s="30">
        <f>A2637+1</f>
        <v>1060</v>
      </c>
      <c r="B2638" s="36">
        <v>44811</v>
      </c>
      <c r="C2638" s="36">
        <v>44743</v>
      </c>
      <c r="D2638" s="19" t="s">
        <v>1119</v>
      </c>
      <c r="E2638" s="20" t="str">
        <f>IF(ISBLANK(LeaveTracker[[#This Row],[Employee Name]]),"-----",VLOOKUP(LeaveTracker[[#This Row],[Employee Name]],Employees[[Employee Name]:[Office]],6))</f>
        <v>HSKB</v>
      </c>
      <c r="F2638" s="24">
        <v>44928</v>
      </c>
      <c r="G2638" s="24">
        <v>44945</v>
      </c>
      <c r="H2638" s="19" t="s">
        <v>82</v>
      </c>
      <c r="I2638" s="51"/>
      <c r="J2638" s="27" t="str">
        <f ca="1">NETWORKDAYS(LeaveTracker[[#This Row],[Start Date]],LeaveTracker[[#This Row],[End Date]],lstHolidays)&amp; " "&amp;LeaveTracker[[#This Row],[Type of Leave]]</f>
        <v>13 VL</v>
      </c>
      <c r="K2638" s="23">
        <f ca="1">NETWORKDAYS(LeaveTracker[[#This Row],[Start Date]],LeaveTracker[[#This Row],[End Date]],lstHolidays)</f>
        <v>13</v>
      </c>
      <c r="L2638" s="30"/>
    </row>
    <row r="2639" spans="1:12" ht="30" customHeight="1" x14ac:dyDescent="0.3">
      <c r="A2639" s="30">
        <f>A2638+1</f>
        <v>1061</v>
      </c>
      <c r="B2639" s="36">
        <v>44811</v>
      </c>
      <c r="C2639" s="36">
        <v>44743</v>
      </c>
      <c r="D2639" s="19" t="s">
        <v>1119</v>
      </c>
      <c r="E2639" s="20" t="str">
        <f>IF(ISBLANK(LeaveTracker[[#This Row],[Employee Name]]),"-----",VLOOKUP(LeaveTracker[[#This Row],[Employee Name]],Employees[[Employee Name]:[Office]],6))</f>
        <v>HSKB</v>
      </c>
      <c r="F2639" s="24">
        <v>44743</v>
      </c>
      <c r="G2639" s="24">
        <v>44926</v>
      </c>
      <c r="H2639" s="19" t="s">
        <v>82</v>
      </c>
      <c r="I2639" s="51"/>
      <c r="J2639" s="27" t="str">
        <f ca="1">NETWORKDAYS(LeaveTracker[[#This Row],[Start Date]],LeaveTracker[[#This Row],[End Date]],lstHolidays)&amp; " "&amp;LeaveTracker[[#This Row],[Type of Leave]]</f>
        <v>127 VL</v>
      </c>
      <c r="K2639" s="23">
        <f ca="1">NETWORKDAYS(LeaveTracker[[#This Row],[Start Date]],LeaveTracker[[#This Row],[End Date]],lstHolidays)</f>
        <v>127</v>
      </c>
      <c r="L2639" s="30"/>
    </row>
    <row r="2640" spans="1:12" ht="30" customHeight="1" x14ac:dyDescent="0.3">
      <c r="A2640" s="30">
        <f>A2639+1</f>
        <v>1062</v>
      </c>
      <c r="B2640" s="36">
        <v>44811</v>
      </c>
      <c r="C2640" s="36">
        <v>44774</v>
      </c>
      <c r="D2640" s="19" t="s">
        <v>572</v>
      </c>
      <c r="E2640" s="20" t="str">
        <f>IF(ISBLANK(LeaveTracker[[#This Row],[Employee Name]]),"-----",VLOOKUP(LeaveTracker[[#This Row],[Employee Name]],Employees[[Employee Name]:[Office]],6))</f>
        <v>CENRO</v>
      </c>
      <c r="F2640" s="24">
        <v>44770</v>
      </c>
      <c r="G2640" s="24">
        <v>44771</v>
      </c>
      <c r="H2640" s="19" t="s">
        <v>81</v>
      </c>
      <c r="I2640" s="51"/>
      <c r="J2640" s="27" t="str">
        <f ca="1">NETWORKDAYS(LeaveTracker[[#This Row],[Start Date]],LeaveTracker[[#This Row],[End Date]],lstHolidays)&amp; " "&amp;LeaveTracker[[#This Row],[Type of Leave]]</f>
        <v>2 SL</v>
      </c>
      <c r="K2640" s="23">
        <f ca="1">NETWORKDAYS(LeaveTracker[[#This Row],[Start Date]],LeaveTracker[[#This Row],[End Date]],lstHolidays)</f>
        <v>2</v>
      </c>
      <c r="L2640" s="30"/>
    </row>
    <row r="2641" spans="1:12" ht="30" customHeight="1" x14ac:dyDescent="0.3">
      <c r="A2641" s="30">
        <f>A2640+1</f>
        <v>1063</v>
      </c>
      <c r="B2641" s="36">
        <v>44811</v>
      </c>
      <c r="C2641" s="36">
        <v>44782</v>
      </c>
      <c r="D2641" s="19" t="s">
        <v>567</v>
      </c>
      <c r="E2641" s="20" t="str">
        <f>IF(ISBLANK(LeaveTracker[[#This Row],[Employee Name]]),"-----",VLOOKUP(LeaveTracker[[#This Row],[Employee Name]],Employees[[Employee Name]:[Office]],6))</f>
        <v>CENRO</v>
      </c>
      <c r="F2641" s="24">
        <v>44778</v>
      </c>
      <c r="G2641" s="24">
        <v>44778</v>
      </c>
      <c r="H2641" s="19" t="s">
        <v>81</v>
      </c>
      <c r="I2641" s="51"/>
      <c r="J2641" s="27" t="str">
        <f ca="1">NETWORKDAYS(LeaveTracker[[#This Row],[Start Date]],LeaveTracker[[#This Row],[End Date]],lstHolidays)&amp; " "&amp;LeaveTracker[[#This Row],[Type of Leave]]</f>
        <v>1 SL</v>
      </c>
      <c r="K2641" s="23">
        <f ca="1">NETWORKDAYS(LeaveTracker[[#This Row],[Start Date]],LeaveTracker[[#This Row],[End Date]],lstHolidays)</f>
        <v>1</v>
      </c>
      <c r="L2641" s="30"/>
    </row>
    <row r="2642" spans="1:12" ht="30" customHeight="1" x14ac:dyDescent="0.3">
      <c r="A2642" s="30">
        <v>1063</v>
      </c>
      <c r="B2642" s="36">
        <v>44811</v>
      </c>
      <c r="C2642" s="36">
        <v>44782</v>
      </c>
      <c r="D2642" s="19" t="s">
        <v>567</v>
      </c>
      <c r="E2642" s="20" t="str">
        <f>IF(ISBLANK(LeaveTracker[[#This Row],[Employee Name]]),"-----",VLOOKUP(LeaveTracker[[#This Row],[Employee Name]],Employees[[Employee Name]:[Office]],6))</f>
        <v>CENRO</v>
      </c>
      <c r="F2642" s="24">
        <v>44781</v>
      </c>
      <c r="G2642" s="24">
        <v>44781</v>
      </c>
      <c r="H2642" s="19" t="s">
        <v>81</v>
      </c>
      <c r="I2642" s="51"/>
      <c r="J2642" s="27" t="str">
        <f ca="1">NETWORKDAYS(LeaveTracker[[#This Row],[Start Date]],LeaveTracker[[#This Row],[End Date]],lstHolidays)&amp; " "&amp;LeaveTracker[[#This Row],[Type of Leave]]</f>
        <v>1 SL</v>
      </c>
      <c r="K2642" s="23">
        <f ca="1">NETWORKDAYS(LeaveTracker[[#This Row],[Start Date]],LeaveTracker[[#This Row],[End Date]],lstHolidays)</f>
        <v>1</v>
      </c>
      <c r="L2642" s="30"/>
    </row>
    <row r="2643" spans="1:12" ht="30" customHeight="1" x14ac:dyDescent="0.3">
      <c r="A2643" s="30">
        <f t="shared" ref="A2643:A2653" si="15">A2642+1</f>
        <v>1064</v>
      </c>
      <c r="B2643" s="36">
        <v>44811</v>
      </c>
      <c r="C2643" s="36">
        <v>44809</v>
      </c>
      <c r="D2643" s="19" t="s">
        <v>485</v>
      </c>
      <c r="E2643" s="20" t="str">
        <f>IF(ISBLANK(LeaveTracker[[#This Row],[Employee Name]]),"-----",VLOOKUP(LeaveTracker[[#This Row],[Employee Name]],Employees[[Employee Name]:[Office]],6))</f>
        <v>COOPERATIVE OFFICE</v>
      </c>
      <c r="F2643" s="24">
        <v>44823</v>
      </c>
      <c r="G2643" s="24">
        <v>44823</v>
      </c>
      <c r="H2643" s="19" t="s">
        <v>82</v>
      </c>
      <c r="I2643" s="51"/>
      <c r="J2643" s="27" t="str">
        <f ca="1">NETWORKDAYS(LeaveTracker[[#This Row],[Start Date]],LeaveTracker[[#This Row],[End Date]],lstHolidays)&amp; " "&amp;LeaveTracker[[#This Row],[Type of Leave]]</f>
        <v>1 VL</v>
      </c>
      <c r="K2643" s="23">
        <f ca="1">NETWORKDAYS(LeaveTracker[[#This Row],[Start Date]],LeaveTracker[[#This Row],[End Date]],lstHolidays)</f>
        <v>1</v>
      </c>
      <c r="L2643" s="30"/>
    </row>
    <row r="2644" spans="1:12" ht="30" customHeight="1" x14ac:dyDescent="0.3">
      <c r="A2644" s="30">
        <f t="shared" si="15"/>
        <v>1065</v>
      </c>
      <c r="B2644" s="36">
        <v>44811</v>
      </c>
      <c r="C2644" s="36">
        <v>44782</v>
      </c>
      <c r="D2644" s="19" t="s">
        <v>676</v>
      </c>
      <c r="E2644" s="20" t="str">
        <f>IF(ISBLANK(LeaveTracker[[#This Row],[Employee Name]]),"-----",VLOOKUP(LeaveTracker[[#This Row],[Employee Name]],Employees[[Employee Name]:[Office]],6))</f>
        <v>SP</v>
      </c>
      <c r="F2644" s="24">
        <v>44781</v>
      </c>
      <c r="G2644" s="24">
        <v>44781</v>
      </c>
      <c r="H2644" s="19" t="s">
        <v>81</v>
      </c>
      <c r="I2644" s="51"/>
      <c r="J2644" s="27" t="str">
        <f ca="1">NETWORKDAYS(LeaveTracker[[#This Row],[Start Date]],LeaveTracker[[#This Row],[End Date]],lstHolidays)&amp; " "&amp;LeaveTracker[[#This Row],[Type of Leave]]</f>
        <v>1 SL</v>
      </c>
      <c r="K2644" s="23">
        <f ca="1">NETWORKDAYS(LeaveTracker[[#This Row],[Start Date]],LeaveTracker[[#This Row],[End Date]],lstHolidays)</f>
        <v>1</v>
      </c>
      <c r="L2644" s="30"/>
    </row>
    <row r="2645" spans="1:12" ht="30" customHeight="1" x14ac:dyDescent="0.3">
      <c r="A2645" s="30">
        <f t="shared" si="15"/>
        <v>1066</v>
      </c>
      <c r="B2645" s="36">
        <v>44811</v>
      </c>
      <c r="C2645" s="36">
        <v>44784</v>
      </c>
      <c r="D2645" s="19" t="s">
        <v>735</v>
      </c>
      <c r="E2645" s="20" t="str">
        <f>IF(ISBLANK(LeaveTracker[[#This Row],[Employee Name]]),"-----",VLOOKUP(LeaveTracker[[#This Row],[Employee Name]],Employees[[Employee Name]:[Office]],6))</f>
        <v>SP</v>
      </c>
      <c r="F2645" s="24">
        <v>44781</v>
      </c>
      <c r="G2645" s="24">
        <v>44783</v>
      </c>
      <c r="H2645" s="19" t="s">
        <v>81</v>
      </c>
      <c r="I2645" s="51"/>
      <c r="J2645" s="27" t="str">
        <f ca="1">NETWORKDAYS(LeaveTracker[[#This Row],[Start Date]],LeaveTracker[[#This Row],[End Date]],lstHolidays)&amp; " "&amp;LeaveTracker[[#This Row],[Type of Leave]]</f>
        <v>3 SL</v>
      </c>
      <c r="K2645" s="23">
        <f ca="1">NETWORKDAYS(LeaveTracker[[#This Row],[Start Date]],LeaveTracker[[#This Row],[End Date]],lstHolidays)</f>
        <v>3</v>
      </c>
      <c r="L2645" s="30"/>
    </row>
    <row r="2646" spans="1:12" ht="30" customHeight="1" x14ac:dyDescent="0.3">
      <c r="A2646" s="30">
        <f t="shared" si="15"/>
        <v>1067</v>
      </c>
      <c r="B2646" s="36">
        <v>44811</v>
      </c>
      <c r="C2646" s="36">
        <v>44783</v>
      </c>
      <c r="D2646" s="19" t="s">
        <v>365</v>
      </c>
      <c r="E2646" s="20" t="str">
        <f>IF(ISBLANK(LeaveTracker[[#This Row],[Employee Name]]),"-----",VLOOKUP(LeaveTracker[[#This Row],[Employee Name]],Employees[[Employee Name]:[Office]],6))</f>
        <v>SP</v>
      </c>
      <c r="F2646" s="24">
        <v>44782</v>
      </c>
      <c r="G2646" s="24">
        <v>44782</v>
      </c>
      <c r="H2646" s="19" t="s">
        <v>81</v>
      </c>
      <c r="I2646" s="51"/>
      <c r="J2646" s="27" t="str">
        <f ca="1">NETWORKDAYS(LeaveTracker[[#This Row],[Start Date]],LeaveTracker[[#This Row],[End Date]],lstHolidays)&amp; " "&amp;LeaveTracker[[#This Row],[Type of Leave]]</f>
        <v>1 SL</v>
      </c>
      <c r="K2646" s="23">
        <f ca="1">NETWORKDAYS(LeaveTracker[[#This Row],[Start Date]],LeaveTracker[[#This Row],[End Date]],lstHolidays)</f>
        <v>1</v>
      </c>
      <c r="L2646" s="30"/>
    </row>
    <row r="2647" spans="1:12" ht="30" customHeight="1" x14ac:dyDescent="0.3">
      <c r="A2647" s="30">
        <f t="shared" si="15"/>
        <v>1068</v>
      </c>
      <c r="B2647" s="36">
        <v>44811</v>
      </c>
      <c r="C2647" s="36">
        <v>44775</v>
      </c>
      <c r="D2647" s="19" t="s">
        <v>361</v>
      </c>
      <c r="E2647" s="20" t="str">
        <f>IF(ISBLANK(LeaveTracker[[#This Row],[Employee Name]]),"-----",VLOOKUP(LeaveTracker[[#This Row],[Employee Name]],Employees[[Employee Name]:[Office]],6))</f>
        <v>VMO</v>
      </c>
      <c r="F2647" s="24">
        <v>44781</v>
      </c>
      <c r="G2647" s="24">
        <v>44781</v>
      </c>
      <c r="H2647" s="19" t="s">
        <v>300</v>
      </c>
      <c r="I2647" s="51" t="s">
        <v>1016</v>
      </c>
      <c r="J2647" s="27" t="str">
        <f ca="1">NETWORKDAYS(LeaveTracker[[#This Row],[Start Date]],LeaveTracker[[#This Row],[End Date]],lstHolidays)&amp; " "&amp;LeaveTracker[[#This Row],[Type of Leave]]</f>
        <v>1 OTHER</v>
      </c>
      <c r="K2647" s="23">
        <f ca="1">NETWORKDAYS(LeaveTracker[[#This Row],[Start Date]],LeaveTracker[[#This Row],[End Date]],lstHolidays)</f>
        <v>1</v>
      </c>
      <c r="L2647" s="30"/>
    </row>
    <row r="2648" spans="1:12" ht="30" customHeight="1" x14ac:dyDescent="0.3">
      <c r="A2648" s="30">
        <f t="shared" si="15"/>
        <v>1069</v>
      </c>
      <c r="B2648" s="36">
        <v>44811</v>
      </c>
      <c r="C2648" s="36">
        <v>44785</v>
      </c>
      <c r="D2648" s="19" t="s">
        <v>1108</v>
      </c>
      <c r="E2648" s="20" t="str">
        <f>IF(ISBLANK(LeaveTracker[[#This Row],[Employee Name]]),"-----",VLOOKUP(LeaveTracker[[#This Row],[Employee Name]],Employees[[Employee Name]:[Office]],6))</f>
        <v>VMO</v>
      </c>
      <c r="F2648" s="24">
        <v>44781</v>
      </c>
      <c r="G2648" s="24">
        <v>44783</v>
      </c>
      <c r="H2648" s="19" t="s">
        <v>81</v>
      </c>
      <c r="I2648" s="51"/>
      <c r="J2648" s="27" t="str">
        <f ca="1">NETWORKDAYS(LeaveTracker[[#This Row],[Start Date]],LeaveTracker[[#This Row],[End Date]],lstHolidays)&amp; " "&amp;LeaveTracker[[#This Row],[Type of Leave]]</f>
        <v>3 SL</v>
      </c>
      <c r="K2648" s="23">
        <f ca="1">NETWORKDAYS(LeaveTracker[[#This Row],[Start Date]],LeaveTracker[[#This Row],[End Date]],lstHolidays)</f>
        <v>3</v>
      </c>
      <c r="L2648" s="30"/>
    </row>
    <row r="2649" spans="1:12" ht="30" customHeight="1" x14ac:dyDescent="0.3">
      <c r="A2649" s="30">
        <f t="shared" si="15"/>
        <v>1070</v>
      </c>
      <c r="B2649" s="36">
        <v>44811</v>
      </c>
      <c r="C2649" s="36">
        <v>44770</v>
      </c>
      <c r="D2649" s="19" t="s">
        <v>735</v>
      </c>
      <c r="E2649" s="20" t="str">
        <f>IF(ISBLANK(LeaveTracker[[#This Row],[Employee Name]]),"-----",VLOOKUP(LeaveTracker[[#This Row],[Employee Name]],Employees[[Employee Name]:[Office]],6))</f>
        <v>SP</v>
      </c>
      <c r="F2649" s="24">
        <v>44769</v>
      </c>
      <c r="G2649" s="24">
        <v>44769</v>
      </c>
      <c r="H2649" s="19" t="s">
        <v>81</v>
      </c>
      <c r="I2649" s="51"/>
      <c r="J2649" s="27" t="str">
        <f ca="1">NETWORKDAYS(LeaveTracker[[#This Row],[Start Date]],LeaveTracker[[#This Row],[End Date]],lstHolidays)&amp; " "&amp;LeaveTracker[[#This Row],[Type of Leave]]</f>
        <v>1 SL</v>
      </c>
      <c r="K2649" s="23">
        <f ca="1">NETWORKDAYS(LeaveTracker[[#This Row],[Start Date]],LeaveTracker[[#This Row],[End Date]],lstHolidays)</f>
        <v>1</v>
      </c>
      <c r="L2649" s="30"/>
    </row>
    <row r="2650" spans="1:12" ht="30" customHeight="1" x14ac:dyDescent="0.3">
      <c r="A2650" s="30">
        <f t="shared" si="15"/>
        <v>1071</v>
      </c>
      <c r="B2650" s="36">
        <v>44811</v>
      </c>
      <c r="C2650" s="36">
        <v>44782</v>
      </c>
      <c r="D2650" s="19" t="s">
        <v>594</v>
      </c>
      <c r="E2650" s="20" t="str">
        <f>IF(ISBLANK(LeaveTracker[[#This Row],[Employee Name]]),"-----",VLOOKUP(LeaveTracker[[#This Row],[Employee Name]],Employees[[Employee Name]:[Office]],6))</f>
        <v>MAHOGANY MARKET</v>
      </c>
      <c r="F2650" s="24">
        <v>44780</v>
      </c>
      <c r="G2650" s="24">
        <v>44780</v>
      </c>
      <c r="H2650" s="19" t="s">
        <v>81</v>
      </c>
      <c r="I2650" s="51"/>
      <c r="J2650" s="27" t="str">
        <f>"1 "&amp;LeaveTracker[[#This Row],[Type of Leave]]</f>
        <v>1 SL</v>
      </c>
      <c r="K2650" s="23">
        <v>1</v>
      </c>
      <c r="L2650" s="30"/>
    </row>
    <row r="2651" spans="1:12" ht="30" customHeight="1" x14ac:dyDescent="0.3">
      <c r="A2651" s="30">
        <f t="shared" si="15"/>
        <v>1072</v>
      </c>
      <c r="B2651" s="36">
        <v>44811</v>
      </c>
      <c r="C2651" s="36">
        <v>44767</v>
      </c>
      <c r="D2651" s="19" t="s">
        <v>1122</v>
      </c>
      <c r="E2651" s="20" t="str">
        <f>IF(ISBLANK(LeaveTracker[[#This Row],[Employee Name]]),"-----",VLOOKUP(LeaveTracker[[#This Row],[Employee Name]],Employees[[Employee Name]:[Office]],6))</f>
        <v>CENRO</v>
      </c>
      <c r="F2651" s="24">
        <v>44761</v>
      </c>
      <c r="G2651" s="24">
        <v>44764</v>
      </c>
      <c r="H2651" s="19" t="s">
        <v>81</v>
      </c>
      <c r="I2651" s="51"/>
      <c r="J2651" s="27" t="str">
        <f ca="1">NETWORKDAYS(LeaveTracker[[#This Row],[Start Date]],LeaveTracker[[#This Row],[End Date]],lstHolidays)&amp; " "&amp;LeaveTracker[[#This Row],[Type of Leave]]</f>
        <v>4 SL</v>
      </c>
      <c r="K2651" s="23">
        <f ca="1">NETWORKDAYS(LeaveTracker[[#This Row],[Start Date]],LeaveTracker[[#This Row],[End Date]],lstHolidays)</f>
        <v>4</v>
      </c>
      <c r="L2651" s="30"/>
    </row>
    <row r="2652" spans="1:12" ht="30" customHeight="1" x14ac:dyDescent="0.3">
      <c r="A2652" s="30">
        <f t="shared" si="15"/>
        <v>1073</v>
      </c>
      <c r="B2652" s="36">
        <v>44811</v>
      </c>
      <c r="C2652" s="36">
        <v>44799</v>
      </c>
      <c r="D2652" s="19" t="s">
        <v>915</v>
      </c>
      <c r="E2652" s="20" t="str">
        <f>IF(ISBLANK(LeaveTracker[[#This Row],[Employee Name]]),"-----",VLOOKUP(LeaveTracker[[#This Row],[Employee Name]],Employees[[Employee Name]:[Office]],6))</f>
        <v>CEO</v>
      </c>
      <c r="F2652" s="24">
        <v>44811</v>
      </c>
      <c r="G2652" s="24">
        <v>44811</v>
      </c>
      <c r="H2652" s="19" t="s">
        <v>300</v>
      </c>
      <c r="I2652" s="51" t="s">
        <v>1016</v>
      </c>
      <c r="J2652" s="27" t="str">
        <f ca="1">NETWORKDAYS(LeaveTracker[[#This Row],[Start Date]],LeaveTracker[[#This Row],[End Date]],lstHolidays)&amp; " "&amp;LeaveTracker[[#This Row],[Type of Leave]]</f>
        <v>1 OTHER</v>
      </c>
      <c r="K2652" s="23">
        <f ca="1">NETWORKDAYS(LeaveTracker[[#This Row],[Start Date]],LeaveTracker[[#This Row],[End Date]],lstHolidays)</f>
        <v>1</v>
      </c>
      <c r="L2652" s="30"/>
    </row>
    <row r="2653" spans="1:12" ht="30" customHeight="1" x14ac:dyDescent="0.3">
      <c r="A2653" s="30">
        <f t="shared" si="15"/>
        <v>1074</v>
      </c>
      <c r="B2653" s="36">
        <v>44811</v>
      </c>
      <c r="C2653" s="36">
        <v>44799</v>
      </c>
      <c r="D2653" s="19" t="s">
        <v>915</v>
      </c>
      <c r="E2653" s="20" t="str">
        <f>IF(ISBLANK(LeaveTracker[[#This Row],[Employee Name]]),"-----",VLOOKUP(LeaveTracker[[#This Row],[Employee Name]],Employees[[Employee Name]:[Office]],6))</f>
        <v>CEO</v>
      </c>
      <c r="F2653" s="24">
        <v>44795</v>
      </c>
      <c r="G2653" s="24">
        <v>44795</v>
      </c>
      <c r="H2653" s="19" t="s">
        <v>81</v>
      </c>
      <c r="I2653" s="51"/>
      <c r="J2653" s="27" t="str">
        <f ca="1">NETWORKDAYS(LeaveTracker[[#This Row],[Start Date]],LeaveTracker[[#This Row],[End Date]],lstHolidays)&amp; " "&amp;LeaveTracker[[#This Row],[Type of Leave]]</f>
        <v>1 SL</v>
      </c>
      <c r="K2653" s="23">
        <f ca="1">NETWORKDAYS(LeaveTracker[[#This Row],[Start Date]],LeaveTracker[[#This Row],[End Date]],lstHolidays)</f>
        <v>1</v>
      </c>
      <c r="L2653" s="30"/>
    </row>
    <row r="2654" spans="1:12" ht="30" customHeight="1" x14ac:dyDescent="0.3">
      <c r="A2654" s="30">
        <v>1074</v>
      </c>
      <c r="B2654" s="36">
        <v>44811</v>
      </c>
      <c r="C2654" s="36">
        <v>44799</v>
      </c>
      <c r="D2654" s="19" t="s">
        <v>915</v>
      </c>
      <c r="E2654" s="20" t="str">
        <f>IF(ISBLANK(LeaveTracker[[#This Row],[Employee Name]]),"-----",VLOOKUP(LeaveTracker[[#This Row],[Employee Name]],Employees[[Employee Name]:[Office]],6))</f>
        <v>CEO</v>
      </c>
      <c r="F2654" s="24">
        <v>44799</v>
      </c>
      <c r="G2654" s="24">
        <v>44799</v>
      </c>
      <c r="H2654" s="19" t="s">
        <v>81</v>
      </c>
      <c r="I2654" s="51"/>
      <c r="J2654" s="27" t="str">
        <f ca="1">NETWORKDAYS(LeaveTracker[[#This Row],[Start Date]],LeaveTracker[[#This Row],[End Date]],lstHolidays)&amp; " "&amp;LeaveTracker[[#This Row],[Type of Leave]]</f>
        <v>1 SL</v>
      </c>
      <c r="K2654" s="23">
        <f ca="1">NETWORKDAYS(LeaveTracker[[#This Row],[Start Date]],LeaveTracker[[#This Row],[End Date]],lstHolidays)</f>
        <v>1</v>
      </c>
      <c r="L2654" s="30"/>
    </row>
    <row r="2655" spans="1:12" ht="30" customHeight="1" x14ac:dyDescent="0.3">
      <c r="A2655" s="30">
        <f>A2654+1</f>
        <v>1075</v>
      </c>
      <c r="B2655" s="36">
        <v>44811</v>
      </c>
      <c r="C2655" s="36">
        <v>44792</v>
      </c>
      <c r="D2655" s="19" t="s">
        <v>257</v>
      </c>
      <c r="E2655" s="20" t="str">
        <f>IF(ISBLANK(LeaveTracker[[#This Row],[Employee Name]]),"-----",VLOOKUP(LeaveTracker[[#This Row],[Employee Name]],Employees[[Employee Name]:[Office]],6))</f>
        <v>TICC/TCCH</v>
      </c>
      <c r="F2655" s="24">
        <v>44789</v>
      </c>
      <c r="G2655" s="24">
        <v>44789</v>
      </c>
      <c r="H2655" s="19" t="s">
        <v>81</v>
      </c>
      <c r="I2655" s="51"/>
      <c r="J2655" s="27" t="str">
        <f ca="1">NETWORKDAYS(LeaveTracker[[#This Row],[Start Date]],LeaveTracker[[#This Row],[End Date]],lstHolidays)&amp; " "&amp;LeaveTracker[[#This Row],[Type of Leave]]</f>
        <v>1 SL</v>
      </c>
      <c r="K2655" s="23">
        <f ca="1">NETWORKDAYS(LeaveTracker[[#This Row],[Start Date]],LeaveTracker[[#This Row],[End Date]],lstHolidays)</f>
        <v>1</v>
      </c>
      <c r="L2655" s="30"/>
    </row>
    <row r="2656" spans="1:12" ht="30" customHeight="1" x14ac:dyDescent="0.3">
      <c r="A2656" s="30">
        <f>A2655+1</f>
        <v>1076</v>
      </c>
      <c r="B2656" s="36">
        <v>44811</v>
      </c>
      <c r="C2656" s="36">
        <v>44796</v>
      </c>
      <c r="D2656" s="19" t="s">
        <v>248</v>
      </c>
      <c r="E2656" s="20" t="str">
        <f>IF(ISBLANK(LeaveTracker[[#This Row],[Employee Name]]),"-----",VLOOKUP(LeaveTracker[[#This Row],[Employee Name]],Employees[[Employee Name]:[Office]],6))</f>
        <v>TCCH/TICC</v>
      </c>
      <c r="F2656" s="24">
        <v>44795</v>
      </c>
      <c r="G2656" s="24">
        <v>44795</v>
      </c>
      <c r="H2656" s="19" t="s">
        <v>81</v>
      </c>
      <c r="I2656" s="51"/>
      <c r="J2656" s="27" t="str">
        <f ca="1">NETWORKDAYS(LeaveTracker[[#This Row],[Start Date]],LeaveTracker[[#This Row],[End Date]],lstHolidays)&amp; " "&amp;LeaveTracker[[#This Row],[Type of Leave]]</f>
        <v>1 SL</v>
      </c>
      <c r="K2656" s="23">
        <f ca="1">NETWORKDAYS(LeaveTracker[[#This Row],[Start Date]],LeaveTracker[[#This Row],[End Date]],lstHolidays)</f>
        <v>1</v>
      </c>
      <c r="L2656" s="30"/>
    </row>
    <row r="2657" spans="1:12" ht="30" customHeight="1" x14ac:dyDescent="0.3">
      <c r="A2657" s="30">
        <f>A2656+1</f>
        <v>1077</v>
      </c>
      <c r="B2657" s="36">
        <v>44811</v>
      </c>
      <c r="C2657" s="36">
        <v>44781</v>
      </c>
      <c r="D2657" s="19" t="s">
        <v>175</v>
      </c>
      <c r="E2657" s="20" t="str">
        <f>IF(ISBLANK(LeaveTracker[[#This Row],[Employee Name]]),"-----",VLOOKUP(LeaveTracker[[#This Row],[Employee Name]],Employees[[Employee Name]:[Office]],6))</f>
        <v>HRMO</v>
      </c>
      <c r="F2657" s="24">
        <v>44776</v>
      </c>
      <c r="G2657" s="24">
        <v>44777</v>
      </c>
      <c r="H2657" s="19" t="s">
        <v>81</v>
      </c>
      <c r="I2657" s="51"/>
      <c r="J2657" s="27" t="str">
        <f ca="1">NETWORKDAYS(LeaveTracker[[#This Row],[Start Date]],LeaveTracker[[#This Row],[End Date]],lstHolidays)&amp; " "&amp;LeaveTracker[[#This Row],[Type of Leave]]</f>
        <v>2 SL</v>
      </c>
      <c r="K2657" s="23">
        <f ca="1">NETWORKDAYS(LeaveTracker[[#This Row],[Start Date]],LeaveTracker[[#This Row],[End Date]],lstHolidays)</f>
        <v>2</v>
      </c>
      <c r="L2657" s="30"/>
    </row>
    <row r="2658" spans="1:12" ht="30" customHeight="1" x14ac:dyDescent="0.3">
      <c r="A2658" s="30">
        <f>A2657+1</f>
        <v>1078</v>
      </c>
      <c r="B2658" s="36">
        <v>44811</v>
      </c>
      <c r="C2658" s="36">
        <v>44782</v>
      </c>
      <c r="D2658" s="19" t="s">
        <v>175</v>
      </c>
      <c r="E2658" s="20" t="str">
        <f>IF(ISBLANK(LeaveTracker[[#This Row],[Employee Name]]),"-----",VLOOKUP(LeaveTracker[[#This Row],[Employee Name]],Employees[[Employee Name]:[Office]],6))</f>
        <v>HRMO</v>
      </c>
      <c r="F2658" s="24">
        <v>44784</v>
      </c>
      <c r="G2658" s="24">
        <v>44784</v>
      </c>
      <c r="H2658" s="19" t="s">
        <v>300</v>
      </c>
      <c r="I2658" s="51" t="s">
        <v>1016</v>
      </c>
      <c r="J2658" s="27" t="str">
        <f ca="1">NETWORKDAYS(LeaveTracker[[#This Row],[Start Date]],LeaveTracker[[#This Row],[End Date]],lstHolidays)&amp; " "&amp;LeaveTracker[[#This Row],[Type of Leave]]</f>
        <v>1 OTHER</v>
      </c>
      <c r="K2658" s="23">
        <f ca="1">NETWORKDAYS(LeaveTracker[[#This Row],[Start Date]],LeaveTracker[[#This Row],[End Date]],lstHolidays)</f>
        <v>1</v>
      </c>
      <c r="L2658" s="30"/>
    </row>
    <row r="2659" spans="1:12" ht="30" customHeight="1" x14ac:dyDescent="0.3">
      <c r="A2659" s="30">
        <v>1078</v>
      </c>
      <c r="B2659" s="36">
        <v>44811</v>
      </c>
      <c r="C2659" s="36">
        <v>44782</v>
      </c>
      <c r="D2659" s="19" t="s">
        <v>175</v>
      </c>
      <c r="E2659" s="20" t="str">
        <f>IF(ISBLANK(LeaveTracker[[#This Row],[Employee Name]]),"-----",VLOOKUP(LeaveTracker[[#This Row],[Employee Name]],Employees[[Employee Name]:[Office]],6))</f>
        <v>HRMO</v>
      </c>
      <c r="F2659" s="24">
        <v>44788</v>
      </c>
      <c r="G2659" s="24">
        <v>44788</v>
      </c>
      <c r="H2659" s="19" t="s">
        <v>300</v>
      </c>
      <c r="I2659" s="51" t="s">
        <v>1016</v>
      </c>
      <c r="J2659" s="27" t="str">
        <f ca="1">NETWORKDAYS(LeaveTracker[[#This Row],[Start Date]],LeaveTracker[[#This Row],[End Date]],lstHolidays)&amp; " "&amp;LeaveTracker[[#This Row],[Type of Leave]]</f>
        <v>1 OTHER</v>
      </c>
      <c r="K2659" s="23">
        <f ca="1">NETWORKDAYS(LeaveTracker[[#This Row],[Start Date]],LeaveTracker[[#This Row],[End Date]],lstHolidays)</f>
        <v>1</v>
      </c>
      <c r="L2659" s="30"/>
    </row>
    <row r="2660" spans="1:12" ht="30" customHeight="1" x14ac:dyDescent="0.3">
      <c r="A2660" s="30">
        <f>A2659+1</f>
        <v>1079</v>
      </c>
      <c r="B2660" s="36">
        <v>44811</v>
      </c>
      <c r="C2660" s="36">
        <v>44782</v>
      </c>
      <c r="D2660" s="19" t="s">
        <v>405</v>
      </c>
      <c r="E2660" s="20" t="str">
        <f>IF(ISBLANK(LeaveTracker[[#This Row],[Employee Name]]),"-----",VLOOKUP(LeaveTracker[[#This Row],[Employee Name]],Employees[[Employee Name]:[Office]],6))</f>
        <v>CTO</v>
      </c>
      <c r="F2660" s="24">
        <v>44781</v>
      </c>
      <c r="G2660" s="24">
        <v>44781</v>
      </c>
      <c r="H2660" s="19" t="s">
        <v>81</v>
      </c>
      <c r="I2660" s="51"/>
      <c r="J2660" s="27" t="str">
        <f ca="1">NETWORKDAYS(LeaveTracker[[#This Row],[Start Date]],LeaveTracker[[#This Row],[End Date]],lstHolidays)&amp; " "&amp;LeaveTracker[[#This Row],[Type of Leave]]</f>
        <v>1 SL</v>
      </c>
      <c r="K2660" s="23">
        <f ca="1">NETWORKDAYS(LeaveTracker[[#This Row],[Start Date]],LeaveTracker[[#This Row],[End Date]],lstHolidays)</f>
        <v>1</v>
      </c>
      <c r="L2660" s="30"/>
    </row>
    <row r="2661" spans="1:12" ht="30" customHeight="1" x14ac:dyDescent="0.3">
      <c r="A2661" s="30">
        <f>A2660+1</f>
        <v>1080</v>
      </c>
      <c r="B2661" s="36">
        <v>44811</v>
      </c>
      <c r="C2661" s="36">
        <v>44743</v>
      </c>
      <c r="D2661" s="19" t="s">
        <v>1096</v>
      </c>
      <c r="E2661" s="20" t="str">
        <f>IF(ISBLANK(LeaveTracker[[#This Row],[Employee Name]]),"-----",VLOOKUP(LeaveTracker[[#This Row],[Employee Name]],Employees[[Employee Name]:[Office]],6))</f>
        <v>ACCOUNTING</v>
      </c>
      <c r="F2661" s="24">
        <v>44760</v>
      </c>
      <c r="G2661" s="24">
        <v>44761</v>
      </c>
      <c r="H2661" s="19" t="s">
        <v>300</v>
      </c>
      <c r="I2661" s="51" t="s">
        <v>1016</v>
      </c>
      <c r="J2661" s="27" t="str">
        <f ca="1">NETWORKDAYS(LeaveTracker[[#This Row],[Start Date]],LeaveTracker[[#This Row],[End Date]],lstHolidays)&amp; " "&amp;LeaveTracker[[#This Row],[Type of Leave]]</f>
        <v>2 OTHER</v>
      </c>
      <c r="K2661" s="23">
        <f ca="1">NETWORKDAYS(LeaveTracker[[#This Row],[Start Date]],LeaveTracker[[#This Row],[End Date]],lstHolidays)</f>
        <v>2</v>
      </c>
      <c r="L2661" s="30"/>
    </row>
    <row r="2662" spans="1:12" ht="30" customHeight="1" x14ac:dyDescent="0.3">
      <c r="A2662" s="30">
        <f>A2661+1</f>
        <v>1081</v>
      </c>
      <c r="B2662" s="36">
        <v>44811</v>
      </c>
      <c r="C2662" s="36">
        <v>44743</v>
      </c>
      <c r="D2662" s="19" t="s">
        <v>1096</v>
      </c>
      <c r="E2662" s="20" t="str">
        <f>IF(ISBLANK(LeaveTracker[[#This Row],[Employee Name]]),"-----",VLOOKUP(LeaveTracker[[#This Row],[Employee Name]],Employees[[Employee Name]:[Office]],6))</f>
        <v>ACCOUNTING</v>
      </c>
      <c r="F2662" s="24">
        <v>44746</v>
      </c>
      <c r="G2662" s="24">
        <v>44746</v>
      </c>
      <c r="H2662" s="19" t="s">
        <v>300</v>
      </c>
      <c r="I2662" s="51" t="s">
        <v>1017</v>
      </c>
      <c r="J2662" s="27" t="str">
        <f ca="1">NETWORKDAYS(LeaveTracker[[#This Row],[Start Date]],LeaveTracker[[#This Row],[End Date]],lstHolidays)&amp; " "&amp;LeaveTracker[[#This Row],[Type of Leave]]</f>
        <v>1 OTHER</v>
      </c>
      <c r="K2662" s="23">
        <f ca="1">NETWORKDAYS(LeaveTracker[[#This Row],[Start Date]],LeaveTracker[[#This Row],[End Date]],lstHolidays)</f>
        <v>1</v>
      </c>
      <c r="L2662" s="30"/>
    </row>
    <row r="2663" spans="1:12" ht="30" customHeight="1" x14ac:dyDescent="0.3">
      <c r="A2663" s="30">
        <f>A2662+1</f>
        <v>1082</v>
      </c>
      <c r="B2663" s="36">
        <v>44819</v>
      </c>
      <c r="C2663" s="36">
        <v>44782</v>
      </c>
      <c r="D2663" s="19" t="s">
        <v>1280</v>
      </c>
      <c r="E2663" s="20" t="str">
        <f>IF(ISBLANK(LeaveTracker[[#This Row],[Employee Name]]),"-----",VLOOKUP(LeaveTracker[[#This Row],[Employee Name]],Employees[[Employee Name]:[Office]],6))</f>
        <v>CHO</v>
      </c>
      <c r="F2663" s="24">
        <v>44791</v>
      </c>
      <c r="G2663" s="24">
        <v>44792</v>
      </c>
      <c r="H2663" s="19" t="s">
        <v>82</v>
      </c>
      <c r="I2663" s="51"/>
      <c r="J2663" s="27" t="str">
        <f ca="1">NETWORKDAYS(LeaveTracker[[#This Row],[Start Date]],LeaveTracker[[#This Row],[End Date]],lstHolidays)&amp; " "&amp;LeaveTracker[[#This Row],[Type of Leave]]</f>
        <v>2 VL</v>
      </c>
      <c r="K2663" s="23">
        <f ca="1">NETWORKDAYS(LeaveTracker[[#This Row],[Start Date]],LeaveTracker[[#This Row],[End Date]],lstHolidays)</f>
        <v>2</v>
      </c>
      <c r="L2663" s="30"/>
    </row>
    <row r="2664" spans="1:12" ht="30" customHeight="1" x14ac:dyDescent="0.3">
      <c r="A2664" s="30">
        <v>1082</v>
      </c>
      <c r="B2664" s="36">
        <v>44819</v>
      </c>
      <c r="C2664" s="36">
        <v>44782</v>
      </c>
      <c r="D2664" s="19" t="s">
        <v>1280</v>
      </c>
      <c r="E2664" s="20" t="str">
        <f>IF(ISBLANK(LeaveTracker[[#This Row],[Employee Name]]),"-----",VLOOKUP(LeaveTracker[[#This Row],[Employee Name]],Employees[[Employee Name]:[Office]],6))</f>
        <v>CHO</v>
      </c>
      <c r="F2664" s="24">
        <v>44795</v>
      </c>
      <c r="G2664" s="24">
        <v>44799</v>
      </c>
      <c r="H2664" s="19" t="s">
        <v>82</v>
      </c>
      <c r="I2664" s="51"/>
      <c r="J2664" s="27" t="str">
        <f ca="1">NETWORKDAYS(LeaveTracker[[#This Row],[Start Date]],LeaveTracker[[#This Row],[End Date]],lstHolidays)&amp; " "&amp;LeaveTracker[[#This Row],[Type of Leave]]</f>
        <v>5 VL</v>
      </c>
      <c r="K2664" s="23">
        <f ca="1">NETWORKDAYS(LeaveTracker[[#This Row],[Start Date]],LeaveTracker[[#This Row],[End Date]],lstHolidays)</f>
        <v>5</v>
      </c>
      <c r="L2664" s="30"/>
    </row>
    <row r="2665" spans="1:12" ht="30" customHeight="1" x14ac:dyDescent="0.3">
      <c r="A2665" s="30">
        <f t="shared" ref="A2665:A2728" si="16">A2664+1</f>
        <v>1083</v>
      </c>
      <c r="B2665" s="36">
        <v>44819</v>
      </c>
      <c r="C2665" s="36">
        <v>44764</v>
      </c>
      <c r="D2665" s="19" t="s">
        <v>1284</v>
      </c>
      <c r="E2665" s="20" t="str">
        <f>IF(ISBLANK(LeaveTracker[[#This Row],[Employee Name]]),"-----",VLOOKUP(LeaveTracker[[#This Row],[Employee Name]],Employees[[Employee Name]:[Office]],6))</f>
        <v>BUDGET</v>
      </c>
      <c r="F2665" s="24">
        <v>44763</v>
      </c>
      <c r="G2665" s="24">
        <v>44763</v>
      </c>
      <c r="H2665" s="19" t="s">
        <v>81</v>
      </c>
      <c r="I2665" s="51"/>
      <c r="J2665" s="27" t="str">
        <f ca="1">NETWORKDAYS(LeaveTracker[[#This Row],[Start Date]],LeaveTracker[[#This Row],[End Date]],lstHolidays)&amp; " "&amp;LeaveTracker[[#This Row],[Type of Leave]]</f>
        <v>1 SL</v>
      </c>
      <c r="K2665" s="23">
        <f ca="1">NETWORKDAYS(LeaveTracker[[#This Row],[Start Date]],LeaveTracker[[#This Row],[End Date]],lstHolidays)</f>
        <v>1</v>
      </c>
      <c r="L2665" s="30"/>
    </row>
    <row r="2666" spans="1:12" ht="30" customHeight="1" x14ac:dyDescent="0.3">
      <c r="A2666" s="30">
        <f t="shared" si="16"/>
        <v>1084</v>
      </c>
      <c r="B2666" s="36">
        <v>44819</v>
      </c>
      <c r="C2666" s="36">
        <v>44783</v>
      </c>
      <c r="D2666" s="19" t="s">
        <v>462</v>
      </c>
      <c r="E2666" s="20" t="str">
        <f>IF(ISBLANK(LeaveTracker[[#This Row],[Employee Name]]),"-----",VLOOKUP(LeaveTracker[[#This Row],[Employee Name]],Employees[[Employee Name]:[Office]],6))</f>
        <v>HRMO</v>
      </c>
      <c r="F2666" s="24">
        <v>44784</v>
      </c>
      <c r="G2666" s="24">
        <v>44784</v>
      </c>
      <c r="H2666" s="19" t="s">
        <v>81</v>
      </c>
      <c r="I2666" s="51"/>
      <c r="J2666" s="27" t="str">
        <f ca="1">NETWORKDAYS(LeaveTracker[[#This Row],[Start Date]],LeaveTracker[[#This Row],[End Date]],lstHolidays)&amp; " "&amp;LeaveTracker[[#This Row],[Type of Leave]]</f>
        <v>1 SL</v>
      </c>
      <c r="K2666" s="23">
        <f ca="1">NETWORKDAYS(LeaveTracker[[#This Row],[Start Date]],LeaveTracker[[#This Row],[End Date]],lstHolidays)</f>
        <v>1</v>
      </c>
      <c r="L2666" s="30"/>
    </row>
    <row r="2667" spans="1:12" ht="30" customHeight="1" x14ac:dyDescent="0.3">
      <c r="A2667" s="30">
        <f t="shared" si="16"/>
        <v>1085</v>
      </c>
      <c r="B2667" s="36">
        <v>44819</v>
      </c>
      <c r="C2667" s="36">
        <v>44784</v>
      </c>
      <c r="D2667" s="19" t="s">
        <v>1287</v>
      </c>
      <c r="E2667" s="20" t="str">
        <f>IF(ISBLANK(LeaveTracker[[#This Row],[Employee Name]]),"-----",VLOOKUP(LeaveTracker[[#This Row],[Employee Name]],Employees[[Employee Name]:[Office]],6))</f>
        <v>CHO</v>
      </c>
      <c r="F2667" s="24">
        <v>44796</v>
      </c>
      <c r="G2667" s="24">
        <v>44798</v>
      </c>
      <c r="H2667" s="19" t="s">
        <v>300</v>
      </c>
      <c r="I2667" s="51" t="s">
        <v>1017</v>
      </c>
      <c r="J2667" s="27" t="str">
        <f ca="1">NETWORKDAYS(LeaveTracker[[#This Row],[Start Date]],LeaveTracker[[#This Row],[End Date]],lstHolidays)&amp; " "&amp;LeaveTracker[[#This Row],[Type of Leave]]</f>
        <v>3 OTHER</v>
      </c>
      <c r="K2667" s="23">
        <f ca="1">NETWORKDAYS(LeaveTracker[[#This Row],[Start Date]],LeaveTracker[[#This Row],[End Date]],lstHolidays)</f>
        <v>3</v>
      </c>
      <c r="L2667" s="30"/>
    </row>
    <row r="2668" spans="1:12" ht="30" customHeight="1" x14ac:dyDescent="0.3">
      <c r="A2668" s="30">
        <f t="shared" si="16"/>
        <v>1086</v>
      </c>
      <c r="B2668" s="36">
        <v>44819</v>
      </c>
      <c r="C2668" s="36">
        <v>44778</v>
      </c>
      <c r="D2668" s="19" t="s">
        <v>805</v>
      </c>
      <c r="E2668" s="20" t="str">
        <f>IF(ISBLANK(LeaveTracker[[#This Row],[Employee Name]]),"-----",VLOOKUP(LeaveTracker[[#This Row],[Employee Name]],Employees[[Employee Name]:[Office]],6))</f>
        <v>ONT</v>
      </c>
      <c r="F2668" s="24">
        <v>44777</v>
      </c>
      <c r="G2668" s="24">
        <v>44777</v>
      </c>
      <c r="H2668" s="19" t="s">
        <v>81</v>
      </c>
      <c r="I2668" s="51"/>
      <c r="J2668" s="27" t="str">
        <f ca="1">NETWORKDAYS(LeaveTracker[[#This Row],[Start Date]],LeaveTracker[[#This Row],[End Date]],lstHolidays)&amp; " "&amp;LeaveTracker[[#This Row],[Type of Leave]]</f>
        <v>1 SL</v>
      </c>
      <c r="K2668" s="23">
        <f ca="1">NETWORKDAYS(LeaveTracker[[#This Row],[Start Date]],LeaveTracker[[#This Row],[End Date]],lstHolidays)</f>
        <v>1</v>
      </c>
      <c r="L2668" s="30"/>
    </row>
    <row r="2669" spans="1:12" ht="30" customHeight="1" x14ac:dyDescent="0.3">
      <c r="A2669" s="30">
        <f t="shared" si="16"/>
        <v>1087</v>
      </c>
      <c r="B2669" s="36">
        <v>44819</v>
      </c>
      <c r="C2669" s="36">
        <v>44778</v>
      </c>
      <c r="D2669" s="19" t="s">
        <v>1291</v>
      </c>
      <c r="E2669" s="20" t="str">
        <f>IF(ISBLANK(LeaveTracker[[#This Row],[Employee Name]]),"-----",VLOOKUP(LeaveTracker[[#This Row],[Employee Name]],Employees[[Employee Name]:[Office]],6))</f>
        <v>ONT</v>
      </c>
      <c r="F2669" s="24">
        <v>44784</v>
      </c>
      <c r="G2669" s="24">
        <v>44784</v>
      </c>
      <c r="H2669" s="19" t="s">
        <v>82</v>
      </c>
      <c r="I2669" s="51"/>
      <c r="J2669" s="27" t="str">
        <f ca="1">NETWORKDAYS(LeaveTracker[[#This Row],[Start Date]],LeaveTracker[[#This Row],[End Date]],lstHolidays)&amp; " "&amp;LeaveTracker[[#This Row],[Type of Leave]]</f>
        <v>1 VL</v>
      </c>
      <c r="K2669" s="23">
        <f ca="1">NETWORKDAYS(LeaveTracker[[#This Row],[Start Date]],LeaveTracker[[#This Row],[End Date]],lstHolidays)</f>
        <v>1</v>
      </c>
      <c r="L2669" s="30"/>
    </row>
    <row r="2670" spans="1:12" ht="30" customHeight="1" x14ac:dyDescent="0.3">
      <c r="A2670" s="30">
        <f t="shared" si="16"/>
        <v>1088</v>
      </c>
      <c r="B2670" s="36">
        <v>44819</v>
      </c>
      <c r="C2670" s="36">
        <v>44774</v>
      </c>
      <c r="D2670" s="19" t="s">
        <v>476</v>
      </c>
      <c r="E2670" s="20" t="str">
        <f>IF(ISBLANK(LeaveTracker[[#This Row],[Employee Name]]),"-----",VLOOKUP(LeaveTracker[[#This Row],[Employee Name]],Employees[[Employee Name]:[Office]],6))</f>
        <v>PIO</v>
      </c>
      <c r="F2670" s="24">
        <v>44767</v>
      </c>
      <c r="G2670" s="24">
        <v>44770</v>
      </c>
      <c r="H2670" s="19" t="s">
        <v>81</v>
      </c>
      <c r="I2670" s="51"/>
      <c r="J2670" s="27" t="str">
        <f ca="1">NETWORKDAYS(LeaveTracker[[#This Row],[Start Date]],LeaveTracker[[#This Row],[End Date]],lstHolidays)&amp; " "&amp;LeaveTracker[[#This Row],[Type of Leave]]</f>
        <v>4 SL</v>
      </c>
      <c r="K2670" s="23">
        <f ca="1">NETWORKDAYS(LeaveTracker[[#This Row],[Start Date]],LeaveTracker[[#This Row],[End Date]],lstHolidays)</f>
        <v>4</v>
      </c>
      <c r="L2670" s="30"/>
    </row>
    <row r="2671" spans="1:12" ht="30" customHeight="1" x14ac:dyDescent="0.3">
      <c r="A2671" s="30">
        <f t="shared" si="16"/>
        <v>1089</v>
      </c>
      <c r="B2671" s="36">
        <v>44819</v>
      </c>
      <c r="C2671" s="36">
        <v>44777</v>
      </c>
      <c r="D2671" s="19" t="s">
        <v>476</v>
      </c>
      <c r="E2671" s="20" t="str">
        <f>IF(ISBLANK(LeaveTracker[[#This Row],[Employee Name]]),"-----",VLOOKUP(LeaveTracker[[#This Row],[Employee Name]],Employees[[Employee Name]:[Office]],6))</f>
        <v>PIO</v>
      </c>
      <c r="F2671" s="24">
        <v>44775</v>
      </c>
      <c r="G2671" s="24">
        <v>44776</v>
      </c>
      <c r="H2671" s="19" t="s">
        <v>81</v>
      </c>
      <c r="I2671" s="51"/>
      <c r="J2671" s="27" t="str">
        <f ca="1">NETWORKDAYS(LeaveTracker[[#This Row],[Start Date]],LeaveTracker[[#This Row],[End Date]],lstHolidays)&amp; " "&amp;LeaveTracker[[#This Row],[Type of Leave]]</f>
        <v>2 SL</v>
      </c>
      <c r="K2671" s="23">
        <f ca="1">NETWORKDAYS(LeaveTracker[[#This Row],[Start Date]],LeaveTracker[[#This Row],[End Date]],lstHolidays)</f>
        <v>2</v>
      </c>
      <c r="L2671" s="30"/>
    </row>
    <row r="2672" spans="1:12" ht="30" customHeight="1" x14ac:dyDescent="0.3">
      <c r="A2672" s="30">
        <f t="shared" si="16"/>
        <v>1090</v>
      </c>
      <c r="B2672" s="36">
        <v>44819</v>
      </c>
      <c r="C2672" s="36">
        <v>44795</v>
      </c>
      <c r="D2672" s="19" t="s">
        <v>1062</v>
      </c>
      <c r="E2672" s="20" t="str">
        <f>IF(ISBLANK(LeaveTracker[[#This Row],[Employee Name]]),"-----",VLOOKUP(LeaveTracker[[#This Row],[Employee Name]],Employees[[Employee Name]:[Office]],6))</f>
        <v>PIO</v>
      </c>
      <c r="F2672" s="24">
        <v>44791</v>
      </c>
      <c r="G2672" s="24">
        <v>44791</v>
      </c>
      <c r="H2672" s="19" t="s">
        <v>81</v>
      </c>
      <c r="I2672" s="51"/>
      <c r="J2672" s="27" t="str">
        <f ca="1">NETWORKDAYS(LeaveTracker[[#This Row],[Start Date]],LeaveTracker[[#This Row],[End Date]],lstHolidays)&amp; " "&amp;LeaveTracker[[#This Row],[Type of Leave]]</f>
        <v>1 SL</v>
      </c>
      <c r="K2672" s="23">
        <f ca="1">NETWORKDAYS(LeaveTracker[[#This Row],[Start Date]],LeaveTracker[[#This Row],[End Date]],lstHolidays)</f>
        <v>1</v>
      </c>
      <c r="L2672" s="30"/>
    </row>
    <row r="2673" spans="1:12" ht="30" customHeight="1" x14ac:dyDescent="0.3">
      <c r="A2673" s="30">
        <f t="shared" si="16"/>
        <v>1091</v>
      </c>
      <c r="B2673" s="36">
        <v>44819</v>
      </c>
      <c r="C2673" s="36">
        <v>44792</v>
      </c>
      <c r="D2673" s="19" t="s">
        <v>525</v>
      </c>
      <c r="E2673" s="20" t="str">
        <f>IF(ISBLANK(LeaveTracker[[#This Row],[Employee Name]]),"-----",VLOOKUP(LeaveTracker[[#This Row],[Employee Name]],Employees[[Employee Name]:[Office]],6))</f>
        <v>PIO</v>
      </c>
      <c r="F2673" s="24">
        <v>44792</v>
      </c>
      <c r="G2673" s="24">
        <v>44792</v>
      </c>
      <c r="H2673" s="19" t="s">
        <v>300</v>
      </c>
      <c r="I2673" s="51" t="s">
        <v>1048</v>
      </c>
      <c r="J2673" s="27" t="str">
        <f ca="1">NETWORKDAYS(LeaveTracker[[#This Row],[Start Date]],LeaveTracker[[#This Row],[End Date]],lstHolidays)&amp; " "&amp;LeaveTracker[[#This Row],[Type of Leave]]</f>
        <v>1 OTHER</v>
      </c>
      <c r="K2673" s="23">
        <f ca="1">NETWORKDAYS(LeaveTracker[[#This Row],[Start Date]],LeaveTracker[[#This Row],[End Date]],lstHolidays)</f>
        <v>1</v>
      </c>
      <c r="L2673" s="30"/>
    </row>
    <row r="2674" spans="1:12" ht="30" customHeight="1" x14ac:dyDescent="0.3">
      <c r="A2674" s="30">
        <f t="shared" si="16"/>
        <v>1092</v>
      </c>
      <c r="B2674" s="36">
        <v>44819</v>
      </c>
      <c r="C2674" s="36">
        <v>44759</v>
      </c>
      <c r="D2674" s="19" t="s">
        <v>136</v>
      </c>
      <c r="E2674" s="20" t="str">
        <f>IF(ISBLANK(LeaveTracker[[#This Row],[Employee Name]]),"-----",VLOOKUP(LeaveTracker[[#This Row],[Employee Name]],Employees[[Employee Name]:[Office]],6))</f>
        <v>CHO</v>
      </c>
      <c r="F2674" s="24">
        <v>44785</v>
      </c>
      <c r="G2674" s="24">
        <v>44785</v>
      </c>
      <c r="H2674" s="19" t="s">
        <v>81</v>
      </c>
      <c r="I2674" s="51"/>
      <c r="J2674" s="27" t="str">
        <f ca="1">NETWORKDAYS(LeaveTracker[[#This Row],[Start Date]],LeaveTracker[[#This Row],[End Date]],lstHolidays)&amp; " "&amp;LeaveTracker[[#This Row],[Type of Leave]]</f>
        <v>1 SL</v>
      </c>
      <c r="K2674" s="23">
        <f ca="1">NETWORKDAYS(LeaveTracker[[#This Row],[Start Date]],LeaveTracker[[#This Row],[End Date]],lstHolidays)</f>
        <v>1</v>
      </c>
      <c r="L2674" s="30"/>
    </row>
    <row r="2675" spans="1:12" ht="30" customHeight="1" x14ac:dyDescent="0.3">
      <c r="A2675" s="30">
        <f t="shared" si="16"/>
        <v>1093</v>
      </c>
      <c r="B2675" s="36">
        <v>44819</v>
      </c>
      <c r="C2675" s="36">
        <v>44743</v>
      </c>
      <c r="D2675" s="19" t="s">
        <v>1294</v>
      </c>
      <c r="E2675" s="20" t="str">
        <f>IF(ISBLANK(LeaveTracker[[#This Row],[Employee Name]]),"-----",VLOOKUP(LeaveTracker[[#This Row],[Employee Name]],Employees[[Employee Name]:[Office]],6))</f>
        <v>VMO</v>
      </c>
      <c r="F2675" s="24"/>
      <c r="G2675" s="24"/>
      <c r="H2675" s="19" t="s">
        <v>300</v>
      </c>
      <c r="I2675" s="51" t="s">
        <v>696</v>
      </c>
      <c r="J2675" s="27" t="str">
        <f ca="1">NETWORKDAYS(LeaveTracker[[#This Row],[Start Date]],LeaveTracker[[#This Row],[End Date]],lstHolidays)&amp; " "&amp;LeaveTracker[[#This Row],[Type of Leave]]</f>
        <v>0 OTHER</v>
      </c>
      <c r="K2675" s="23">
        <f ca="1">NETWORKDAYS(LeaveTracker[[#This Row],[Start Date]],LeaveTracker[[#This Row],[End Date]],lstHolidays)</f>
        <v>0</v>
      </c>
      <c r="L2675" s="30"/>
    </row>
    <row r="2676" spans="1:12" ht="30" customHeight="1" x14ac:dyDescent="0.3">
      <c r="A2676" s="30">
        <f t="shared" si="16"/>
        <v>1094</v>
      </c>
      <c r="B2676" s="36">
        <v>44819</v>
      </c>
      <c r="C2676" s="36">
        <v>44785</v>
      </c>
      <c r="D2676" s="19" t="s">
        <v>110</v>
      </c>
      <c r="E2676" s="20" t="str">
        <f>IF(ISBLANK(LeaveTracker[[#This Row],[Employee Name]]),"-----",VLOOKUP(LeaveTracker[[#This Row],[Employee Name]],Employees[[Employee Name]:[Office]],6))</f>
        <v>ADMIN OFFICE</v>
      </c>
      <c r="F2676" s="24">
        <v>44778</v>
      </c>
      <c r="G2676" s="24">
        <v>44778</v>
      </c>
      <c r="H2676" s="19" t="s">
        <v>81</v>
      </c>
      <c r="I2676" s="51"/>
      <c r="J2676" s="27" t="str">
        <f ca="1">NETWORKDAYS(LeaveTracker[[#This Row],[Start Date]],LeaveTracker[[#This Row],[End Date]],lstHolidays)&amp; " "&amp;LeaveTracker[[#This Row],[Type of Leave]]</f>
        <v>1 SL</v>
      </c>
      <c r="K2676" s="23">
        <f ca="1">NETWORKDAYS(LeaveTracker[[#This Row],[Start Date]],LeaveTracker[[#This Row],[End Date]],lstHolidays)</f>
        <v>1</v>
      </c>
      <c r="L2676" s="30"/>
    </row>
    <row r="2677" spans="1:12" ht="30" customHeight="1" x14ac:dyDescent="0.3">
      <c r="A2677" s="30">
        <v>1094</v>
      </c>
      <c r="B2677" s="36">
        <v>44819</v>
      </c>
      <c r="C2677" s="36">
        <v>44785</v>
      </c>
      <c r="D2677" s="19" t="s">
        <v>110</v>
      </c>
      <c r="E2677" s="20" t="str">
        <f>IF(ISBLANK(LeaveTracker[[#This Row],[Employee Name]]),"-----",VLOOKUP(LeaveTracker[[#This Row],[Employee Name]],Employees[[Employee Name]:[Office]],6))</f>
        <v>ADMIN OFFICE</v>
      </c>
      <c r="F2677" s="24">
        <v>44784</v>
      </c>
      <c r="G2677" s="24">
        <v>44784</v>
      </c>
      <c r="H2677" s="19" t="s">
        <v>81</v>
      </c>
      <c r="I2677" s="51"/>
      <c r="J2677" s="27" t="str">
        <f ca="1">NETWORKDAYS(LeaveTracker[[#This Row],[Start Date]],LeaveTracker[[#This Row],[End Date]],lstHolidays)&amp; " "&amp;LeaveTracker[[#This Row],[Type of Leave]]</f>
        <v>1 SL</v>
      </c>
      <c r="K2677" s="23">
        <f ca="1">NETWORKDAYS(LeaveTracker[[#This Row],[Start Date]],LeaveTracker[[#This Row],[End Date]],lstHolidays)</f>
        <v>1</v>
      </c>
      <c r="L2677" s="30"/>
    </row>
    <row r="2678" spans="1:12" ht="30" customHeight="1" x14ac:dyDescent="0.3">
      <c r="A2678" s="30">
        <f t="shared" si="16"/>
        <v>1095</v>
      </c>
      <c r="B2678" s="36">
        <v>44819</v>
      </c>
      <c r="C2678" s="36">
        <v>44819</v>
      </c>
      <c r="D2678" s="19" t="s">
        <v>289</v>
      </c>
      <c r="E2678" s="20" t="str">
        <f>IF(ISBLANK(LeaveTracker[[#This Row],[Employee Name]]),"-----",VLOOKUP(LeaveTracker[[#This Row],[Employee Name]],Employees[[Employee Name]:[Office]],6))</f>
        <v>EEO/ CITY MARKET</v>
      </c>
      <c r="F2678" s="24"/>
      <c r="G2678" s="24"/>
      <c r="H2678" s="19" t="s">
        <v>300</v>
      </c>
      <c r="I2678" s="51" t="s">
        <v>696</v>
      </c>
      <c r="J2678" s="27" t="str">
        <f ca="1">NETWORKDAYS(LeaveTracker[[#This Row],[Start Date]],LeaveTracker[[#This Row],[End Date]],lstHolidays)&amp; " "&amp;LeaveTracker[[#This Row],[Type of Leave]]</f>
        <v>0 OTHER</v>
      </c>
      <c r="K2678" s="23">
        <f ca="1">NETWORKDAYS(LeaveTracker[[#This Row],[Start Date]],LeaveTracker[[#This Row],[End Date]],lstHolidays)</f>
        <v>0</v>
      </c>
      <c r="L2678" s="30"/>
    </row>
    <row r="2679" spans="1:12" ht="30" customHeight="1" x14ac:dyDescent="0.3">
      <c r="A2679" s="30">
        <f t="shared" si="16"/>
        <v>1096</v>
      </c>
      <c r="B2679" s="36">
        <v>44831</v>
      </c>
      <c r="C2679" s="36">
        <v>44796</v>
      </c>
      <c r="D2679" s="19" t="s">
        <v>1069</v>
      </c>
      <c r="E2679" s="20" t="str">
        <f>IF(ISBLANK(LeaveTracker[[#This Row],[Employee Name]]),"-----",VLOOKUP(LeaveTracker[[#This Row],[Employee Name]],Employees[[Employee Name]:[Office]],6))</f>
        <v>CTO</v>
      </c>
      <c r="F2679" s="24">
        <v>44795</v>
      </c>
      <c r="G2679" s="24">
        <v>44795</v>
      </c>
      <c r="H2679" s="19" t="s">
        <v>81</v>
      </c>
      <c r="I2679" s="51"/>
      <c r="J2679" s="27" t="str">
        <f ca="1">NETWORKDAYS(LeaveTracker[[#This Row],[Start Date]],LeaveTracker[[#This Row],[End Date]],lstHolidays)&amp; " "&amp;LeaveTracker[[#This Row],[Type of Leave]]</f>
        <v>1 SL</v>
      </c>
      <c r="K2679" s="23">
        <f ca="1">NETWORKDAYS(LeaveTracker[[#This Row],[Start Date]],LeaveTracker[[#This Row],[End Date]],lstHolidays)</f>
        <v>1</v>
      </c>
      <c r="L2679" s="30"/>
    </row>
    <row r="2680" spans="1:12" ht="30" customHeight="1" x14ac:dyDescent="0.3">
      <c r="A2680" s="30">
        <f t="shared" si="16"/>
        <v>1097</v>
      </c>
      <c r="B2680" s="36">
        <v>44831</v>
      </c>
      <c r="C2680" s="36">
        <v>44795</v>
      </c>
      <c r="D2680" s="19" t="s">
        <v>397</v>
      </c>
      <c r="E2680" s="20" t="str">
        <f>IF(ISBLANK(LeaveTracker[[#This Row],[Employee Name]]),"-----",VLOOKUP(LeaveTracker[[#This Row],[Employee Name]],Employees[[Employee Name]:[Office]],6))</f>
        <v>CTO</v>
      </c>
      <c r="F2680" s="24">
        <v>44792</v>
      </c>
      <c r="G2680" s="24">
        <v>44792</v>
      </c>
      <c r="H2680" s="19" t="s">
        <v>300</v>
      </c>
      <c r="I2680" s="51" t="s">
        <v>1016</v>
      </c>
      <c r="J2680" s="27" t="str">
        <f ca="1">NETWORKDAYS(LeaveTracker[[#This Row],[Start Date]],LeaveTracker[[#This Row],[End Date]],lstHolidays)&amp; " "&amp;LeaveTracker[[#This Row],[Type of Leave]]</f>
        <v>1 OTHER</v>
      </c>
      <c r="K2680" s="23">
        <f ca="1">NETWORKDAYS(LeaveTracker[[#This Row],[Start Date]],LeaveTracker[[#This Row],[End Date]],lstHolidays)</f>
        <v>1</v>
      </c>
      <c r="L2680" s="30"/>
    </row>
    <row r="2681" spans="1:12" ht="30" customHeight="1" x14ac:dyDescent="0.3">
      <c r="A2681" s="30">
        <f t="shared" si="16"/>
        <v>1098</v>
      </c>
      <c r="B2681" s="36">
        <v>44831</v>
      </c>
      <c r="C2681" s="36">
        <v>44795</v>
      </c>
      <c r="D2681" s="19" t="s">
        <v>397</v>
      </c>
      <c r="E2681" s="20" t="str">
        <f>IF(ISBLANK(LeaveTracker[[#This Row],[Employee Name]]),"-----",VLOOKUP(LeaveTracker[[#This Row],[Employee Name]],Employees[[Employee Name]:[Office]],6))</f>
        <v>CTO</v>
      </c>
      <c r="F2681" s="24">
        <v>44792</v>
      </c>
      <c r="G2681" s="24">
        <v>44792</v>
      </c>
      <c r="H2681" s="19" t="s">
        <v>300</v>
      </c>
      <c r="I2681" s="51" t="s">
        <v>1016</v>
      </c>
      <c r="J2681" s="27" t="str">
        <f ca="1">NETWORKDAYS(LeaveTracker[[#This Row],[Start Date]],LeaveTracker[[#This Row],[End Date]],lstHolidays)&amp; " "&amp;LeaveTracker[[#This Row],[Type of Leave]]</f>
        <v>1 OTHER</v>
      </c>
      <c r="K2681" s="23">
        <f ca="1">NETWORKDAYS(LeaveTracker[[#This Row],[Start Date]],LeaveTracker[[#This Row],[End Date]],lstHolidays)</f>
        <v>1</v>
      </c>
      <c r="L2681" s="30"/>
    </row>
    <row r="2682" spans="1:12" ht="30" customHeight="1" x14ac:dyDescent="0.3">
      <c r="A2682" s="30">
        <f t="shared" si="16"/>
        <v>1099</v>
      </c>
      <c r="B2682" s="36">
        <v>44831</v>
      </c>
      <c r="C2682" s="36">
        <v>44798</v>
      </c>
      <c r="D2682" s="19" t="s">
        <v>1091</v>
      </c>
      <c r="E2682" s="20" t="str">
        <f>IF(ISBLANK(LeaveTracker[[#This Row],[Employee Name]]),"-----",VLOOKUP(LeaveTracker[[#This Row],[Employee Name]],Employees[[Employee Name]:[Office]],6))</f>
        <v>CTO</v>
      </c>
      <c r="F2682" s="24">
        <v>44795</v>
      </c>
      <c r="G2682" s="24">
        <v>44795</v>
      </c>
      <c r="H2682" s="19" t="s">
        <v>81</v>
      </c>
      <c r="I2682" s="51"/>
      <c r="J2682" s="27" t="str">
        <f ca="1">NETWORKDAYS(LeaveTracker[[#This Row],[Start Date]],LeaveTracker[[#This Row],[End Date]],lstHolidays)&amp; " "&amp;LeaveTracker[[#This Row],[Type of Leave]]</f>
        <v>1 SL</v>
      </c>
      <c r="K2682" s="23">
        <f ca="1">NETWORKDAYS(LeaveTracker[[#This Row],[Start Date]],LeaveTracker[[#This Row],[End Date]],lstHolidays)</f>
        <v>1</v>
      </c>
      <c r="L2682" s="30"/>
    </row>
    <row r="2683" spans="1:12" ht="30" customHeight="1" x14ac:dyDescent="0.3">
      <c r="A2683" s="30">
        <f t="shared" si="16"/>
        <v>1100</v>
      </c>
      <c r="B2683" s="36">
        <v>44831</v>
      </c>
      <c r="C2683" s="36">
        <v>44799</v>
      </c>
      <c r="D2683" s="19" t="s">
        <v>525</v>
      </c>
      <c r="E2683" s="20" t="str">
        <f>IF(ISBLANK(LeaveTracker[[#This Row],[Employee Name]]),"-----",VLOOKUP(LeaveTracker[[#This Row],[Employee Name]],Employees[[Employee Name]:[Office]],6))</f>
        <v>PIO</v>
      </c>
      <c r="F2683" s="24">
        <v>44809</v>
      </c>
      <c r="G2683" s="24">
        <v>44809</v>
      </c>
      <c r="H2683" s="19" t="s">
        <v>300</v>
      </c>
      <c r="I2683" s="51" t="s">
        <v>1016</v>
      </c>
      <c r="J2683" s="27" t="str">
        <f ca="1">NETWORKDAYS(LeaveTracker[[#This Row],[Start Date]],LeaveTracker[[#This Row],[End Date]],lstHolidays)&amp; " "&amp;LeaveTracker[[#This Row],[Type of Leave]]</f>
        <v>1 OTHER</v>
      </c>
      <c r="K2683" s="23">
        <f ca="1">NETWORKDAYS(LeaveTracker[[#This Row],[Start Date]],LeaveTracker[[#This Row],[End Date]],lstHolidays)</f>
        <v>1</v>
      </c>
      <c r="L2683" s="30"/>
    </row>
    <row r="2684" spans="1:12" ht="30" customHeight="1" x14ac:dyDescent="0.3">
      <c r="A2684" s="30">
        <f t="shared" si="16"/>
        <v>1101</v>
      </c>
      <c r="B2684" s="36">
        <v>44831</v>
      </c>
      <c r="C2684" s="36">
        <v>44799</v>
      </c>
      <c r="D2684" s="19" t="s">
        <v>474</v>
      </c>
      <c r="E2684" s="20" t="str">
        <f>IF(ISBLANK(LeaveTracker[[#This Row],[Employee Name]]),"-----",VLOOKUP(LeaveTracker[[#This Row],[Employee Name]],Employees[[Employee Name]:[Office]],6))</f>
        <v>PIO</v>
      </c>
      <c r="F2684" s="24">
        <v>44810</v>
      </c>
      <c r="G2684" s="24">
        <v>44810</v>
      </c>
      <c r="H2684" s="19" t="s">
        <v>300</v>
      </c>
      <c r="I2684" s="51" t="s">
        <v>1016</v>
      </c>
      <c r="J2684" s="27" t="str">
        <f ca="1">NETWORKDAYS(LeaveTracker[[#This Row],[Start Date]],LeaveTracker[[#This Row],[End Date]],lstHolidays)&amp; " "&amp;LeaveTracker[[#This Row],[Type of Leave]]</f>
        <v>1 OTHER</v>
      </c>
      <c r="K2684" s="23">
        <f ca="1">NETWORKDAYS(LeaveTracker[[#This Row],[Start Date]],LeaveTracker[[#This Row],[End Date]],lstHolidays)</f>
        <v>1</v>
      </c>
      <c r="L2684" s="30"/>
    </row>
    <row r="2685" spans="1:12" ht="30" customHeight="1" x14ac:dyDescent="0.3">
      <c r="A2685" s="30">
        <f t="shared" si="16"/>
        <v>1102</v>
      </c>
      <c r="B2685" s="36">
        <v>44831</v>
      </c>
      <c r="C2685" s="36">
        <v>44799</v>
      </c>
      <c r="D2685" s="19" t="s">
        <v>474</v>
      </c>
      <c r="E2685" s="20" t="str">
        <f>IF(ISBLANK(LeaveTracker[[#This Row],[Employee Name]]),"-----",VLOOKUP(LeaveTracker[[#This Row],[Employee Name]],Employees[[Employee Name]:[Office]],6))</f>
        <v>PIO</v>
      </c>
      <c r="F2685" s="24">
        <v>44803</v>
      </c>
      <c r="G2685" s="24">
        <v>44803</v>
      </c>
      <c r="H2685" s="19" t="s">
        <v>300</v>
      </c>
      <c r="I2685" s="51" t="s">
        <v>1016</v>
      </c>
      <c r="J2685" s="27" t="str">
        <f ca="1">NETWORKDAYS(LeaveTracker[[#This Row],[Start Date]],LeaveTracker[[#This Row],[End Date]],lstHolidays)&amp; " "&amp;LeaveTracker[[#This Row],[Type of Leave]]</f>
        <v>1 OTHER</v>
      </c>
      <c r="K2685" s="23">
        <f ca="1">NETWORKDAYS(LeaveTracker[[#This Row],[Start Date]],LeaveTracker[[#This Row],[End Date]],lstHolidays)</f>
        <v>1</v>
      </c>
      <c r="L2685" s="30"/>
    </row>
    <row r="2686" spans="1:12" ht="30" customHeight="1" x14ac:dyDescent="0.3">
      <c r="A2686" s="30">
        <f t="shared" si="16"/>
        <v>1103</v>
      </c>
      <c r="B2686" s="36">
        <v>44831</v>
      </c>
      <c r="C2686" s="36">
        <v>44769</v>
      </c>
      <c r="D2686" s="19" t="s">
        <v>884</v>
      </c>
      <c r="E2686" s="20" t="str">
        <f>IF(ISBLANK(LeaveTracker[[#This Row],[Employee Name]]),"-----",VLOOKUP(LeaveTracker[[#This Row],[Employee Name]],Employees[[Employee Name]:[Office]],6))</f>
        <v>GSO</v>
      </c>
      <c r="F2686" s="24">
        <v>44768</v>
      </c>
      <c r="G2686" s="24">
        <v>44768</v>
      </c>
      <c r="H2686" s="19" t="s">
        <v>81</v>
      </c>
      <c r="I2686" s="51"/>
      <c r="J2686" s="27" t="str">
        <f ca="1">NETWORKDAYS(LeaveTracker[[#This Row],[Start Date]],LeaveTracker[[#This Row],[End Date]],lstHolidays)&amp; " "&amp;LeaveTracker[[#This Row],[Type of Leave]]</f>
        <v>1 SL</v>
      </c>
      <c r="K2686" s="23">
        <f ca="1">NETWORKDAYS(LeaveTracker[[#This Row],[Start Date]],LeaveTracker[[#This Row],[End Date]],lstHolidays)</f>
        <v>1</v>
      </c>
      <c r="L2686" s="30"/>
    </row>
    <row r="2687" spans="1:12" ht="30" customHeight="1" x14ac:dyDescent="0.3">
      <c r="A2687" s="30">
        <f t="shared" si="16"/>
        <v>1104</v>
      </c>
      <c r="B2687" s="36">
        <v>44831</v>
      </c>
      <c r="C2687" s="36">
        <v>44798</v>
      </c>
      <c r="D2687" s="19" t="s">
        <v>528</v>
      </c>
      <c r="E2687" s="20" t="str">
        <f>IF(ISBLANK(LeaveTracker[[#This Row],[Employee Name]]),"-----",VLOOKUP(LeaveTracker[[#This Row],[Employee Name]],Employees[[Employee Name]:[Office]],6))</f>
        <v>GSO</v>
      </c>
      <c r="F2687" s="24">
        <v>44819</v>
      </c>
      <c r="G2687" s="24">
        <v>44819</v>
      </c>
      <c r="H2687" s="19" t="s">
        <v>82</v>
      </c>
      <c r="I2687" s="51"/>
      <c r="J2687" s="27" t="str">
        <f ca="1">NETWORKDAYS(LeaveTracker[[#This Row],[Start Date]],LeaveTracker[[#This Row],[End Date]],lstHolidays)&amp; " "&amp;LeaveTracker[[#This Row],[Type of Leave]]</f>
        <v>1 VL</v>
      </c>
      <c r="K2687" s="23">
        <f ca="1">NETWORKDAYS(LeaveTracker[[#This Row],[Start Date]],LeaveTracker[[#This Row],[End Date]],lstHolidays)</f>
        <v>1</v>
      </c>
      <c r="L2687" s="30"/>
    </row>
    <row r="2688" spans="1:12" ht="30" customHeight="1" x14ac:dyDescent="0.3">
      <c r="A2688" s="30">
        <f t="shared" si="16"/>
        <v>1105</v>
      </c>
      <c r="B2688" s="36">
        <v>44831</v>
      </c>
      <c r="C2688" s="36">
        <v>44798</v>
      </c>
      <c r="D2688" s="19" t="s">
        <v>782</v>
      </c>
      <c r="E2688" s="20" t="str">
        <f>IF(ISBLANK(LeaveTracker[[#This Row],[Employee Name]]),"-----",VLOOKUP(LeaveTracker[[#This Row],[Employee Name]],Employees[[Employee Name]:[Office]],6))</f>
        <v>GSO</v>
      </c>
      <c r="F2688" s="24">
        <v>44791</v>
      </c>
      <c r="G2688" s="24">
        <v>44792</v>
      </c>
      <c r="H2688" s="19" t="s">
        <v>81</v>
      </c>
      <c r="I2688" s="51" t="s">
        <v>1035</v>
      </c>
      <c r="J2688" s="27" t="str">
        <f ca="1">NETWORKDAYS(LeaveTracker[[#This Row],[Start Date]],LeaveTracker[[#This Row],[End Date]],lstHolidays)&amp; " "&amp;LeaveTracker[[#This Row],[Type of Leave]]</f>
        <v>2 SL</v>
      </c>
      <c r="K2688" s="23">
        <f ca="1">NETWORKDAYS(LeaveTracker[[#This Row],[Start Date]],LeaveTracker[[#This Row],[End Date]],lstHolidays)</f>
        <v>2</v>
      </c>
      <c r="L2688" s="30"/>
    </row>
    <row r="2689" spans="1:12" ht="30" customHeight="1" x14ac:dyDescent="0.3">
      <c r="A2689" s="30">
        <v>1105</v>
      </c>
      <c r="B2689" s="36">
        <v>44831</v>
      </c>
      <c r="C2689" s="36">
        <v>44798</v>
      </c>
      <c r="D2689" s="19" t="s">
        <v>782</v>
      </c>
      <c r="E2689" s="20" t="str">
        <f>IF(ISBLANK(LeaveTracker[[#This Row],[Employee Name]]),"-----",VLOOKUP(LeaveTracker[[#This Row],[Employee Name]],Employees[[Employee Name]:[Office]],6))</f>
        <v>GSO</v>
      </c>
      <c r="F2689" s="24">
        <v>44795</v>
      </c>
      <c r="G2689" s="24">
        <v>44796</v>
      </c>
      <c r="H2689" s="19" t="s">
        <v>81</v>
      </c>
      <c r="I2689" s="51" t="s">
        <v>1035</v>
      </c>
      <c r="J2689" s="27" t="str">
        <f ca="1">NETWORKDAYS(LeaveTracker[[#This Row],[Start Date]],LeaveTracker[[#This Row],[End Date]],lstHolidays)&amp; " "&amp;LeaveTracker[[#This Row],[Type of Leave]]</f>
        <v>2 SL</v>
      </c>
      <c r="K2689" s="23">
        <f ca="1">NETWORKDAYS(LeaveTracker[[#This Row],[Start Date]],LeaveTracker[[#This Row],[End Date]],lstHolidays)</f>
        <v>2</v>
      </c>
      <c r="L2689" s="30"/>
    </row>
    <row r="2690" spans="1:12" ht="30" customHeight="1" x14ac:dyDescent="0.3">
      <c r="A2690" s="30">
        <f t="shared" si="16"/>
        <v>1106</v>
      </c>
      <c r="B2690" s="36">
        <v>44831</v>
      </c>
      <c r="C2690" s="36">
        <v>44799</v>
      </c>
      <c r="D2690" s="19" t="s">
        <v>884</v>
      </c>
      <c r="E2690" s="20" t="str">
        <f>IF(ISBLANK(LeaveTracker[[#This Row],[Employee Name]]),"-----",VLOOKUP(LeaveTracker[[#This Row],[Employee Name]],Employees[[Employee Name]:[Office]],6))</f>
        <v>GSO</v>
      </c>
      <c r="F2690" s="24">
        <v>44796</v>
      </c>
      <c r="G2690" s="24">
        <v>44796</v>
      </c>
      <c r="H2690" s="19" t="s">
        <v>81</v>
      </c>
      <c r="I2690" s="51"/>
      <c r="J2690" s="27" t="str">
        <f ca="1">NETWORKDAYS(LeaveTracker[[#This Row],[Start Date]],LeaveTracker[[#This Row],[End Date]],lstHolidays)&amp; " "&amp;LeaveTracker[[#This Row],[Type of Leave]]</f>
        <v>1 SL</v>
      </c>
      <c r="K2690" s="23">
        <f ca="1">NETWORKDAYS(LeaveTracker[[#This Row],[Start Date]],LeaveTracker[[#This Row],[End Date]],lstHolidays)</f>
        <v>1</v>
      </c>
      <c r="L2690" s="30"/>
    </row>
    <row r="2691" spans="1:12" ht="30" customHeight="1" x14ac:dyDescent="0.3">
      <c r="A2691" s="30">
        <v>1106</v>
      </c>
      <c r="B2691" s="36">
        <v>44831</v>
      </c>
      <c r="C2691" s="36">
        <v>44799</v>
      </c>
      <c r="D2691" s="19" t="s">
        <v>884</v>
      </c>
      <c r="E2691" s="20" t="str">
        <f>IF(ISBLANK(LeaveTracker[[#This Row],[Employee Name]]),"-----",VLOOKUP(LeaveTracker[[#This Row],[Employee Name]],Employees[[Employee Name]:[Office]],6))</f>
        <v>GSO</v>
      </c>
      <c r="F2691" s="24">
        <v>44798</v>
      </c>
      <c r="G2691" s="24">
        <v>44798</v>
      </c>
      <c r="H2691" s="19" t="s">
        <v>81</v>
      </c>
      <c r="I2691" s="51"/>
      <c r="J2691" s="27" t="str">
        <f ca="1">NETWORKDAYS(LeaveTracker[[#This Row],[Start Date]],LeaveTracker[[#This Row],[End Date]],lstHolidays)&amp; " "&amp;LeaveTracker[[#This Row],[Type of Leave]]</f>
        <v>1 SL</v>
      </c>
      <c r="K2691" s="23">
        <f ca="1">NETWORKDAYS(LeaveTracker[[#This Row],[Start Date]],LeaveTracker[[#This Row],[End Date]],lstHolidays)</f>
        <v>1</v>
      </c>
      <c r="L2691" s="30"/>
    </row>
    <row r="2692" spans="1:12" ht="30" customHeight="1" x14ac:dyDescent="0.3">
      <c r="A2692" s="30">
        <f t="shared" si="16"/>
        <v>1107</v>
      </c>
      <c r="B2692" s="36">
        <v>44831</v>
      </c>
      <c r="C2692" s="36">
        <v>44798</v>
      </c>
      <c r="D2692" s="19" t="s">
        <v>884</v>
      </c>
      <c r="E2692" s="20" t="str">
        <f>IF(ISBLANK(LeaveTracker[[#This Row],[Employee Name]]),"-----",VLOOKUP(LeaveTracker[[#This Row],[Employee Name]],Employees[[Employee Name]:[Office]],6))</f>
        <v>GSO</v>
      </c>
      <c r="F2692" s="24">
        <v>44790</v>
      </c>
      <c r="G2692" s="24">
        <v>44792</v>
      </c>
      <c r="H2692" s="19" t="s">
        <v>81</v>
      </c>
      <c r="I2692" s="51"/>
      <c r="J2692" s="27" t="str">
        <f ca="1">NETWORKDAYS(LeaveTracker[[#This Row],[Start Date]],LeaveTracker[[#This Row],[End Date]],lstHolidays)&amp; " "&amp;LeaveTracker[[#This Row],[Type of Leave]]</f>
        <v>3 SL</v>
      </c>
      <c r="K2692" s="23">
        <f ca="1">NETWORKDAYS(LeaveTracker[[#This Row],[Start Date]],LeaveTracker[[#This Row],[End Date]],lstHolidays)</f>
        <v>3</v>
      </c>
      <c r="L2692" s="30"/>
    </row>
    <row r="2693" spans="1:12" ht="30" customHeight="1" x14ac:dyDescent="0.3">
      <c r="A2693" s="30">
        <f t="shared" si="16"/>
        <v>1108</v>
      </c>
      <c r="B2693" s="36">
        <v>44831</v>
      </c>
      <c r="C2693" s="36">
        <v>44783</v>
      </c>
      <c r="D2693" s="19" t="s">
        <v>528</v>
      </c>
      <c r="E2693" s="20" t="str">
        <f>IF(ISBLANK(LeaveTracker[[#This Row],[Employee Name]]),"-----",VLOOKUP(LeaveTracker[[#This Row],[Employee Name]],Employees[[Employee Name]:[Office]],6))</f>
        <v>GSO</v>
      </c>
      <c r="F2693" s="24">
        <v>44783</v>
      </c>
      <c r="G2693" s="24">
        <v>44783</v>
      </c>
      <c r="H2693" s="19" t="s">
        <v>300</v>
      </c>
      <c r="I2693" s="51" t="s">
        <v>1016</v>
      </c>
      <c r="J2693" s="27" t="str">
        <f ca="1">NETWORKDAYS(LeaveTracker[[#This Row],[Start Date]],LeaveTracker[[#This Row],[End Date]],lstHolidays)&amp; " "&amp;LeaveTracker[[#This Row],[Type of Leave]]</f>
        <v>1 OTHER</v>
      </c>
      <c r="K2693" s="23">
        <f ca="1">NETWORKDAYS(LeaveTracker[[#This Row],[Start Date]],LeaveTracker[[#This Row],[End Date]],lstHolidays)</f>
        <v>1</v>
      </c>
      <c r="L2693" s="30"/>
    </row>
    <row r="2694" spans="1:12" ht="30" customHeight="1" x14ac:dyDescent="0.3">
      <c r="A2694" s="30">
        <f t="shared" si="16"/>
        <v>1109</v>
      </c>
      <c r="B2694" s="36">
        <v>44831</v>
      </c>
      <c r="C2694" s="36">
        <v>44782</v>
      </c>
      <c r="D2694" s="19" t="s">
        <v>782</v>
      </c>
      <c r="E2694" s="20" t="str">
        <f>IF(ISBLANK(LeaveTracker[[#This Row],[Employee Name]]),"-----",VLOOKUP(LeaveTracker[[#This Row],[Employee Name]],Employees[[Employee Name]:[Office]],6))</f>
        <v>GSO</v>
      </c>
      <c r="F2694" s="24">
        <v>44781</v>
      </c>
      <c r="G2694" s="24">
        <v>44781</v>
      </c>
      <c r="H2694" s="19" t="s">
        <v>81</v>
      </c>
      <c r="I2694" s="51"/>
      <c r="J2694" s="27" t="str">
        <f ca="1">NETWORKDAYS(LeaveTracker[[#This Row],[Start Date]],LeaveTracker[[#This Row],[End Date]],lstHolidays)&amp; " "&amp;LeaveTracker[[#This Row],[Type of Leave]]</f>
        <v>1 SL</v>
      </c>
      <c r="K2694" s="23">
        <f ca="1">NETWORKDAYS(LeaveTracker[[#This Row],[Start Date]],LeaveTracker[[#This Row],[End Date]],lstHolidays)</f>
        <v>1</v>
      </c>
      <c r="L2694" s="30"/>
    </row>
    <row r="2695" spans="1:12" ht="30" customHeight="1" x14ac:dyDescent="0.3">
      <c r="A2695" s="30">
        <f t="shared" si="16"/>
        <v>1110</v>
      </c>
      <c r="B2695" s="36">
        <v>44831</v>
      </c>
      <c r="C2695" s="36">
        <v>44783</v>
      </c>
      <c r="D2695" s="19" t="s">
        <v>888</v>
      </c>
      <c r="E2695" s="20" t="str">
        <f>IF(ISBLANK(LeaveTracker[[#This Row],[Employee Name]]),"-----",VLOOKUP(LeaveTracker[[#This Row],[Employee Name]],Employees[[Employee Name]:[Office]],6))</f>
        <v>GSO</v>
      </c>
      <c r="F2695" s="24">
        <v>44778</v>
      </c>
      <c r="G2695" s="24">
        <v>44778</v>
      </c>
      <c r="H2695" s="19" t="s">
        <v>81</v>
      </c>
      <c r="I2695" s="51"/>
      <c r="J2695" s="27" t="str">
        <f ca="1">NETWORKDAYS(LeaveTracker[[#This Row],[Start Date]],LeaveTracker[[#This Row],[End Date]],lstHolidays)&amp; " "&amp;LeaveTracker[[#This Row],[Type of Leave]]</f>
        <v>1 SL</v>
      </c>
      <c r="K2695" s="23">
        <f ca="1">NETWORKDAYS(LeaveTracker[[#This Row],[Start Date]],LeaveTracker[[#This Row],[End Date]],lstHolidays)</f>
        <v>1</v>
      </c>
      <c r="L2695" s="30"/>
    </row>
    <row r="2696" spans="1:12" ht="30" customHeight="1" x14ac:dyDescent="0.3">
      <c r="A2696" s="30">
        <v>1110</v>
      </c>
      <c r="B2696" s="36">
        <v>44831</v>
      </c>
      <c r="C2696" s="36">
        <v>44783</v>
      </c>
      <c r="D2696" s="19" t="s">
        <v>888</v>
      </c>
      <c r="E2696" s="20" t="str">
        <f>IF(ISBLANK(LeaveTracker[[#This Row],[Employee Name]]),"-----",VLOOKUP(LeaveTracker[[#This Row],[Employee Name]],Employees[[Employee Name]:[Office]],6))</f>
        <v>GSO</v>
      </c>
      <c r="F2696" s="24">
        <v>44781</v>
      </c>
      <c r="G2696" s="24">
        <v>44782</v>
      </c>
      <c r="H2696" s="19" t="s">
        <v>81</v>
      </c>
      <c r="I2696" s="51"/>
      <c r="J2696" s="27" t="str">
        <f ca="1">NETWORKDAYS(LeaveTracker[[#This Row],[Start Date]],LeaveTracker[[#This Row],[End Date]],lstHolidays)&amp; " "&amp;LeaveTracker[[#This Row],[Type of Leave]]</f>
        <v>2 SL</v>
      </c>
      <c r="K2696" s="23">
        <f ca="1">NETWORKDAYS(LeaveTracker[[#This Row],[Start Date]],LeaveTracker[[#This Row],[End Date]],lstHolidays)</f>
        <v>2</v>
      </c>
      <c r="L2696" s="30"/>
    </row>
    <row r="2697" spans="1:12" ht="30" customHeight="1" x14ac:dyDescent="0.3">
      <c r="A2697" s="30">
        <f t="shared" si="16"/>
        <v>1111</v>
      </c>
      <c r="B2697" s="36">
        <v>44831</v>
      </c>
      <c r="C2697" s="36">
        <v>44778</v>
      </c>
      <c r="D2697" s="19" t="s">
        <v>884</v>
      </c>
      <c r="E2697" s="20" t="str">
        <f>IF(ISBLANK(LeaveTracker[[#This Row],[Employee Name]]),"-----",VLOOKUP(LeaveTracker[[#This Row],[Employee Name]],Employees[[Employee Name]:[Office]],6))</f>
        <v>GSO</v>
      </c>
      <c r="F2697" s="24">
        <v>44777</v>
      </c>
      <c r="G2697" s="24">
        <v>44777</v>
      </c>
      <c r="H2697" s="19" t="s">
        <v>81</v>
      </c>
      <c r="I2697" s="51"/>
      <c r="J2697" s="27" t="str">
        <f ca="1">NETWORKDAYS(LeaveTracker[[#This Row],[Start Date]],LeaveTracker[[#This Row],[End Date]],lstHolidays)&amp; " "&amp;LeaveTracker[[#This Row],[Type of Leave]]</f>
        <v>1 SL</v>
      </c>
      <c r="K2697" s="23">
        <f ca="1">NETWORKDAYS(LeaveTracker[[#This Row],[Start Date]],LeaveTracker[[#This Row],[End Date]],lstHolidays)</f>
        <v>1</v>
      </c>
      <c r="L2697" s="30"/>
    </row>
    <row r="2698" spans="1:12" ht="30" customHeight="1" x14ac:dyDescent="0.3">
      <c r="A2698" s="30">
        <f t="shared" si="16"/>
        <v>1112</v>
      </c>
      <c r="B2698" s="36">
        <v>44831</v>
      </c>
      <c r="C2698" s="36">
        <v>44817</v>
      </c>
      <c r="D2698" s="19" t="s">
        <v>612</v>
      </c>
      <c r="E2698" s="20" t="str">
        <f>IF(ISBLANK(LeaveTracker[[#This Row],[Employee Name]]),"-----",VLOOKUP(LeaveTracker[[#This Row],[Employee Name]],Employees[[Employee Name]:[Office]],6))</f>
        <v>CBO</v>
      </c>
      <c r="F2698" s="24">
        <v>44816</v>
      </c>
      <c r="G2698" s="24">
        <v>44816</v>
      </c>
      <c r="H2698" s="19" t="s">
        <v>81</v>
      </c>
      <c r="I2698" s="51"/>
      <c r="J2698" s="27" t="str">
        <f ca="1">NETWORKDAYS(LeaveTracker[[#This Row],[Start Date]],LeaveTracker[[#This Row],[End Date]],lstHolidays)&amp; " "&amp;LeaveTracker[[#This Row],[Type of Leave]]</f>
        <v>1 SL</v>
      </c>
      <c r="K2698" s="23">
        <f ca="1">NETWORKDAYS(LeaveTracker[[#This Row],[Start Date]],LeaveTracker[[#This Row],[End Date]],lstHolidays)</f>
        <v>1</v>
      </c>
      <c r="L2698" s="30"/>
    </row>
    <row r="2699" spans="1:12" ht="30" customHeight="1" x14ac:dyDescent="0.3">
      <c r="A2699" s="30">
        <f t="shared" si="16"/>
        <v>1113</v>
      </c>
      <c r="B2699" s="36">
        <v>44831</v>
      </c>
      <c r="C2699" s="36">
        <v>44816</v>
      </c>
      <c r="D2699" s="19" t="s">
        <v>485</v>
      </c>
      <c r="E2699" s="20" t="str">
        <f>IF(ISBLANK(LeaveTracker[[#This Row],[Employee Name]]),"-----",VLOOKUP(LeaveTracker[[#This Row],[Employee Name]],Employees[[Employee Name]:[Office]],6))</f>
        <v>COOPERATIVE OFFICE</v>
      </c>
      <c r="F2699" s="24">
        <v>44820</v>
      </c>
      <c r="G2699" s="24">
        <v>44820</v>
      </c>
      <c r="H2699" s="19" t="s">
        <v>82</v>
      </c>
      <c r="I2699" s="51"/>
      <c r="J2699" s="27" t="str">
        <f ca="1">NETWORKDAYS(LeaveTracker[[#This Row],[Start Date]],LeaveTracker[[#This Row],[End Date]],lstHolidays)&amp; " "&amp;LeaveTracker[[#This Row],[Type of Leave]]</f>
        <v>1 VL</v>
      </c>
      <c r="K2699" s="23">
        <f ca="1">NETWORKDAYS(LeaveTracker[[#This Row],[Start Date]],LeaveTracker[[#This Row],[End Date]],lstHolidays)</f>
        <v>1</v>
      </c>
      <c r="L2699" s="30"/>
    </row>
    <row r="2700" spans="1:12" ht="30" customHeight="1" x14ac:dyDescent="0.3">
      <c r="A2700" s="30">
        <f t="shared" si="16"/>
        <v>1114</v>
      </c>
      <c r="B2700" s="36">
        <v>44831</v>
      </c>
      <c r="C2700" s="36">
        <v>44812</v>
      </c>
      <c r="D2700" s="19" t="s">
        <v>280</v>
      </c>
      <c r="E2700" s="20" t="str">
        <f>IF(ISBLANK(LeaveTracker[[#This Row],[Employee Name]]),"-----",VLOOKUP(LeaveTracker[[#This Row],[Employee Name]],Employees[[Employee Name]:[Office]],6))</f>
        <v>PICNIC GROVE</v>
      </c>
      <c r="F2700" s="24">
        <v>44822</v>
      </c>
      <c r="G2700" s="24">
        <v>44822</v>
      </c>
      <c r="H2700" s="19" t="s">
        <v>300</v>
      </c>
      <c r="I2700" s="51" t="s">
        <v>1016</v>
      </c>
      <c r="J2700" s="27" t="str">
        <f ca="1">NETWORKDAYS(LeaveTracker[[#This Row],[Start Date]],LeaveTracker[[#This Row],[End Date]],lstHolidays)&amp; " "&amp;LeaveTracker[[#This Row],[Type of Leave]]</f>
        <v>0 OTHER</v>
      </c>
      <c r="K2700" s="23">
        <f ca="1">NETWORKDAYS(LeaveTracker[[#This Row],[Start Date]],LeaveTracker[[#This Row],[End Date]],lstHolidays)</f>
        <v>0</v>
      </c>
      <c r="L2700" s="30"/>
    </row>
    <row r="2701" spans="1:12" ht="30" customHeight="1" x14ac:dyDescent="0.3">
      <c r="A2701" s="30">
        <f t="shared" si="16"/>
        <v>1115</v>
      </c>
      <c r="B2701" s="36">
        <v>44831</v>
      </c>
      <c r="C2701" s="36">
        <v>44804</v>
      </c>
      <c r="D2701" s="19" t="s">
        <v>1298</v>
      </c>
      <c r="E2701" s="20">
        <f>IF(ISBLANK(LeaveTracker[[#This Row],[Employee Name]]),"-----",VLOOKUP(LeaveTracker[[#This Row],[Employee Name]],Employees[[Employee Name]:[Office]],6))</f>
        <v>0</v>
      </c>
      <c r="F2701" s="24">
        <v>44804</v>
      </c>
      <c r="G2701" s="24">
        <v>44811</v>
      </c>
      <c r="H2701" s="19" t="s">
        <v>300</v>
      </c>
      <c r="I2701" s="51" t="s">
        <v>1035</v>
      </c>
      <c r="J2701" s="27" t="str">
        <f ca="1">NETWORKDAYS(LeaveTracker[[#This Row],[Start Date]],LeaveTracker[[#This Row],[End Date]],lstHolidays)&amp; " "&amp;LeaveTracker[[#This Row],[Type of Leave]]</f>
        <v>6 OTHER</v>
      </c>
      <c r="K2701" s="23">
        <f ca="1">NETWORKDAYS(LeaveTracker[[#This Row],[Start Date]],LeaveTracker[[#This Row],[End Date]],lstHolidays)</f>
        <v>6</v>
      </c>
      <c r="L2701" s="30"/>
    </row>
    <row r="2702" spans="1:12" ht="30" customHeight="1" x14ac:dyDescent="0.3">
      <c r="A2702" s="30">
        <f t="shared" si="16"/>
        <v>1116</v>
      </c>
      <c r="B2702" s="36">
        <v>44831</v>
      </c>
      <c r="C2702" s="36">
        <v>44781</v>
      </c>
      <c r="D2702" s="19" t="s">
        <v>446</v>
      </c>
      <c r="E2702" s="20" t="str">
        <f>IF(ISBLANK(LeaveTracker[[#This Row],[Employee Name]]),"-----",VLOOKUP(LeaveTracker[[#This Row],[Employee Name]],Employees[[Employee Name]:[Office]],6))</f>
        <v>GSO</v>
      </c>
      <c r="F2702" s="24">
        <v>44775</v>
      </c>
      <c r="G2702" s="24">
        <v>44775</v>
      </c>
      <c r="H2702" s="19" t="s">
        <v>81</v>
      </c>
      <c r="I2702" s="51"/>
      <c r="J2702" s="27" t="str">
        <f ca="1">NETWORKDAYS(LeaveTracker[[#This Row],[Start Date]],LeaveTracker[[#This Row],[End Date]],lstHolidays)&amp; " "&amp;LeaveTracker[[#This Row],[Type of Leave]]</f>
        <v>1 SL</v>
      </c>
      <c r="K2702" s="23">
        <f ca="1">NETWORKDAYS(LeaveTracker[[#This Row],[Start Date]],LeaveTracker[[#This Row],[End Date]],lstHolidays)</f>
        <v>1</v>
      </c>
      <c r="L2702" s="30"/>
    </row>
    <row r="2703" spans="1:12" ht="30" customHeight="1" x14ac:dyDescent="0.3">
      <c r="A2703" s="30">
        <f t="shared" si="16"/>
        <v>1117</v>
      </c>
      <c r="B2703" s="36">
        <v>44831</v>
      </c>
      <c r="C2703" s="36">
        <v>44819</v>
      </c>
      <c r="D2703" s="19" t="s">
        <v>784</v>
      </c>
      <c r="E2703" s="20" t="str">
        <f>IF(ISBLANK(LeaveTracker[[#This Row],[Employee Name]]),"-----",VLOOKUP(LeaveTracker[[#This Row],[Employee Name]],Employees[[Employee Name]:[Office]],6))</f>
        <v>HRMO</v>
      </c>
      <c r="F2703" s="24">
        <v>44832</v>
      </c>
      <c r="G2703" s="24">
        <v>44833</v>
      </c>
      <c r="H2703" s="19" t="s">
        <v>82</v>
      </c>
      <c r="I2703" s="51"/>
      <c r="J2703" s="27" t="str">
        <f ca="1">NETWORKDAYS(LeaveTracker[[#This Row],[Start Date]],LeaveTracker[[#This Row],[End Date]],lstHolidays)&amp; " "&amp;LeaveTracker[[#This Row],[Type of Leave]]</f>
        <v>2 VL</v>
      </c>
      <c r="K2703" s="23">
        <f ca="1">NETWORKDAYS(LeaveTracker[[#This Row],[Start Date]],LeaveTracker[[#This Row],[End Date]],lstHolidays)</f>
        <v>2</v>
      </c>
      <c r="L2703" s="30"/>
    </row>
    <row r="2704" spans="1:12" ht="30" customHeight="1" x14ac:dyDescent="0.3">
      <c r="A2704" s="30">
        <f t="shared" si="16"/>
        <v>1118</v>
      </c>
      <c r="B2704" s="36">
        <v>44831</v>
      </c>
      <c r="C2704" s="36">
        <v>44817</v>
      </c>
      <c r="D2704" s="19" t="s">
        <v>956</v>
      </c>
      <c r="E2704" s="20" t="str">
        <f>IF(ISBLANK(LeaveTracker[[#This Row],[Employee Name]]),"-----",VLOOKUP(LeaveTracker[[#This Row],[Employee Name]],Employees[[Employee Name]:[Office]],6))</f>
        <v>EEO/ CITY MARKET</v>
      </c>
      <c r="F2704" s="24">
        <v>44820</v>
      </c>
      <c r="G2704" s="24">
        <v>44820</v>
      </c>
      <c r="H2704" s="19" t="s">
        <v>82</v>
      </c>
      <c r="I2704" s="51"/>
      <c r="J2704" s="27" t="str">
        <f ca="1">NETWORKDAYS(LeaveTracker[[#This Row],[Start Date]],LeaveTracker[[#This Row],[End Date]],lstHolidays)&amp; " "&amp;LeaveTracker[[#This Row],[Type of Leave]]</f>
        <v>1 VL</v>
      </c>
      <c r="K2704" s="23">
        <f ca="1">NETWORKDAYS(LeaveTracker[[#This Row],[Start Date]],LeaveTracker[[#This Row],[End Date]],lstHolidays)</f>
        <v>1</v>
      </c>
      <c r="L2704" s="30"/>
    </row>
    <row r="2705" spans="1:12" ht="30" customHeight="1" x14ac:dyDescent="0.3">
      <c r="A2705" s="30">
        <v>1118</v>
      </c>
      <c r="B2705" s="36">
        <v>44831</v>
      </c>
      <c r="C2705" s="36">
        <v>44817</v>
      </c>
      <c r="D2705" s="19" t="s">
        <v>956</v>
      </c>
      <c r="E2705" s="20" t="str">
        <f>IF(ISBLANK(LeaveTracker[[#This Row],[Employee Name]]),"-----",VLOOKUP(LeaveTracker[[#This Row],[Employee Name]],Employees[[Employee Name]:[Office]],6))</f>
        <v>EEO/ CITY MARKET</v>
      </c>
      <c r="F2705" s="24">
        <v>44827</v>
      </c>
      <c r="G2705" s="24">
        <v>44827</v>
      </c>
      <c r="H2705" s="19" t="s">
        <v>82</v>
      </c>
      <c r="I2705" s="51"/>
      <c r="J2705" s="27" t="str">
        <f ca="1">NETWORKDAYS(LeaveTracker[[#This Row],[Start Date]],LeaveTracker[[#This Row],[End Date]],lstHolidays)&amp; " "&amp;LeaveTracker[[#This Row],[Type of Leave]]</f>
        <v>1 VL</v>
      </c>
      <c r="K2705" s="23">
        <f ca="1">NETWORKDAYS(LeaveTracker[[#This Row],[Start Date]],LeaveTracker[[#This Row],[End Date]],lstHolidays)</f>
        <v>1</v>
      </c>
      <c r="L2705" s="30"/>
    </row>
    <row r="2706" spans="1:12" ht="30" customHeight="1" x14ac:dyDescent="0.3">
      <c r="A2706" s="30">
        <v>1118</v>
      </c>
      <c r="B2706" s="36">
        <v>44831</v>
      </c>
      <c r="C2706" s="36">
        <v>44817</v>
      </c>
      <c r="D2706" s="19" t="s">
        <v>956</v>
      </c>
      <c r="E2706" s="20" t="str">
        <f>IF(ISBLANK(LeaveTracker[[#This Row],[Employee Name]]),"-----",VLOOKUP(LeaveTracker[[#This Row],[Employee Name]],Employees[[Employee Name]:[Office]],6))</f>
        <v>EEO/ CITY MARKET</v>
      </c>
      <c r="F2706" s="24">
        <v>44834</v>
      </c>
      <c r="G2706" s="24">
        <v>44834</v>
      </c>
      <c r="H2706" s="19" t="s">
        <v>82</v>
      </c>
      <c r="I2706" s="51"/>
      <c r="J2706" s="27" t="str">
        <f ca="1">NETWORKDAYS(LeaveTracker[[#This Row],[Start Date]],LeaveTracker[[#This Row],[End Date]],lstHolidays)&amp; " "&amp;LeaveTracker[[#This Row],[Type of Leave]]</f>
        <v>1 VL</v>
      </c>
      <c r="K2706" s="23">
        <f ca="1">NETWORKDAYS(LeaveTracker[[#This Row],[Start Date]],LeaveTracker[[#This Row],[End Date]],lstHolidays)</f>
        <v>1</v>
      </c>
      <c r="L2706" s="30"/>
    </row>
    <row r="2707" spans="1:12" ht="30" customHeight="1" x14ac:dyDescent="0.3">
      <c r="A2707" s="30">
        <f t="shared" si="16"/>
        <v>1119</v>
      </c>
      <c r="B2707" s="36">
        <v>44831</v>
      </c>
      <c r="C2707" s="36">
        <v>44817</v>
      </c>
      <c r="D2707" s="19" t="s">
        <v>698</v>
      </c>
      <c r="E2707" s="20" t="str">
        <f>IF(ISBLANK(LeaveTracker[[#This Row],[Employee Name]]),"-----",VLOOKUP(LeaveTracker[[#This Row],[Employee Name]],Employees[[Employee Name]:[Office]],6))</f>
        <v>PICNIC GROVE</v>
      </c>
      <c r="F2707" s="24">
        <v>44806</v>
      </c>
      <c r="G2707" s="24">
        <v>44806</v>
      </c>
      <c r="H2707" s="19" t="s">
        <v>81</v>
      </c>
      <c r="I2707" s="51"/>
      <c r="J2707" s="27" t="str">
        <f ca="1">NETWORKDAYS(LeaveTracker[[#This Row],[Start Date]],LeaveTracker[[#This Row],[End Date]],lstHolidays)&amp; " "&amp;LeaveTracker[[#This Row],[Type of Leave]]</f>
        <v>1 SL</v>
      </c>
      <c r="K2707" s="23">
        <f ca="1">NETWORKDAYS(LeaveTracker[[#This Row],[Start Date]],LeaveTracker[[#This Row],[End Date]],lstHolidays)</f>
        <v>1</v>
      </c>
      <c r="L2707" s="30"/>
    </row>
    <row r="2708" spans="1:12" ht="30" customHeight="1" x14ac:dyDescent="0.3">
      <c r="A2708" s="30">
        <v>1119</v>
      </c>
      <c r="B2708" s="36">
        <v>44831</v>
      </c>
      <c r="C2708" s="36">
        <v>44817</v>
      </c>
      <c r="D2708" s="19" t="s">
        <v>698</v>
      </c>
      <c r="E2708" s="20" t="str">
        <f>IF(ISBLANK(LeaveTracker[[#This Row],[Employee Name]]),"-----",VLOOKUP(LeaveTracker[[#This Row],[Employee Name]],Employees[[Employee Name]:[Office]],6))</f>
        <v>PICNIC GROVE</v>
      </c>
      <c r="F2708" s="24">
        <v>44809</v>
      </c>
      <c r="G2708" s="24">
        <v>44813</v>
      </c>
      <c r="H2708" s="19" t="s">
        <v>81</v>
      </c>
      <c r="I2708" s="51"/>
      <c r="J2708" s="27" t="str">
        <f ca="1">NETWORKDAYS(LeaveTracker[[#This Row],[Start Date]],LeaveTracker[[#This Row],[End Date]],lstHolidays)&amp; " "&amp;LeaveTracker[[#This Row],[Type of Leave]]</f>
        <v>5 SL</v>
      </c>
      <c r="K2708" s="23">
        <f ca="1">NETWORKDAYS(LeaveTracker[[#This Row],[Start Date]],LeaveTracker[[#This Row],[End Date]],lstHolidays)</f>
        <v>5</v>
      </c>
      <c r="L2708" s="30"/>
    </row>
    <row r="2709" spans="1:12" ht="30" customHeight="1" x14ac:dyDescent="0.3">
      <c r="A2709" s="30">
        <f t="shared" si="16"/>
        <v>1120</v>
      </c>
      <c r="B2709" s="36">
        <v>44831</v>
      </c>
      <c r="C2709" s="36">
        <v>44816</v>
      </c>
      <c r="D2709" s="19" t="s">
        <v>175</v>
      </c>
      <c r="E2709" s="20" t="str">
        <f>IF(ISBLANK(LeaveTracker[[#This Row],[Employee Name]]),"-----",VLOOKUP(LeaveTracker[[#This Row],[Employee Name]],Employees[[Employee Name]:[Office]],6))</f>
        <v>HRMO</v>
      </c>
      <c r="F2709" s="24">
        <v>44809</v>
      </c>
      <c r="G2709" s="24">
        <v>44813</v>
      </c>
      <c r="H2709" s="19" t="s">
        <v>81</v>
      </c>
      <c r="I2709" s="51"/>
      <c r="J2709" s="27" t="str">
        <f ca="1">NETWORKDAYS(LeaveTracker[[#This Row],[Start Date]],LeaveTracker[[#This Row],[End Date]],lstHolidays)&amp; " "&amp;LeaveTracker[[#This Row],[Type of Leave]]</f>
        <v>5 SL</v>
      </c>
      <c r="K2709" s="23">
        <f ca="1">NETWORKDAYS(LeaveTracker[[#This Row],[Start Date]],LeaveTracker[[#This Row],[End Date]],lstHolidays)</f>
        <v>5</v>
      </c>
      <c r="L2709" s="30"/>
    </row>
    <row r="2710" spans="1:12" ht="30" customHeight="1" x14ac:dyDescent="0.3">
      <c r="A2710" s="30">
        <f t="shared" si="16"/>
        <v>1121</v>
      </c>
      <c r="B2710" s="36">
        <v>44831</v>
      </c>
      <c r="C2710" s="36">
        <v>44792</v>
      </c>
      <c r="D2710" s="19" t="s">
        <v>693</v>
      </c>
      <c r="E2710" s="20" t="str">
        <f>IF(ISBLANK(LeaveTracker[[#This Row],[Employee Name]]),"-----",VLOOKUP(LeaveTracker[[#This Row],[Employee Name]],Employees[[Employee Name]:[Office]],6))</f>
        <v>CHO</v>
      </c>
      <c r="F2710" s="24">
        <v>44788</v>
      </c>
      <c r="G2710" s="24">
        <v>44789</v>
      </c>
      <c r="H2710" s="19" t="s">
        <v>81</v>
      </c>
      <c r="I2710" s="51"/>
      <c r="J2710" s="27" t="str">
        <f ca="1">NETWORKDAYS(LeaveTracker[[#This Row],[Start Date]],LeaveTracker[[#This Row],[End Date]],lstHolidays)&amp; " "&amp;LeaveTracker[[#This Row],[Type of Leave]]</f>
        <v>2 SL</v>
      </c>
      <c r="K2710" s="23">
        <f ca="1">NETWORKDAYS(LeaveTracker[[#This Row],[Start Date]],LeaveTracker[[#This Row],[End Date]],lstHolidays)</f>
        <v>2</v>
      </c>
      <c r="L2710" s="30"/>
    </row>
    <row r="2711" spans="1:12" ht="30" customHeight="1" x14ac:dyDescent="0.3">
      <c r="A2711" s="30">
        <f t="shared" si="16"/>
        <v>1122</v>
      </c>
      <c r="B2711" s="36">
        <v>44831</v>
      </c>
      <c r="C2711" s="36">
        <v>44791</v>
      </c>
      <c r="D2711" s="19" t="s">
        <v>833</v>
      </c>
      <c r="E2711" s="20" t="str">
        <f>IF(ISBLANK(LeaveTracker[[#This Row],[Employee Name]]),"-----",VLOOKUP(LeaveTracker[[#This Row],[Employee Name]],Employees[[Employee Name]:[Office]],6))</f>
        <v>CHO</v>
      </c>
      <c r="F2711" s="24">
        <v>44784</v>
      </c>
      <c r="G2711" s="24">
        <v>44785</v>
      </c>
      <c r="H2711" s="19" t="s">
        <v>81</v>
      </c>
      <c r="I2711" s="51"/>
      <c r="J2711" s="27" t="str">
        <f ca="1">NETWORKDAYS(LeaveTracker[[#This Row],[Start Date]],LeaveTracker[[#This Row],[End Date]],lstHolidays)&amp; " "&amp;LeaveTracker[[#This Row],[Type of Leave]]</f>
        <v>2 SL</v>
      </c>
      <c r="K2711" s="23">
        <f ca="1">NETWORKDAYS(LeaveTracker[[#This Row],[Start Date]],LeaveTracker[[#This Row],[End Date]],lstHolidays)</f>
        <v>2</v>
      </c>
      <c r="L2711" s="30"/>
    </row>
    <row r="2712" spans="1:12" ht="30" customHeight="1" x14ac:dyDescent="0.3">
      <c r="A2712" s="30">
        <f t="shared" si="16"/>
        <v>1123</v>
      </c>
      <c r="B2712" s="36">
        <v>44831</v>
      </c>
      <c r="C2712" s="36">
        <v>44774</v>
      </c>
      <c r="D2712" s="19" t="s">
        <v>1301</v>
      </c>
      <c r="E2712" s="20" t="str">
        <f>IF(ISBLANK(LeaveTracker[[#This Row],[Employee Name]]),"-----",VLOOKUP(LeaveTracker[[#This Row],[Employee Name]],Employees[[Employee Name]:[Office]],6))</f>
        <v>HRMO</v>
      </c>
      <c r="F2712" s="24">
        <v>44778</v>
      </c>
      <c r="G2712" s="24">
        <v>44778</v>
      </c>
      <c r="H2712" s="19" t="s">
        <v>82</v>
      </c>
      <c r="I2712" s="51"/>
      <c r="J2712" s="27" t="str">
        <f ca="1">NETWORKDAYS(LeaveTracker[[#This Row],[Start Date]],LeaveTracker[[#This Row],[End Date]],lstHolidays)&amp; " "&amp;LeaveTracker[[#This Row],[Type of Leave]]</f>
        <v>1 VL</v>
      </c>
      <c r="K2712" s="23">
        <f ca="1">NETWORKDAYS(LeaveTracker[[#This Row],[Start Date]],LeaveTracker[[#This Row],[End Date]],lstHolidays)</f>
        <v>1</v>
      </c>
      <c r="L2712" s="30"/>
    </row>
    <row r="2713" spans="1:12" ht="30" customHeight="1" x14ac:dyDescent="0.3">
      <c r="A2713" s="30">
        <v>1123</v>
      </c>
      <c r="B2713" s="36">
        <v>44831</v>
      </c>
      <c r="C2713" s="36">
        <v>44774</v>
      </c>
      <c r="D2713" s="19" t="s">
        <v>1301</v>
      </c>
      <c r="E2713" s="20" t="str">
        <f>IF(ISBLANK(LeaveTracker[[#This Row],[Employee Name]]),"-----",VLOOKUP(LeaveTracker[[#This Row],[Employee Name]],Employees[[Employee Name]:[Office]],6))</f>
        <v>HRMO</v>
      </c>
      <c r="F2713" s="24">
        <v>44783</v>
      </c>
      <c r="G2713" s="24">
        <v>44785</v>
      </c>
      <c r="H2713" s="19" t="s">
        <v>82</v>
      </c>
      <c r="I2713" s="51"/>
      <c r="J2713" s="27" t="str">
        <f ca="1">NETWORKDAYS(LeaveTracker[[#This Row],[Start Date]],LeaveTracker[[#This Row],[End Date]],lstHolidays)&amp; " "&amp;LeaveTracker[[#This Row],[Type of Leave]]</f>
        <v>3 VL</v>
      </c>
      <c r="K2713" s="23">
        <f ca="1">NETWORKDAYS(LeaveTracker[[#This Row],[Start Date]],LeaveTracker[[#This Row],[End Date]],lstHolidays)</f>
        <v>3</v>
      </c>
      <c r="L2713" s="30"/>
    </row>
    <row r="2714" spans="1:12" ht="30" customHeight="1" x14ac:dyDescent="0.3">
      <c r="A2714" s="30">
        <f t="shared" si="16"/>
        <v>1124</v>
      </c>
      <c r="B2714" s="36">
        <v>44831</v>
      </c>
      <c r="C2714" s="36">
        <v>44790</v>
      </c>
      <c r="D2714" s="19" t="s">
        <v>467</v>
      </c>
      <c r="E2714" s="20" t="str">
        <f>IF(ISBLANK(LeaveTracker[[#This Row],[Employee Name]]),"-----",VLOOKUP(LeaveTracker[[#This Row],[Employee Name]],Employees[[Employee Name]:[Office]],6))</f>
        <v>ASSESSORS OFFICE</v>
      </c>
      <c r="F2714" s="24">
        <v>44798</v>
      </c>
      <c r="G2714" s="24">
        <v>44799</v>
      </c>
      <c r="H2714" s="19" t="s">
        <v>82</v>
      </c>
      <c r="I2714" s="51"/>
      <c r="J2714" s="27" t="str">
        <f ca="1">NETWORKDAYS(LeaveTracker[[#This Row],[Start Date]],LeaveTracker[[#This Row],[End Date]],lstHolidays)&amp; " "&amp;LeaveTracker[[#This Row],[Type of Leave]]</f>
        <v>2 VL</v>
      </c>
      <c r="K2714" s="23">
        <f ca="1">NETWORKDAYS(LeaveTracker[[#This Row],[Start Date]],LeaveTracker[[#This Row],[End Date]],lstHolidays)</f>
        <v>2</v>
      </c>
      <c r="L2714" s="30"/>
    </row>
    <row r="2715" spans="1:12" ht="30" customHeight="1" x14ac:dyDescent="0.3">
      <c r="A2715" s="30">
        <f t="shared" si="16"/>
        <v>1125</v>
      </c>
      <c r="B2715" s="36">
        <v>44831</v>
      </c>
      <c r="C2715" s="36">
        <v>44788</v>
      </c>
      <c r="D2715" s="19" t="s">
        <v>512</v>
      </c>
      <c r="E2715" s="20" t="str">
        <f>IF(ISBLANK(LeaveTracker[[#This Row],[Employee Name]]),"-----",VLOOKUP(LeaveTracker[[#This Row],[Employee Name]],Employees[[Employee Name]:[Office]],6))</f>
        <v>ACCOUNTING</v>
      </c>
      <c r="F2715" s="24">
        <v>44795</v>
      </c>
      <c r="G2715" s="24">
        <v>44795</v>
      </c>
      <c r="H2715" s="19" t="s">
        <v>82</v>
      </c>
      <c r="I2715" s="51"/>
      <c r="J2715" s="27" t="str">
        <f ca="1">NETWORKDAYS(LeaveTracker[[#This Row],[Start Date]],LeaveTracker[[#This Row],[End Date]],lstHolidays)&amp; " "&amp;LeaveTracker[[#This Row],[Type of Leave]]</f>
        <v>1 VL</v>
      </c>
      <c r="K2715" s="23">
        <f ca="1">NETWORKDAYS(LeaveTracker[[#This Row],[Start Date]],LeaveTracker[[#This Row],[End Date]],lstHolidays)</f>
        <v>1</v>
      </c>
      <c r="L2715" s="30"/>
    </row>
    <row r="2716" spans="1:12" ht="30" customHeight="1" x14ac:dyDescent="0.3">
      <c r="A2716" s="30">
        <f t="shared" si="16"/>
        <v>1126</v>
      </c>
      <c r="B2716" s="36">
        <v>44831</v>
      </c>
      <c r="C2716" s="36">
        <v>44789</v>
      </c>
      <c r="D2716" s="19" t="s">
        <v>512</v>
      </c>
      <c r="E2716" s="20" t="str">
        <f>IF(ISBLANK(LeaveTracker[[#This Row],[Employee Name]]),"-----",VLOOKUP(LeaveTracker[[#This Row],[Employee Name]],Employees[[Employee Name]:[Office]],6))</f>
        <v>ACCOUNTING</v>
      </c>
      <c r="F2716" s="24">
        <v>44785</v>
      </c>
      <c r="G2716" s="24">
        <v>44785</v>
      </c>
      <c r="H2716" s="19" t="s">
        <v>300</v>
      </c>
      <c r="I2716" s="51" t="s">
        <v>1016</v>
      </c>
      <c r="J2716" s="27" t="str">
        <f ca="1">NETWORKDAYS(LeaveTracker[[#This Row],[Start Date]],LeaveTracker[[#This Row],[End Date]],lstHolidays)&amp; " "&amp;LeaveTracker[[#This Row],[Type of Leave]]</f>
        <v>1 OTHER</v>
      </c>
      <c r="K2716" s="23">
        <f ca="1">NETWORKDAYS(LeaveTracker[[#This Row],[Start Date]],LeaveTracker[[#This Row],[End Date]],lstHolidays)</f>
        <v>1</v>
      </c>
      <c r="L2716" s="30"/>
    </row>
    <row r="2717" spans="1:12" ht="30" customHeight="1" x14ac:dyDescent="0.3">
      <c r="A2717" s="30">
        <f t="shared" si="16"/>
        <v>1127</v>
      </c>
      <c r="B2717" s="36">
        <v>44831</v>
      </c>
      <c r="C2717" s="36">
        <v>44782</v>
      </c>
      <c r="D2717" s="19" t="s">
        <v>522</v>
      </c>
      <c r="E2717" s="20" t="str">
        <f>IF(ISBLANK(LeaveTracker[[#This Row],[Employee Name]]),"-----",VLOOKUP(LeaveTracker[[#This Row],[Employee Name]],Employees[[Employee Name]:[Office]],6))</f>
        <v>ACCOUNTING</v>
      </c>
      <c r="F2717" s="24">
        <v>44789</v>
      </c>
      <c r="G2717" s="24">
        <v>44790</v>
      </c>
      <c r="H2717" s="19" t="s">
        <v>81</v>
      </c>
      <c r="I2717" s="51"/>
      <c r="J2717" s="27" t="str">
        <f ca="1">NETWORKDAYS(LeaveTracker[[#This Row],[Start Date]],LeaveTracker[[#This Row],[End Date]],lstHolidays)&amp; " "&amp;LeaveTracker[[#This Row],[Type of Leave]]</f>
        <v>2 SL</v>
      </c>
      <c r="K2717" s="23">
        <f ca="1">NETWORKDAYS(LeaveTracker[[#This Row],[Start Date]],LeaveTracker[[#This Row],[End Date]],lstHolidays)</f>
        <v>2</v>
      </c>
      <c r="L2717" s="30"/>
    </row>
    <row r="2718" spans="1:12" ht="30" customHeight="1" x14ac:dyDescent="0.3">
      <c r="A2718" s="30">
        <f t="shared" si="16"/>
        <v>1128</v>
      </c>
      <c r="B2718" s="36">
        <v>44831</v>
      </c>
      <c r="C2718" s="36">
        <v>44791</v>
      </c>
      <c r="D2718" s="19" t="s">
        <v>509</v>
      </c>
      <c r="E2718" s="20" t="str">
        <f>IF(ISBLANK(LeaveTracker[[#This Row],[Employee Name]]),"-----",VLOOKUP(LeaveTracker[[#This Row],[Employee Name]],Employees[[Employee Name]:[Office]],6))</f>
        <v>ACCOUNTING</v>
      </c>
      <c r="F2718" s="24">
        <v>44782</v>
      </c>
      <c r="G2718" s="24">
        <v>44782</v>
      </c>
      <c r="H2718" s="19" t="s">
        <v>81</v>
      </c>
      <c r="I2718" s="51"/>
      <c r="J2718" s="27" t="str">
        <f ca="1">NETWORKDAYS(LeaveTracker[[#This Row],[Start Date]],LeaveTracker[[#This Row],[End Date]],lstHolidays)&amp; " "&amp;LeaveTracker[[#This Row],[Type of Leave]]</f>
        <v>1 SL</v>
      </c>
      <c r="K2718" s="23">
        <f ca="1">NETWORKDAYS(LeaveTracker[[#This Row],[Start Date]],LeaveTracker[[#This Row],[End Date]],lstHolidays)</f>
        <v>1</v>
      </c>
      <c r="L2718" s="30"/>
    </row>
    <row r="2719" spans="1:12" ht="30" customHeight="1" x14ac:dyDescent="0.3">
      <c r="A2719" s="30">
        <f t="shared" si="16"/>
        <v>1129</v>
      </c>
      <c r="B2719" s="36">
        <v>44831</v>
      </c>
      <c r="C2719" s="36">
        <v>44791</v>
      </c>
      <c r="D2719" s="19" t="s">
        <v>1105</v>
      </c>
      <c r="E2719" s="20" t="str">
        <f>IF(ISBLANK(LeaveTracker[[#This Row],[Employee Name]]),"-----",VLOOKUP(LeaveTracker[[#This Row],[Employee Name]],Employees[[Employee Name]:[Office]],6))</f>
        <v>ACCOUNTING</v>
      </c>
      <c r="F2719" s="24">
        <v>44795</v>
      </c>
      <c r="G2719" s="24">
        <v>44795</v>
      </c>
      <c r="H2719" s="19" t="s">
        <v>300</v>
      </c>
      <c r="I2719" s="51" t="s">
        <v>1016</v>
      </c>
      <c r="J2719" s="27" t="str">
        <f ca="1">NETWORKDAYS(LeaveTracker[[#This Row],[Start Date]],LeaveTracker[[#This Row],[End Date]],lstHolidays)&amp; " "&amp;LeaveTracker[[#This Row],[Type of Leave]]</f>
        <v>1 OTHER</v>
      </c>
      <c r="K2719" s="23">
        <f ca="1">NETWORKDAYS(LeaveTracker[[#This Row],[Start Date]],LeaveTracker[[#This Row],[End Date]],lstHolidays)</f>
        <v>1</v>
      </c>
      <c r="L2719" s="30"/>
    </row>
    <row r="2720" spans="1:12" ht="30" customHeight="1" x14ac:dyDescent="0.3">
      <c r="A2720" s="30">
        <f t="shared" si="16"/>
        <v>1130</v>
      </c>
      <c r="B2720" s="36">
        <v>44831</v>
      </c>
      <c r="C2720" s="36">
        <v>44791</v>
      </c>
      <c r="D2720" s="19" t="s">
        <v>473</v>
      </c>
      <c r="E2720" s="20" t="str">
        <f>IF(ISBLANK(LeaveTracker[[#This Row],[Employee Name]]),"-----",VLOOKUP(LeaveTracker[[#This Row],[Employee Name]],Employees[[Employee Name]:[Office]],6))</f>
        <v>ASSESSORS OFFICE</v>
      </c>
      <c r="F2720" s="24">
        <v>44790</v>
      </c>
      <c r="G2720" s="24">
        <v>44790</v>
      </c>
      <c r="H2720" s="19" t="s">
        <v>81</v>
      </c>
      <c r="I2720" s="51"/>
      <c r="J2720" s="27" t="str">
        <f ca="1">NETWORKDAYS(LeaveTracker[[#This Row],[Start Date]],LeaveTracker[[#This Row],[End Date]],lstHolidays)&amp; " "&amp;LeaveTracker[[#This Row],[Type of Leave]]</f>
        <v>1 SL</v>
      </c>
      <c r="K2720" s="23">
        <f ca="1">NETWORKDAYS(LeaveTracker[[#This Row],[Start Date]],LeaveTracker[[#This Row],[End Date]],lstHolidays)</f>
        <v>1</v>
      </c>
      <c r="L2720" s="30"/>
    </row>
    <row r="2721" spans="1:12" ht="30" customHeight="1" x14ac:dyDescent="0.3">
      <c r="A2721" s="30">
        <f t="shared" si="16"/>
        <v>1131</v>
      </c>
      <c r="B2721" s="36">
        <v>44831</v>
      </c>
      <c r="C2721" s="36">
        <v>44791</v>
      </c>
      <c r="D2721" s="19" t="s">
        <v>754</v>
      </c>
      <c r="E2721" s="20" t="str">
        <f>IF(ISBLANK(LeaveTracker[[#This Row],[Employee Name]]),"-----",VLOOKUP(LeaveTracker[[#This Row],[Employee Name]],Employees[[Employee Name]:[Office]],6))</f>
        <v>CSWDO</v>
      </c>
      <c r="F2721" s="24">
        <v>44788</v>
      </c>
      <c r="G2721" s="24">
        <v>44790</v>
      </c>
      <c r="H2721" s="19" t="s">
        <v>81</v>
      </c>
      <c r="I2721" s="51"/>
      <c r="J2721" s="27" t="str">
        <f ca="1">NETWORKDAYS(LeaveTracker[[#This Row],[Start Date]],LeaveTracker[[#This Row],[End Date]],lstHolidays)&amp; " "&amp;LeaveTracker[[#This Row],[Type of Leave]]</f>
        <v>3 SL</v>
      </c>
      <c r="K2721" s="23">
        <f ca="1">NETWORKDAYS(LeaveTracker[[#This Row],[Start Date]],LeaveTracker[[#This Row],[End Date]],lstHolidays)</f>
        <v>3</v>
      </c>
      <c r="L2721" s="30"/>
    </row>
    <row r="2722" spans="1:12" ht="30" customHeight="1" x14ac:dyDescent="0.3">
      <c r="A2722" s="30">
        <f t="shared" si="16"/>
        <v>1132</v>
      </c>
      <c r="B2722" s="36">
        <v>44831</v>
      </c>
      <c r="C2722" s="36">
        <v>44783</v>
      </c>
      <c r="D2722" s="19" t="s">
        <v>1302</v>
      </c>
      <c r="E2722" s="20" t="str">
        <f>IF(ISBLANK(LeaveTracker[[#This Row],[Employee Name]]),"-----",VLOOKUP(LeaveTracker[[#This Row],[Employee Name]],Employees[[Employee Name]:[Office]],6))</f>
        <v>SP</v>
      </c>
      <c r="F2722" s="24">
        <v>44783</v>
      </c>
      <c r="G2722" s="24">
        <v>44783</v>
      </c>
      <c r="H2722" s="19" t="s">
        <v>300</v>
      </c>
      <c r="I2722" s="51" t="s">
        <v>1017</v>
      </c>
      <c r="J2722" s="27" t="str">
        <f ca="1">NETWORKDAYS(LeaveTracker[[#This Row],[Start Date]],LeaveTracker[[#This Row],[End Date]],lstHolidays)&amp; " "&amp;LeaveTracker[[#This Row],[Type of Leave]]</f>
        <v>1 OTHER</v>
      </c>
      <c r="K2722" s="23">
        <f ca="1">NETWORKDAYS(LeaveTracker[[#This Row],[Start Date]],LeaveTracker[[#This Row],[End Date]],lstHolidays)</f>
        <v>1</v>
      </c>
      <c r="L2722" s="30"/>
    </row>
    <row r="2723" spans="1:12" ht="30" customHeight="1" x14ac:dyDescent="0.3">
      <c r="A2723" s="30">
        <v>1132</v>
      </c>
      <c r="B2723" s="36">
        <v>44831</v>
      </c>
      <c r="C2723" s="36">
        <v>44783</v>
      </c>
      <c r="D2723" s="19" t="s">
        <v>1302</v>
      </c>
      <c r="E2723" s="20" t="str">
        <f>IF(ISBLANK(LeaveTracker[[#This Row],[Employee Name]]),"-----",VLOOKUP(LeaveTracker[[#This Row],[Employee Name]],Employees[[Employee Name]:[Office]],6))</f>
        <v>SP</v>
      </c>
      <c r="F2723" s="24">
        <v>44790</v>
      </c>
      <c r="G2723" s="24">
        <v>44790</v>
      </c>
      <c r="H2723" s="19" t="s">
        <v>300</v>
      </c>
      <c r="I2723" s="51" t="s">
        <v>1017</v>
      </c>
      <c r="J2723" s="27" t="str">
        <f ca="1">NETWORKDAYS(LeaveTracker[[#This Row],[Start Date]],LeaveTracker[[#This Row],[End Date]],lstHolidays)&amp; " "&amp;LeaveTracker[[#This Row],[Type of Leave]]</f>
        <v>1 OTHER</v>
      </c>
      <c r="K2723" s="23">
        <f ca="1">NETWORKDAYS(LeaveTracker[[#This Row],[Start Date]],LeaveTracker[[#This Row],[End Date]],lstHolidays)</f>
        <v>1</v>
      </c>
      <c r="L2723" s="30"/>
    </row>
    <row r="2724" spans="1:12" ht="30" customHeight="1" x14ac:dyDescent="0.3">
      <c r="A2724" s="30">
        <f t="shared" si="16"/>
        <v>1133</v>
      </c>
      <c r="B2724" s="36">
        <v>44831</v>
      </c>
      <c r="C2724" s="36">
        <v>44792</v>
      </c>
      <c r="D2724" s="19" t="s">
        <v>973</v>
      </c>
      <c r="E2724" s="20" t="str">
        <f>IF(ISBLANK(LeaveTracker[[#This Row],[Employee Name]]),"-----",VLOOKUP(LeaveTracker[[#This Row],[Employee Name]],Employees[[Employee Name]:[Office]],6))</f>
        <v>ASSESSORS OFFICE</v>
      </c>
      <c r="F2724" s="24">
        <v>44803</v>
      </c>
      <c r="G2724" s="24">
        <v>44804</v>
      </c>
      <c r="H2724" s="19" t="s">
        <v>300</v>
      </c>
      <c r="I2724" s="51" t="s">
        <v>1016</v>
      </c>
      <c r="J2724" s="27" t="str">
        <f ca="1">NETWORKDAYS(LeaveTracker[[#This Row],[Start Date]],LeaveTracker[[#This Row],[End Date]],lstHolidays)&amp; " "&amp;LeaveTracker[[#This Row],[Type of Leave]]</f>
        <v>2 OTHER</v>
      </c>
      <c r="K2724" s="23">
        <f ca="1">NETWORKDAYS(LeaveTracker[[#This Row],[Start Date]],LeaveTracker[[#This Row],[End Date]],lstHolidays)</f>
        <v>2</v>
      </c>
      <c r="L2724" s="30"/>
    </row>
    <row r="2725" spans="1:12" ht="30" customHeight="1" x14ac:dyDescent="0.3">
      <c r="A2725" s="30">
        <f t="shared" si="16"/>
        <v>1134</v>
      </c>
      <c r="B2725" s="36">
        <v>44831</v>
      </c>
      <c r="C2725" s="36">
        <v>44781</v>
      </c>
      <c r="D2725" s="19" t="s">
        <v>467</v>
      </c>
      <c r="E2725" s="20" t="str">
        <f>IF(ISBLANK(LeaveTracker[[#This Row],[Employee Name]]),"-----",VLOOKUP(LeaveTracker[[#This Row],[Employee Name]],Employees[[Employee Name]:[Office]],6))</f>
        <v>ASSESSORS OFFICE</v>
      </c>
      <c r="F2725" s="24">
        <v>44778</v>
      </c>
      <c r="G2725" s="24">
        <v>44778</v>
      </c>
      <c r="H2725" s="19" t="s">
        <v>81</v>
      </c>
      <c r="I2725" s="51"/>
      <c r="J2725" s="27" t="str">
        <f ca="1">NETWORKDAYS(LeaveTracker[[#This Row],[Start Date]],LeaveTracker[[#This Row],[End Date]],lstHolidays)&amp; " "&amp;LeaveTracker[[#This Row],[Type of Leave]]</f>
        <v>1 SL</v>
      </c>
      <c r="K2725" s="23">
        <f ca="1">NETWORKDAYS(LeaveTracker[[#This Row],[Start Date]],LeaveTracker[[#This Row],[End Date]],lstHolidays)</f>
        <v>1</v>
      </c>
      <c r="L2725" s="30"/>
    </row>
    <row r="2726" spans="1:12" ht="30" customHeight="1" x14ac:dyDescent="0.3">
      <c r="A2726" s="30">
        <f t="shared" si="16"/>
        <v>1135</v>
      </c>
      <c r="B2726" s="36">
        <v>44831</v>
      </c>
      <c r="C2726" s="36">
        <v>44795</v>
      </c>
      <c r="D2726" s="19" t="s">
        <v>727</v>
      </c>
      <c r="E2726" s="20" t="str">
        <f>IF(ISBLANK(LeaveTracker[[#This Row],[Employee Name]]),"-----",VLOOKUP(LeaveTracker[[#This Row],[Employee Name]],Employees[[Employee Name]:[Office]],6))</f>
        <v>LCR</v>
      </c>
      <c r="F2726" s="24">
        <v>44803</v>
      </c>
      <c r="G2726" s="24">
        <v>44804</v>
      </c>
      <c r="H2726" s="19" t="s">
        <v>82</v>
      </c>
      <c r="I2726" s="51"/>
      <c r="J2726" s="27" t="str">
        <f ca="1">NETWORKDAYS(LeaveTracker[[#This Row],[Start Date]],LeaveTracker[[#This Row],[End Date]],lstHolidays)&amp; " "&amp;LeaveTracker[[#This Row],[Type of Leave]]</f>
        <v>2 VL</v>
      </c>
      <c r="K2726" s="23">
        <f ca="1">NETWORKDAYS(LeaveTracker[[#This Row],[Start Date]],LeaveTracker[[#This Row],[End Date]],lstHolidays)</f>
        <v>2</v>
      </c>
      <c r="L2726" s="30"/>
    </row>
    <row r="2727" spans="1:12" ht="30" customHeight="1" x14ac:dyDescent="0.3">
      <c r="A2727" s="30">
        <v>1135</v>
      </c>
      <c r="B2727" s="36">
        <v>44831</v>
      </c>
      <c r="C2727" s="36">
        <v>44795</v>
      </c>
      <c r="D2727" s="19" t="s">
        <v>727</v>
      </c>
      <c r="E2727" s="20" t="str">
        <f>IF(ISBLANK(LeaveTracker[[#This Row],[Employee Name]]),"-----",VLOOKUP(LeaveTracker[[#This Row],[Employee Name]],Employees[[Employee Name]:[Office]],6))</f>
        <v>LCR</v>
      </c>
      <c r="F2727" s="24">
        <v>44811</v>
      </c>
      <c r="G2727" s="24">
        <v>44813</v>
      </c>
      <c r="H2727" s="19" t="s">
        <v>82</v>
      </c>
      <c r="I2727" s="51"/>
      <c r="J2727" s="27" t="str">
        <f ca="1">NETWORKDAYS(LeaveTracker[[#This Row],[Start Date]],LeaveTracker[[#This Row],[End Date]],lstHolidays)&amp; " "&amp;LeaveTracker[[#This Row],[Type of Leave]]</f>
        <v>3 VL</v>
      </c>
      <c r="K2727" s="23">
        <f ca="1">NETWORKDAYS(LeaveTracker[[#This Row],[Start Date]],LeaveTracker[[#This Row],[End Date]],lstHolidays)</f>
        <v>3</v>
      </c>
      <c r="L2727" s="30"/>
    </row>
    <row r="2728" spans="1:12" ht="30" customHeight="1" x14ac:dyDescent="0.3">
      <c r="A2728" s="30">
        <f t="shared" si="16"/>
        <v>1136</v>
      </c>
      <c r="B2728" s="36">
        <v>44831</v>
      </c>
      <c r="C2728" s="36">
        <v>44788</v>
      </c>
      <c r="D2728" s="19" t="s">
        <v>856</v>
      </c>
      <c r="E2728" s="20" t="str">
        <f>IF(ISBLANK(LeaveTracker[[#This Row],[Employee Name]]),"-----",VLOOKUP(LeaveTracker[[#This Row],[Employee Name]],Employees[[Employee Name]:[Office]],6))</f>
        <v>MO</v>
      </c>
      <c r="F2728" s="24">
        <v>44788</v>
      </c>
      <c r="G2728" s="24">
        <v>44789</v>
      </c>
      <c r="H2728" s="19" t="s">
        <v>300</v>
      </c>
      <c r="I2728" s="51" t="s">
        <v>1016</v>
      </c>
      <c r="J2728" s="27" t="str">
        <f ca="1">NETWORKDAYS(LeaveTracker[[#This Row],[Start Date]],LeaveTracker[[#This Row],[End Date]],lstHolidays)&amp; " "&amp;LeaveTracker[[#This Row],[Type of Leave]]</f>
        <v>2 OTHER</v>
      </c>
      <c r="K2728" s="23">
        <f ca="1">NETWORKDAYS(LeaveTracker[[#This Row],[Start Date]],LeaveTracker[[#This Row],[End Date]],lstHolidays)</f>
        <v>2</v>
      </c>
      <c r="L2728" s="30"/>
    </row>
    <row r="2729" spans="1:12" ht="30" customHeight="1" x14ac:dyDescent="0.3">
      <c r="A2729" s="30">
        <f t="shared" ref="A2729:A2748" si="17">A2728+1</f>
        <v>1137</v>
      </c>
      <c r="B2729" s="36">
        <v>44831</v>
      </c>
      <c r="C2729" s="36">
        <v>44791</v>
      </c>
      <c r="D2729" s="19" t="s">
        <v>116</v>
      </c>
      <c r="E2729" s="20" t="str">
        <f>IF(ISBLANK(LeaveTracker[[#This Row],[Employee Name]]),"-----",VLOOKUP(LeaveTracker[[#This Row],[Employee Name]],Employees[[Employee Name]:[Office]],6))</f>
        <v>CHARACTER OFFICE</v>
      </c>
      <c r="F2729" s="24">
        <v>44790</v>
      </c>
      <c r="G2729" s="24">
        <v>44790</v>
      </c>
      <c r="H2729" s="19" t="s">
        <v>81</v>
      </c>
      <c r="I2729" s="51"/>
      <c r="J2729" s="27" t="str">
        <f ca="1">NETWORKDAYS(LeaveTracker[[#This Row],[Start Date]],LeaveTracker[[#This Row],[End Date]],lstHolidays)&amp; " "&amp;LeaveTracker[[#This Row],[Type of Leave]]</f>
        <v>1 SL</v>
      </c>
      <c r="K2729" s="23">
        <f ca="1">NETWORKDAYS(LeaveTracker[[#This Row],[Start Date]],LeaveTracker[[#This Row],[End Date]],lstHolidays)</f>
        <v>1</v>
      </c>
      <c r="L2729" s="30"/>
    </row>
    <row r="2730" spans="1:12" ht="30" customHeight="1" x14ac:dyDescent="0.3">
      <c r="A2730" s="30">
        <f t="shared" si="17"/>
        <v>1138</v>
      </c>
      <c r="B2730" s="36">
        <v>44831</v>
      </c>
      <c r="C2730" s="36">
        <v>44791</v>
      </c>
      <c r="D2730" s="19" t="s">
        <v>267</v>
      </c>
      <c r="E2730" s="20" t="str">
        <f>IF(ISBLANK(LeaveTracker[[#This Row],[Employee Name]]),"-----",VLOOKUP(LeaveTracker[[#This Row],[Employee Name]],Employees[[Employee Name]:[Office]],6))</f>
        <v>MO</v>
      </c>
      <c r="F2730" s="24">
        <v>44788</v>
      </c>
      <c r="G2730" s="24">
        <v>44790</v>
      </c>
      <c r="H2730" s="19" t="s">
        <v>81</v>
      </c>
      <c r="I2730" s="51"/>
      <c r="J2730" s="27" t="str">
        <f ca="1">NETWORKDAYS(LeaveTracker[[#This Row],[Start Date]],LeaveTracker[[#This Row],[End Date]],lstHolidays)&amp; " "&amp;LeaveTracker[[#This Row],[Type of Leave]]</f>
        <v>3 SL</v>
      </c>
      <c r="K2730" s="23">
        <f ca="1">NETWORKDAYS(LeaveTracker[[#This Row],[Start Date]],LeaveTracker[[#This Row],[End Date]],lstHolidays)</f>
        <v>3</v>
      </c>
      <c r="L2730" s="30"/>
    </row>
    <row r="2731" spans="1:12" ht="30" customHeight="1" x14ac:dyDescent="0.3">
      <c r="A2731" s="30">
        <f t="shared" si="17"/>
        <v>1139</v>
      </c>
      <c r="B2731" s="36">
        <v>44831</v>
      </c>
      <c r="C2731" s="36">
        <v>44788</v>
      </c>
      <c r="D2731" s="19" t="s">
        <v>244</v>
      </c>
      <c r="E2731" s="20" t="str">
        <f>IF(ISBLANK(LeaveTracker[[#This Row],[Employee Name]]),"-----",VLOOKUP(LeaveTracker[[#This Row],[Employee Name]],Employees[[Employee Name]:[Office]],6))</f>
        <v>TCCH/TICC</v>
      </c>
      <c r="F2731" s="24">
        <v>44806</v>
      </c>
      <c r="G2731" s="24">
        <v>44806</v>
      </c>
      <c r="H2731" s="19" t="s">
        <v>82</v>
      </c>
      <c r="I2731" s="51"/>
      <c r="J2731" s="27" t="str">
        <f ca="1">NETWORKDAYS(LeaveTracker[[#This Row],[Start Date]],LeaveTracker[[#This Row],[End Date]],lstHolidays)&amp; " "&amp;LeaveTracker[[#This Row],[Type of Leave]]</f>
        <v>1 VL</v>
      </c>
      <c r="K2731" s="23">
        <f ca="1">NETWORKDAYS(LeaveTracker[[#This Row],[Start Date]],LeaveTracker[[#This Row],[End Date]],lstHolidays)</f>
        <v>1</v>
      </c>
      <c r="L2731" s="30"/>
    </row>
    <row r="2732" spans="1:12" ht="30" customHeight="1" x14ac:dyDescent="0.3">
      <c r="A2732" s="30">
        <f t="shared" si="17"/>
        <v>1140</v>
      </c>
      <c r="B2732" s="36">
        <v>44831</v>
      </c>
      <c r="C2732" s="36">
        <v>44795</v>
      </c>
      <c r="D2732" s="19" t="s">
        <v>816</v>
      </c>
      <c r="E2732" s="20" t="str">
        <f>IF(ISBLANK(LeaveTracker[[#This Row],[Employee Name]]),"-----",VLOOKUP(LeaveTracker[[#This Row],[Employee Name]],Employees[[Employee Name]:[Office]],6))</f>
        <v>CHO</v>
      </c>
      <c r="F2732" s="24">
        <v>44809</v>
      </c>
      <c r="G2732" s="24">
        <v>44813</v>
      </c>
      <c r="H2732" s="19" t="s">
        <v>82</v>
      </c>
      <c r="I2732" s="51"/>
      <c r="J2732" s="27" t="str">
        <f ca="1">NETWORKDAYS(LeaveTracker[[#This Row],[Start Date]],LeaveTracker[[#This Row],[End Date]],lstHolidays)&amp; " "&amp;LeaveTracker[[#This Row],[Type of Leave]]</f>
        <v>5 VL</v>
      </c>
      <c r="K2732" s="23">
        <f ca="1">NETWORKDAYS(LeaveTracker[[#This Row],[Start Date]],LeaveTracker[[#This Row],[End Date]],lstHolidays)</f>
        <v>5</v>
      </c>
      <c r="L2732" s="30"/>
    </row>
    <row r="2733" spans="1:12" ht="30" customHeight="1" x14ac:dyDescent="0.3">
      <c r="A2733" s="30">
        <v>1140</v>
      </c>
      <c r="B2733" s="36">
        <v>44831</v>
      </c>
      <c r="C2733" s="36">
        <v>44795</v>
      </c>
      <c r="D2733" s="19" t="s">
        <v>816</v>
      </c>
      <c r="E2733" s="20" t="str">
        <f>IF(ISBLANK(LeaveTracker[[#This Row],[Employee Name]]),"-----",VLOOKUP(LeaveTracker[[#This Row],[Employee Name]],Employees[[Employee Name]:[Office]],6))</f>
        <v>CHO</v>
      </c>
      <c r="F2733" s="24">
        <v>44816</v>
      </c>
      <c r="G2733" s="24">
        <v>44820</v>
      </c>
      <c r="H2733" s="19" t="s">
        <v>82</v>
      </c>
      <c r="I2733" s="51"/>
      <c r="J2733" s="27" t="str">
        <f ca="1">NETWORKDAYS(LeaveTracker[[#This Row],[Start Date]],LeaveTracker[[#This Row],[End Date]],lstHolidays)&amp; " "&amp;LeaveTracker[[#This Row],[Type of Leave]]</f>
        <v>5 VL</v>
      </c>
      <c r="K2733" s="23">
        <f ca="1">NETWORKDAYS(LeaveTracker[[#This Row],[Start Date]],LeaveTracker[[#This Row],[End Date]],lstHolidays)</f>
        <v>5</v>
      </c>
      <c r="L2733" s="30"/>
    </row>
    <row r="2734" spans="1:12" ht="30" customHeight="1" x14ac:dyDescent="0.3">
      <c r="A2734" s="30">
        <v>1140</v>
      </c>
      <c r="B2734" s="36">
        <v>44831</v>
      </c>
      <c r="C2734" s="36">
        <v>44795</v>
      </c>
      <c r="D2734" s="19" t="s">
        <v>816</v>
      </c>
      <c r="E2734" s="20" t="str">
        <f>IF(ISBLANK(LeaveTracker[[#This Row],[Employee Name]]),"-----",VLOOKUP(LeaveTracker[[#This Row],[Employee Name]],Employees[[Employee Name]:[Office]],6))</f>
        <v>CHO</v>
      </c>
      <c r="F2734" s="24">
        <v>44823</v>
      </c>
      <c r="G2734" s="24">
        <v>44824</v>
      </c>
      <c r="H2734" s="19" t="s">
        <v>82</v>
      </c>
      <c r="I2734" s="51"/>
      <c r="J2734" s="27" t="str">
        <f ca="1">NETWORKDAYS(LeaveTracker[[#This Row],[Start Date]],LeaveTracker[[#This Row],[End Date]],lstHolidays)&amp; " "&amp;LeaveTracker[[#This Row],[Type of Leave]]</f>
        <v>2 VL</v>
      </c>
      <c r="K2734" s="23">
        <f ca="1">NETWORKDAYS(LeaveTracker[[#This Row],[Start Date]],LeaveTracker[[#This Row],[End Date]],lstHolidays)</f>
        <v>2</v>
      </c>
      <c r="L2734" s="30"/>
    </row>
    <row r="2735" spans="1:12" ht="30" customHeight="1" x14ac:dyDescent="0.3">
      <c r="A2735" s="30">
        <f t="shared" si="17"/>
        <v>1141</v>
      </c>
      <c r="B2735" s="36">
        <v>44831</v>
      </c>
      <c r="C2735" s="36">
        <v>44792</v>
      </c>
      <c r="D2735" s="19" t="s">
        <v>956</v>
      </c>
      <c r="E2735" s="20" t="str">
        <f>IF(ISBLANK(LeaveTracker[[#This Row],[Employee Name]]),"-----",VLOOKUP(LeaveTracker[[#This Row],[Employee Name]],Employees[[Employee Name]:[Office]],6))</f>
        <v>EEO/ CITY MARKET</v>
      </c>
      <c r="F2735" s="24">
        <v>44791</v>
      </c>
      <c r="G2735" s="24">
        <v>44791</v>
      </c>
      <c r="H2735" s="19" t="s">
        <v>300</v>
      </c>
      <c r="I2735" s="51" t="s">
        <v>1016</v>
      </c>
      <c r="J2735" s="27" t="str">
        <f ca="1">NETWORKDAYS(LeaveTracker[[#This Row],[Start Date]],LeaveTracker[[#This Row],[End Date]],lstHolidays)&amp; " "&amp;LeaveTracker[[#This Row],[Type of Leave]]</f>
        <v>1 OTHER</v>
      </c>
      <c r="K2735" s="23">
        <f ca="1">NETWORKDAYS(LeaveTracker[[#This Row],[Start Date]],LeaveTracker[[#This Row],[End Date]],lstHolidays)</f>
        <v>1</v>
      </c>
      <c r="L2735" s="30"/>
    </row>
    <row r="2736" spans="1:12" ht="30" customHeight="1" x14ac:dyDescent="0.3">
      <c r="A2736" s="30">
        <f t="shared" si="17"/>
        <v>1142</v>
      </c>
      <c r="B2736" s="36">
        <v>44831</v>
      </c>
      <c r="C2736" s="36">
        <v>44785</v>
      </c>
      <c r="D2736" s="19" t="s">
        <v>1240</v>
      </c>
      <c r="E2736" s="20" t="str">
        <f>IF(ISBLANK(LeaveTracker[[#This Row],[Employee Name]]),"-----",VLOOKUP(LeaveTracker[[#This Row],[Employee Name]],Employees[[Employee Name]:[Office]],6))</f>
        <v>PICNIC GROVE</v>
      </c>
      <c r="F2736" s="24">
        <v>44788</v>
      </c>
      <c r="G2736" s="24">
        <v>44788</v>
      </c>
      <c r="H2736" s="19" t="s">
        <v>300</v>
      </c>
      <c r="I2736" s="51" t="s">
        <v>1016</v>
      </c>
      <c r="J2736" s="27" t="str">
        <f ca="1">NETWORKDAYS(LeaveTracker[[#This Row],[Start Date]],LeaveTracker[[#This Row],[End Date]],lstHolidays)&amp; " "&amp;LeaveTracker[[#This Row],[Type of Leave]]</f>
        <v>1 OTHER</v>
      </c>
      <c r="K2736" s="23">
        <f ca="1">NETWORKDAYS(LeaveTracker[[#This Row],[Start Date]],LeaveTracker[[#This Row],[End Date]],lstHolidays)</f>
        <v>1</v>
      </c>
      <c r="L2736" s="30"/>
    </row>
    <row r="2737" spans="1:12" ht="30" customHeight="1" x14ac:dyDescent="0.3">
      <c r="A2737" s="30">
        <v>1142</v>
      </c>
      <c r="B2737" s="36">
        <v>44831</v>
      </c>
      <c r="C2737" s="36">
        <v>44785</v>
      </c>
      <c r="D2737" s="19" t="s">
        <v>1240</v>
      </c>
      <c r="E2737" s="20" t="str">
        <f>IF(ISBLANK(LeaveTracker[[#This Row],[Employee Name]]),"-----",VLOOKUP(LeaveTracker[[#This Row],[Employee Name]],Employees[[Employee Name]:[Office]],6))</f>
        <v>PICNIC GROVE</v>
      </c>
      <c r="F2737" s="24">
        <v>44791</v>
      </c>
      <c r="G2737" s="24">
        <v>44791</v>
      </c>
      <c r="H2737" s="19" t="s">
        <v>300</v>
      </c>
      <c r="I2737" s="51" t="s">
        <v>1016</v>
      </c>
      <c r="J2737" s="27" t="str">
        <f ca="1">NETWORKDAYS(LeaveTracker[[#This Row],[Start Date]],LeaveTracker[[#This Row],[End Date]],lstHolidays)&amp; " "&amp;LeaveTracker[[#This Row],[Type of Leave]]</f>
        <v>1 OTHER</v>
      </c>
      <c r="K2737" s="23">
        <f ca="1">NETWORKDAYS(LeaveTracker[[#This Row],[Start Date]],LeaveTracker[[#This Row],[End Date]],lstHolidays)</f>
        <v>1</v>
      </c>
      <c r="L2737" s="30"/>
    </row>
    <row r="2738" spans="1:12" ht="30" customHeight="1" x14ac:dyDescent="0.3">
      <c r="A2738" s="30">
        <v>1142</v>
      </c>
      <c r="B2738" s="36">
        <v>44831</v>
      </c>
      <c r="C2738" s="36">
        <v>44785</v>
      </c>
      <c r="D2738" s="19" t="s">
        <v>1240</v>
      </c>
      <c r="E2738" s="20" t="str">
        <f>IF(ISBLANK(LeaveTracker[[#This Row],[Employee Name]]),"-----",VLOOKUP(LeaveTracker[[#This Row],[Employee Name]],Employees[[Employee Name]:[Office]],6))</f>
        <v>PICNIC GROVE</v>
      </c>
      <c r="F2738" s="24">
        <v>44793</v>
      </c>
      <c r="G2738" s="24">
        <v>44793</v>
      </c>
      <c r="H2738" s="19" t="s">
        <v>300</v>
      </c>
      <c r="I2738" s="51" t="s">
        <v>1016</v>
      </c>
      <c r="J2738" s="27" t="str">
        <f ca="1">NETWORKDAYS(LeaveTracker[[#This Row],[Start Date]],LeaveTracker[[#This Row],[End Date]],lstHolidays)&amp; " "&amp;LeaveTracker[[#This Row],[Type of Leave]]</f>
        <v>0 OTHER</v>
      </c>
      <c r="K2738" s="23">
        <f ca="1">NETWORKDAYS(LeaveTracker[[#This Row],[Start Date]],LeaveTracker[[#This Row],[End Date]],lstHolidays)</f>
        <v>0</v>
      </c>
      <c r="L2738" s="30"/>
    </row>
    <row r="2739" spans="1:12" ht="30" customHeight="1" x14ac:dyDescent="0.3">
      <c r="A2739" s="30">
        <f t="shared" si="17"/>
        <v>1143</v>
      </c>
      <c r="B2739" s="36">
        <v>44831</v>
      </c>
      <c r="C2739" s="36">
        <v>44795</v>
      </c>
      <c r="D2739" s="19" t="s">
        <v>341</v>
      </c>
      <c r="E2739" s="20" t="str">
        <f>IF(ISBLANK(LeaveTracker[[#This Row],[Employee Name]]),"-----",VLOOKUP(LeaveTracker[[#This Row],[Employee Name]],Employees[[Employee Name]:[Office]],6))</f>
        <v>COMELEC</v>
      </c>
      <c r="F2739" s="24">
        <v>44799</v>
      </c>
      <c r="G2739" s="24">
        <v>44799</v>
      </c>
      <c r="H2739" s="19" t="s">
        <v>300</v>
      </c>
      <c r="I2739" s="51" t="s">
        <v>1016</v>
      </c>
      <c r="J2739" s="27" t="str">
        <f ca="1">NETWORKDAYS(LeaveTracker[[#This Row],[Start Date]],LeaveTracker[[#This Row],[End Date]],lstHolidays)&amp; " "&amp;LeaveTracker[[#This Row],[Type of Leave]]</f>
        <v>1 OTHER</v>
      </c>
      <c r="K2739" s="23">
        <f ca="1">NETWORKDAYS(LeaveTracker[[#This Row],[Start Date]],LeaveTracker[[#This Row],[End Date]],lstHolidays)</f>
        <v>1</v>
      </c>
      <c r="L2739" s="30"/>
    </row>
    <row r="2740" spans="1:12" ht="30" customHeight="1" x14ac:dyDescent="0.3">
      <c r="A2740" s="30">
        <f t="shared" si="17"/>
        <v>1144</v>
      </c>
      <c r="B2740" s="36">
        <v>44831</v>
      </c>
      <c r="C2740" s="36">
        <v>44795</v>
      </c>
      <c r="D2740" s="19" t="s">
        <v>731</v>
      </c>
      <c r="E2740" s="20" t="str">
        <f>IF(ISBLANK(LeaveTracker[[#This Row],[Employee Name]]),"-----",VLOOKUP(LeaveTracker[[#This Row],[Employee Name]],Employees[[Employee Name]:[Office]],6))</f>
        <v>SP</v>
      </c>
      <c r="F2740" s="24">
        <v>44792</v>
      </c>
      <c r="G2740" s="24">
        <v>44792</v>
      </c>
      <c r="H2740" s="19" t="s">
        <v>81</v>
      </c>
      <c r="I2740" s="51"/>
      <c r="J2740" s="27" t="str">
        <f ca="1">NETWORKDAYS(LeaveTracker[[#This Row],[Start Date]],LeaveTracker[[#This Row],[End Date]],lstHolidays)&amp; " "&amp;LeaveTracker[[#This Row],[Type of Leave]]</f>
        <v>1 SL</v>
      </c>
      <c r="K2740" s="23">
        <f ca="1">NETWORKDAYS(LeaveTracker[[#This Row],[Start Date]],LeaveTracker[[#This Row],[End Date]],lstHolidays)</f>
        <v>1</v>
      </c>
      <c r="L2740" s="30"/>
    </row>
    <row r="2741" spans="1:12" ht="30" customHeight="1" x14ac:dyDescent="0.3">
      <c r="A2741" s="30">
        <f t="shared" si="17"/>
        <v>1145</v>
      </c>
      <c r="B2741" s="36">
        <v>44831</v>
      </c>
      <c r="C2741" s="36">
        <v>44795</v>
      </c>
      <c r="D2741" s="19" t="s">
        <v>365</v>
      </c>
      <c r="E2741" s="20" t="str">
        <f>IF(ISBLANK(LeaveTracker[[#This Row],[Employee Name]]),"-----",VLOOKUP(LeaveTracker[[#This Row],[Employee Name]],Employees[[Employee Name]:[Office]],6))</f>
        <v>SP</v>
      </c>
      <c r="F2741" s="24">
        <v>44790</v>
      </c>
      <c r="G2741" s="24">
        <v>44792</v>
      </c>
      <c r="H2741" s="19" t="s">
        <v>300</v>
      </c>
      <c r="I2741" s="51" t="s">
        <v>1016</v>
      </c>
      <c r="J2741" s="27" t="str">
        <f ca="1">NETWORKDAYS(LeaveTracker[[#This Row],[Start Date]],LeaveTracker[[#This Row],[End Date]],lstHolidays)&amp; " "&amp;LeaveTracker[[#This Row],[Type of Leave]]</f>
        <v>3 OTHER</v>
      </c>
      <c r="K2741" s="23">
        <f ca="1">NETWORKDAYS(LeaveTracker[[#This Row],[Start Date]],LeaveTracker[[#This Row],[End Date]],lstHolidays)</f>
        <v>3</v>
      </c>
      <c r="L2741" s="30"/>
    </row>
    <row r="2742" spans="1:12" ht="30" customHeight="1" x14ac:dyDescent="0.3">
      <c r="A2742" s="30">
        <f t="shared" si="17"/>
        <v>1146</v>
      </c>
      <c r="B2742" s="36">
        <v>44831</v>
      </c>
      <c r="C2742" s="36">
        <v>44796</v>
      </c>
      <c r="D2742" s="19" t="s">
        <v>171</v>
      </c>
      <c r="E2742" s="20" t="str">
        <f>IF(ISBLANK(LeaveTracker[[#This Row],[Employee Name]]),"-----",VLOOKUP(LeaveTracker[[#This Row],[Employee Name]],Employees[[Employee Name]:[Office]],6))</f>
        <v>HRMO</v>
      </c>
      <c r="F2742" s="24">
        <v>44792</v>
      </c>
      <c r="G2742" s="24">
        <v>44792</v>
      </c>
      <c r="H2742" s="19" t="s">
        <v>81</v>
      </c>
      <c r="I2742" s="51"/>
      <c r="J2742" s="27" t="str">
        <f ca="1">NETWORKDAYS(LeaveTracker[[#This Row],[Start Date]],LeaveTracker[[#This Row],[End Date]],lstHolidays)&amp; " "&amp;LeaveTracker[[#This Row],[Type of Leave]]</f>
        <v>1 SL</v>
      </c>
      <c r="K2742" s="23">
        <f ca="1">NETWORKDAYS(LeaveTracker[[#This Row],[Start Date]],LeaveTracker[[#This Row],[End Date]],lstHolidays)</f>
        <v>1</v>
      </c>
      <c r="L2742" s="30"/>
    </row>
    <row r="2743" spans="1:12" ht="30" customHeight="1" x14ac:dyDescent="0.3">
      <c r="A2743" s="30">
        <v>1146</v>
      </c>
      <c r="B2743" s="36">
        <v>44831</v>
      </c>
      <c r="C2743" s="36">
        <v>44796</v>
      </c>
      <c r="D2743" s="19" t="s">
        <v>171</v>
      </c>
      <c r="E2743" s="20" t="str">
        <f>IF(ISBLANK(LeaveTracker[[#This Row],[Employee Name]]),"-----",VLOOKUP(LeaveTracker[[#This Row],[Employee Name]],Employees[[Employee Name]:[Office]],6))</f>
        <v>HRMO</v>
      </c>
      <c r="F2743" s="24">
        <v>44795</v>
      </c>
      <c r="G2743" s="24">
        <v>44795</v>
      </c>
      <c r="H2743" s="19" t="s">
        <v>81</v>
      </c>
      <c r="I2743" s="51"/>
      <c r="J2743" s="27" t="str">
        <f ca="1">NETWORKDAYS(LeaveTracker[[#This Row],[Start Date]],LeaveTracker[[#This Row],[End Date]],lstHolidays)&amp; " "&amp;LeaveTracker[[#This Row],[Type of Leave]]</f>
        <v>1 SL</v>
      </c>
      <c r="K2743" s="23">
        <f ca="1">NETWORKDAYS(LeaveTracker[[#This Row],[Start Date]],LeaveTracker[[#This Row],[End Date]],lstHolidays)</f>
        <v>1</v>
      </c>
      <c r="L2743" s="30"/>
    </row>
    <row r="2744" spans="1:12" ht="30" customHeight="1" x14ac:dyDescent="0.3">
      <c r="A2744" s="30">
        <f t="shared" si="17"/>
        <v>1147</v>
      </c>
      <c r="B2744" s="36">
        <v>44831</v>
      </c>
      <c r="C2744" s="36">
        <v>44796</v>
      </c>
      <c r="D2744" s="19" t="s">
        <v>618</v>
      </c>
      <c r="E2744" s="20" t="str">
        <f>IF(ISBLANK(LeaveTracker[[#This Row],[Employee Name]]),"-----",VLOOKUP(LeaveTracker[[#This Row],[Employee Name]],Employees[[Employee Name]:[Office]],6))</f>
        <v>CBO</v>
      </c>
      <c r="F2744" s="24">
        <v>44795</v>
      </c>
      <c r="G2744" s="24">
        <v>44795</v>
      </c>
      <c r="H2744" s="19" t="s">
        <v>300</v>
      </c>
      <c r="I2744" s="51" t="s">
        <v>1016</v>
      </c>
      <c r="J2744" s="27" t="str">
        <f ca="1">NETWORKDAYS(LeaveTracker[[#This Row],[Start Date]],LeaveTracker[[#This Row],[End Date]],lstHolidays)&amp; " "&amp;LeaveTracker[[#This Row],[Type of Leave]]</f>
        <v>1 OTHER</v>
      </c>
      <c r="K2744" s="23">
        <f ca="1">NETWORKDAYS(LeaveTracker[[#This Row],[Start Date]],LeaveTracker[[#This Row],[End Date]],lstHolidays)</f>
        <v>1</v>
      </c>
      <c r="L2744" s="30"/>
    </row>
    <row r="2745" spans="1:12" ht="30" customHeight="1" x14ac:dyDescent="0.3">
      <c r="A2745" s="30">
        <f t="shared" si="17"/>
        <v>1148</v>
      </c>
      <c r="B2745" s="36">
        <v>44831</v>
      </c>
      <c r="C2745" s="36">
        <v>44767</v>
      </c>
      <c r="D2745" s="19" t="s">
        <v>480</v>
      </c>
      <c r="E2745" s="20" t="str">
        <f>IF(ISBLANK(LeaveTracker[[#This Row],[Employee Name]]),"-----",VLOOKUP(LeaveTracker[[#This Row],[Employee Name]],Employees[[Employee Name]:[Office]],6))</f>
        <v>ADMIN OFFICE</v>
      </c>
      <c r="F2745" s="24">
        <v>44792</v>
      </c>
      <c r="G2745" s="24">
        <v>44792</v>
      </c>
      <c r="H2745" s="19" t="s">
        <v>82</v>
      </c>
      <c r="I2745" s="51"/>
      <c r="J2745" s="27" t="str">
        <f ca="1">NETWORKDAYS(LeaveTracker[[#This Row],[Start Date]],LeaveTracker[[#This Row],[End Date]],lstHolidays)&amp; " "&amp;LeaveTracker[[#This Row],[Type of Leave]]</f>
        <v>1 VL</v>
      </c>
      <c r="K2745" s="23">
        <f ca="1">NETWORKDAYS(LeaveTracker[[#This Row],[Start Date]],LeaveTracker[[#This Row],[End Date]],lstHolidays)</f>
        <v>1</v>
      </c>
      <c r="L2745" s="30"/>
    </row>
    <row r="2746" spans="1:12" ht="30" customHeight="1" x14ac:dyDescent="0.3">
      <c r="A2746" s="30">
        <f t="shared" si="17"/>
        <v>1149</v>
      </c>
      <c r="B2746" s="36">
        <v>44831</v>
      </c>
      <c r="C2746" s="36">
        <v>44767</v>
      </c>
      <c r="D2746" s="19" t="s">
        <v>480</v>
      </c>
      <c r="E2746" s="20" t="str">
        <f>IF(ISBLANK(LeaveTracker[[#This Row],[Employee Name]]),"-----",VLOOKUP(LeaveTracker[[#This Row],[Employee Name]],Employees[[Employee Name]:[Office]],6))</f>
        <v>ADMIN OFFICE</v>
      </c>
      <c r="F2746" s="24">
        <v>44781</v>
      </c>
      <c r="G2746" s="24">
        <v>44781</v>
      </c>
      <c r="H2746" s="19" t="s">
        <v>300</v>
      </c>
      <c r="I2746" s="51" t="s">
        <v>1016</v>
      </c>
      <c r="J2746" s="27" t="str">
        <f ca="1">NETWORKDAYS(LeaveTracker[[#This Row],[Start Date]],LeaveTracker[[#This Row],[End Date]],lstHolidays)&amp; " "&amp;LeaveTracker[[#This Row],[Type of Leave]]</f>
        <v>1 OTHER</v>
      </c>
      <c r="K2746" s="23">
        <f ca="1">NETWORKDAYS(LeaveTracker[[#This Row],[Start Date]],LeaveTracker[[#This Row],[End Date]],lstHolidays)</f>
        <v>1</v>
      </c>
      <c r="L2746" s="30"/>
    </row>
    <row r="2747" spans="1:12" ht="30" customHeight="1" x14ac:dyDescent="0.3">
      <c r="A2747" s="30">
        <f t="shared" si="17"/>
        <v>1150</v>
      </c>
      <c r="B2747" s="36">
        <v>44831</v>
      </c>
      <c r="C2747" s="36">
        <v>44789</v>
      </c>
      <c r="D2747" s="19" t="s">
        <v>556</v>
      </c>
      <c r="E2747" s="20" t="str">
        <f>IF(ISBLANK(LeaveTracker[[#This Row],[Employee Name]]),"-----",VLOOKUP(LeaveTracker[[#This Row],[Employee Name]],Employees[[Employee Name]:[Office]],6))</f>
        <v>CENRO</v>
      </c>
      <c r="F2747" s="24">
        <v>44788</v>
      </c>
      <c r="G2747" s="24">
        <v>44788</v>
      </c>
      <c r="H2747" s="19" t="s">
        <v>81</v>
      </c>
      <c r="I2747" s="51"/>
      <c r="J2747" s="27" t="str">
        <f ca="1">NETWORKDAYS(LeaveTracker[[#This Row],[Start Date]],LeaveTracker[[#This Row],[End Date]],lstHolidays)&amp; " "&amp;LeaveTracker[[#This Row],[Type of Leave]]</f>
        <v>1 SL</v>
      </c>
      <c r="K2747" s="23">
        <f ca="1">NETWORKDAYS(LeaveTracker[[#This Row],[Start Date]],LeaveTracker[[#This Row],[End Date]],lstHolidays)</f>
        <v>1</v>
      </c>
      <c r="L2747" s="30"/>
    </row>
    <row r="2748" spans="1:12" ht="30" customHeight="1" x14ac:dyDescent="0.3">
      <c r="A2748" s="30">
        <f t="shared" si="17"/>
        <v>1151</v>
      </c>
      <c r="B2748" s="36">
        <v>44831</v>
      </c>
      <c r="C2748" s="36">
        <v>44788</v>
      </c>
      <c r="D2748" s="19" t="s">
        <v>1305</v>
      </c>
      <c r="E2748" s="20" t="str">
        <f>IF(ISBLANK(LeaveTracker[[#This Row],[Employee Name]]),"-----",VLOOKUP(LeaveTracker[[#This Row],[Employee Name]],Employees[[Employee Name]:[Office]],6))</f>
        <v>CTO</v>
      </c>
      <c r="F2748" s="24">
        <v>44792</v>
      </c>
      <c r="G2748" s="24">
        <v>44792</v>
      </c>
      <c r="H2748" s="19" t="s">
        <v>300</v>
      </c>
      <c r="I2748" s="51" t="s">
        <v>1016</v>
      </c>
      <c r="J2748" s="27" t="str">
        <f ca="1">NETWORKDAYS(LeaveTracker[[#This Row],[Start Date]],LeaveTracker[[#This Row],[End Date]],lstHolidays)&amp; " "&amp;LeaveTracker[[#This Row],[Type of Leave]]</f>
        <v>1 OTHER</v>
      </c>
      <c r="K2748" s="23">
        <f ca="1">NETWORKDAYS(LeaveTracker[[#This Row],[Start Date]],LeaveTracker[[#This Row],[End Date]],lstHolidays)</f>
        <v>1</v>
      </c>
      <c r="L2748" s="30"/>
    </row>
    <row r="2749" spans="1:12" ht="30" customHeight="1" x14ac:dyDescent="0.3">
      <c r="A2749" s="30">
        <v>1151</v>
      </c>
      <c r="B2749" s="36">
        <v>44831</v>
      </c>
      <c r="C2749" s="36">
        <v>44788</v>
      </c>
      <c r="D2749" s="19" t="s">
        <v>1305</v>
      </c>
      <c r="E2749" s="20" t="str">
        <f>IF(ISBLANK(LeaveTracker[[#This Row],[Employee Name]]),"-----",VLOOKUP(LeaveTracker[[#This Row],[Employee Name]],Employees[[Employee Name]:[Office]],6))</f>
        <v>CTO</v>
      </c>
      <c r="F2749" s="24">
        <v>44795</v>
      </c>
      <c r="G2749" s="24">
        <v>44795</v>
      </c>
      <c r="H2749" s="19" t="s">
        <v>300</v>
      </c>
      <c r="I2749" s="51" t="s">
        <v>1016</v>
      </c>
      <c r="J2749" s="27" t="str">
        <f ca="1">NETWORKDAYS(LeaveTracker[[#This Row],[Start Date]],LeaveTracker[[#This Row],[End Date]],lstHolidays)&amp; " "&amp;LeaveTracker[[#This Row],[Type of Leave]]</f>
        <v>1 OTHER</v>
      </c>
      <c r="K2749" s="23">
        <f ca="1">NETWORKDAYS(LeaveTracker[[#This Row],[Start Date]],LeaveTracker[[#This Row],[End Date]],lstHolidays)</f>
        <v>1</v>
      </c>
      <c r="L2749" s="30"/>
    </row>
    <row r="2750" spans="1:12" ht="30" customHeight="1" x14ac:dyDescent="0.3">
      <c r="A2750" s="30">
        <f>A2749+1</f>
        <v>1152</v>
      </c>
      <c r="B2750" s="36">
        <v>44838</v>
      </c>
      <c r="C2750" s="36">
        <v>44826</v>
      </c>
      <c r="D2750" s="19" t="s">
        <v>1314</v>
      </c>
      <c r="E2750" s="20" t="str">
        <f>IF(ISBLANK(LeaveTracker[[#This Row],[Employee Name]]),"-----",VLOOKUP(LeaveTracker[[#This Row],[Employee Name]],Employees[[Employee Name]:[Office]],6))</f>
        <v>EEO/ CITY MARKET</v>
      </c>
      <c r="F2750" s="24"/>
      <c r="G2750" s="24"/>
      <c r="H2750" s="19" t="s">
        <v>300</v>
      </c>
      <c r="I2750" s="51" t="s">
        <v>696</v>
      </c>
      <c r="J2750" s="27" t="str">
        <f ca="1">NETWORKDAYS(LeaveTracker[[#This Row],[Start Date]],LeaveTracker[[#This Row],[End Date]],lstHolidays)&amp; " "&amp;LeaveTracker[[#This Row],[Type of Leave]]</f>
        <v>0 OTHER</v>
      </c>
      <c r="K2750" s="23">
        <f ca="1">NETWORKDAYS(LeaveTracker[[#This Row],[Start Date]],LeaveTracker[[#This Row],[End Date]],lstHolidays)</f>
        <v>0</v>
      </c>
      <c r="L2750" s="30"/>
    </row>
    <row r="2751" spans="1:12" ht="30" customHeight="1" x14ac:dyDescent="0.3">
      <c r="A2751" s="30">
        <f t="shared" ref="A2751:A2756" si="18">A2750+1</f>
        <v>1153</v>
      </c>
      <c r="B2751" s="36">
        <v>44838</v>
      </c>
      <c r="C2751" s="36">
        <v>44823</v>
      </c>
      <c r="D2751" s="19" t="s">
        <v>740</v>
      </c>
      <c r="E2751" s="20" t="str">
        <f>IF(ISBLANK(LeaveTracker[[#This Row],[Employee Name]]),"-----",VLOOKUP(LeaveTracker[[#This Row],[Employee Name]],Employees[[Employee Name]:[Office]],6))</f>
        <v>SP</v>
      </c>
      <c r="F2751" s="24">
        <v>44816</v>
      </c>
      <c r="G2751" s="24">
        <v>44819</v>
      </c>
      <c r="H2751" s="19" t="s">
        <v>81</v>
      </c>
      <c r="I2751" s="51"/>
      <c r="J2751" s="27" t="str">
        <f ca="1">NETWORKDAYS(LeaveTracker[[#This Row],[Start Date]],LeaveTracker[[#This Row],[End Date]],lstHolidays)&amp; " "&amp;LeaveTracker[[#This Row],[Type of Leave]]</f>
        <v>4 SL</v>
      </c>
      <c r="K2751" s="23">
        <f ca="1">NETWORKDAYS(LeaveTracker[[#This Row],[Start Date]],LeaveTracker[[#This Row],[End Date]],lstHolidays)</f>
        <v>4</v>
      </c>
      <c r="L2751" s="30"/>
    </row>
    <row r="2752" spans="1:12" ht="30" customHeight="1" x14ac:dyDescent="0.3">
      <c r="A2752" s="30">
        <f t="shared" si="18"/>
        <v>1154</v>
      </c>
      <c r="B2752" s="36">
        <v>44838</v>
      </c>
      <c r="C2752" s="36">
        <v>44795</v>
      </c>
      <c r="D2752" s="19" t="s">
        <v>1316</v>
      </c>
      <c r="E2752" s="20" t="str">
        <f>IF(ISBLANK(LeaveTracker[[#This Row],[Employee Name]]),"-----",VLOOKUP(LeaveTracker[[#This Row],[Employee Name]],Employees[[Employee Name]:[Office]],6))</f>
        <v>CTO</v>
      </c>
      <c r="F2752" s="24">
        <v>44795</v>
      </c>
      <c r="G2752" s="24">
        <v>44795</v>
      </c>
      <c r="H2752" s="19" t="s">
        <v>300</v>
      </c>
      <c r="I2752" s="51" t="s">
        <v>1016</v>
      </c>
      <c r="J2752" s="27" t="str">
        <f ca="1">NETWORKDAYS(LeaveTracker[[#This Row],[Start Date]],LeaveTracker[[#This Row],[End Date]],lstHolidays)&amp; " "&amp;LeaveTracker[[#This Row],[Type of Leave]]</f>
        <v>1 OTHER</v>
      </c>
      <c r="K2752" s="23">
        <f ca="1">NETWORKDAYS(LeaveTracker[[#This Row],[Start Date]],LeaveTracker[[#This Row],[End Date]],lstHolidays)</f>
        <v>1</v>
      </c>
      <c r="L2752" s="30"/>
    </row>
    <row r="2753" spans="1:12" ht="30" customHeight="1" x14ac:dyDescent="0.3">
      <c r="A2753" s="30">
        <f t="shared" si="18"/>
        <v>1155</v>
      </c>
      <c r="B2753" s="36">
        <v>44838</v>
      </c>
      <c r="C2753" s="36">
        <v>44792</v>
      </c>
      <c r="D2753" s="19" t="s">
        <v>388</v>
      </c>
      <c r="E2753" s="20" t="str">
        <f>IF(ISBLANK(LeaveTracker[[#This Row],[Employee Name]]),"-----",VLOOKUP(LeaveTracker[[#This Row],[Employee Name]],Employees[[Employee Name]:[Office]],6))</f>
        <v>ONT</v>
      </c>
      <c r="F2753" s="24">
        <v>44803</v>
      </c>
      <c r="G2753" s="24">
        <v>44803</v>
      </c>
      <c r="H2753" s="19" t="s">
        <v>300</v>
      </c>
      <c r="I2753" s="51" t="s">
        <v>158</v>
      </c>
      <c r="J2753" s="27" t="str">
        <f ca="1">NETWORKDAYS(LeaveTracker[[#This Row],[Start Date]],LeaveTracker[[#This Row],[End Date]],lstHolidays)&amp; " "&amp;LeaveTracker[[#This Row],[Type of Leave]]</f>
        <v>1 OTHER</v>
      </c>
      <c r="K2753" s="23">
        <f ca="1">NETWORKDAYS(LeaveTracker[[#This Row],[Start Date]],LeaveTracker[[#This Row],[End Date]],lstHolidays)</f>
        <v>1</v>
      </c>
      <c r="L2753" s="30"/>
    </row>
    <row r="2754" spans="1:12" ht="30" customHeight="1" x14ac:dyDescent="0.3">
      <c r="A2754" s="30">
        <f t="shared" si="18"/>
        <v>1156</v>
      </c>
      <c r="B2754" s="36">
        <v>44838</v>
      </c>
      <c r="C2754" s="36">
        <v>44831</v>
      </c>
      <c r="D2754" s="19" t="s">
        <v>633</v>
      </c>
      <c r="E2754" s="20" t="str">
        <f>IF(ISBLANK(LeaveTracker[[#This Row],[Employee Name]]),"-----",VLOOKUP(LeaveTracker[[#This Row],[Employee Name]],Employees[[Employee Name]:[Office]],6))</f>
        <v>CCT</v>
      </c>
      <c r="F2754" s="24">
        <v>44827</v>
      </c>
      <c r="G2754" s="24">
        <v>44827</v>
      </c>
      <c r="H2754" s="19" t="s">
        <v>300</v>
      </c>
      <c r="I2754" s="51" t="s">
        <v>1048</v>
      </c>
      <c r="J2754" s="27" t="str">
        <f ca="1">NETWORKDAYS(LeaveTracker[[#This Row],[Start Date]],LeaveTracker[[#This Row],[End Date]],lstHolidays)&amp; " "&amp;LeaveTracker[[#This Row],[Type of Leave]]</f>
        <v>1 OTHER</v>
      </c>
      <c r="K2754" s="23">
        <f ca="1">NETWORKDAYS(LeaveTracker[[#This Row],[Start Date]],LeaveTracker[[#This Row],[End Date]],lstHolidays)</f>
        <v>1</v>
      </c>
      <c r="L2754" s="30"/>
    </row>
    <row r="2755" spans="1:12" ht="30" customHeight="1" x14ac:dyDescent="0.3">
      <c r="A2755" s="30">
        <f t="shared" si="18"/>
        <v>1157</v>
      </c>
      <c r="B2755" s="36">
        <v>44838</v>
      </c>
      <c r="C2755" s="36">
        <v>44826</v>
      </c>
      <c r="D2755" s="19" t="s">
        <v>233</v>
      </c>
      <c r="E2755" s="20" t="str">
        <f>IF(ISBLANK(LeaveTracker[[#This Row],[Employee Name]]),"-----",VLOOKUP(LeaveTracker[[#This Row],[Employee Name]],Employees[[Employee Name]:[Office]],6))</f>
        <v>CSWDO</v>
      </c>
      <c r="F2755" s="24">
        <v>44824</v>
      </c>
      <c r="G2755" s="24">
        <v>44825</v>
      </c>
      <c r="H2755" s="19" t="s">
        <v>81</v>
      </c>
      <c r="I2755" s="51"/>
      <c r="J2755" s="27" t="str">
        <f ca="1">NETWORKDAYS(LeaveTracker[[#This Row],[Start Date]],LeaveTracker[[#This Row],[End Date]],lstHolidays)&amp; " "&amp;LeaveTracker[[#This Row],[Type of Leave]]</f>
        <v>2 SL</v>
      </c>
      <c r="K2755" s="23">
        <f ca="1">NETWORKDAYS(LeaveTracker[[#This Row],[Start Date]],LeaveTracker[[#This Row],[End Date]],lstHolidays)</f>
        <v>2</v>
      </c>
      <c r="L2755" s="30"/>
    </row>
    <row r="2756" spans="1:12" ht="30" customHeight="1" x14ac:dyDescent="0.3">
      <c r="A2756" s="30">
        <f t="shared" si="18"/>
        <v>1158</v>
      </c>
      <c r="B2756" s="36">
        <v>44844</v>
      </c>
      <c r="C2756" s="36">
        <v>44748</v>
      </c>
      <c r="D2756" s="19" t="s">
        <v>740</v>
      </c>
      <c r="E2756" s="20" t="str">
        <f>IF(ISBLANK(LeaveTracker[[#This Row],[Employee Name]]),"-----",VLOOKUP(LeaveTracker[[#This Row],[Employee Name]],Employees[[Employee Name]:[Office]],6))</f>
        <v>SP</v>
      </c>
      <c r="F2756" s="24">
        <v>44747</v>
      </c>
      <c r="G2756" s="24">
        <v>44747</v>
      </c>
      <c r="H2756" s="19" t="s">
        <v>81</v>
      </c>
      <c r="I2756" s="51"/>
      <c r="J2756" s="27" t="str">
        <f ca="1">NETWORKDAYS(LeaveTracker[[#This Row],[Start Date]],LeaveTracker[[#This Row],[End Date]],lstHolidays)&amp; " "&amp;LeaveTracker[[#This Row],[Type of Leave]]</f>
        <v>1 SL</v>
      </c>
      <c r="K2756" s="23">
        <f ca="1">NETWORKDAYS(LeaveTracker[[#This Row],[Start Date]],LeaveTracker[[#This Row],[End Date]],lstHolidays)</f>
        <v>1</v>
      </c>
      <c r="L2756" s="30"/>
    </row>
    <row r="2757" spans="1:12" ht="30" customHeight="1" x14ac:dyDescent="0.3">
      <c r="A2757" s="30">
        <v>1159</v>
      </c>
      <c r="B2757" s="36">
        <v>44845</v>
      </c>
      <c r="C2757" s="36">
        <v>44812</v>
      </c>
      <c r="D2757" s="19" t="s">
        <v>248</v>
      </c>
      <c r="E2757" s="20" t="str">
        <f>IF(ISBLANK(LeaveTracker[[#This Row],[Employee Name]]),"-----",VLOOKUP(LeaveTracker[[#This Row],[Employee Name]],Employees[[Employee Name]:[Office]],6))</f>
        <v>TCCH/TICC</v>
      </c>
      <c r="F2757" s="24">
        <v>44811</v>
      </c>
      <c r="G2757" s="24">
        <v>44811</v>
      </c>
      <c r="H2757" s="19" t="s">
        <v>81</v>
      </c>
      <c r="I2757" s="51"/>
      <c r="J2757" s="27" t="str">
        <f ca="1">NETWORKDAYS(LeaveTracker[[#This Row],[Start Date]],LeaveTracker[[#This Row],[End Date]],lstHolidays)&amp; " "&amp;LeaveTracker[[#This Row],[Type of Leave]]</f>
        <v>1 SL</v>
      </c>
      <c r="K2757" s="23">
        <f ca="1">NETWORKDAYS(LeaveTracker[[#This Row],[Start Date]],LeaveTracker[[#This Row],[End Date]],lstHolidays)</f>
        <v>1</v>
      </c>
      <c r="L2757" s="30"/>
    </row>
    <row r="2758" spans="1:12" ht="30" customHeight="1" x14ac:dyDescent="0.3">
      <c r="A2758" s="30">
        <v>1160</v>
      </c>
      <c r="B2758" s="36">
        <v>44845</v>
      </c>
      <c r="C2758" s="36">
        <v>44832</v>
      </c>
      <c r="D2758" s="19" t="s">
        <v>421</v>
      </c>
      <c r="E2758" s="20" t="str">
        <f>IF(ISBLANK(LeaveTracker[[#This Row],[Employee Name]]),"-----",VLOOKUP(LeaveTracker[[#This Row],[Employee Name]],Employees[[Employee Name]:[Office]],6))</f>
        <v>CTO</v>
      </c>
      <c r="F2758" s="24">
        <v>44838</v>
      </c>
      <c r="G2758" s="24">
        <v>44838</v>
      </c>
      <c r="H2758" s="19" t="s">
        <v>300</v>
      </c>
      <c r="I2758" s="51" t="s">
        <v>1017</v>
      </c>
      <c r="J2758" s="27" t="str">
        <f ca="1">NETWORKDAYS(LeaveTracker[[#This Row],[Start Date]],LeaveTracker[[#This Row],[End Date]],lstHolidays)&amp; " "&amp;LeaveTracker[[#This Row],[Type of Leave]]</f>
        <v>1 OTHER</v>
      </c>
      <c r="K2758" s="23">
        <f ca="1">NETWORKDAYS(LeaveTracker[[#This Row],[Start Date]],LeaveTracker[[#This Row],[End Date]],lstHolidays)</f>
        <v>1</v>
      </c>
      <c r="L2758" s="30"/>
    </row>
    <row r="2759" spans="1:12" ht="30" customHeight="1" x14ac:dyDescent="0.3">
      <c r="A2759" s="30">
        <v>1161</v>
      </c>
      <c r="B2759" s="36">
        <v>44845</v>
      </c>
      <c r="C2759" s="36">
        <v>44832</v>
      </c>
      <c r="D2759" s="19" t="s">
        <v>1034</v>
      </c>
      <c r="E2759" s="20" t="str">
        <f>IF(ISBLANK(LeaveTracker[[#This Row],[Employee Name]]),"-----",VLOOKUP(LeaveTracker[[#This Row],[Employee Name]],Employees[[Employee Name]:[Office]],6))</f>
        <v>CTO</v>
      </c>
      <c r="F2759" s="24">
        <v>44832</v>
      </c>
      <c r="G2759" s="24">
        <v>44832</v>
      </c>
      <c r="H2759" s="19" t="s">
        <v>81</v>
      </c>
      <c r="I2759" s="51"/>
      <c r="J2759" s="27" t="str">
        <f ca="1">NETWORKDAYS(LeaveTracker[[#This Row],[Start Date]],LeaveTracker[[#This Row],[End Date]],lstHolidays)&amp; " "&amp;LeaveTracker[[#This Row],[Type of Leave]]</f>
        <v>1 SL</v>
      </c>
      <c r="K2759" s="23">
        <f ca="1">NETWORKDAYS(LeaveTracker[[#This Row],[Start Date]],LeaveTracker[[#This Row],[End Date]],lstHolidays)</f>
        <v>1</v>
      </c>
      <c r="L2759" s="30"/>
    </row>
    <row r="2760" spans="1:12" ht="30" customHeight="1" x14ac:dyDescent="0.3">
      <c r="A2760" s="30">
        <v>1162</v>
      </c>
      <c r="B2760" s="36">
        <v>44845</v>
      </c>
      <c r="C2760" s="36">
        <v>44827</v>
      </c>
      <c r="D2760" s="19" t="s">
        <v>727</v>
      </c>
      <c r="E2760" s="20" t="str">
        <f>IF(ISBLANK(LeaveTracker[[#This Row],[Employee Name]]),"-----",VLOOKUP(LeaveTracker[[#This Row],[Employee Name]],Employees[[Employee Name]:[Office]],6))</f>
        <v>LCR</v>
      </c>
      <c r="F2760" s="24">
        <v>44816</v>
      </c>
      <c r="G2760" s="24">
        <v>44820</v>
      </c>
      <c r="H2760" s="19" t="s">
        <v>81</v>
      </c>
      <c r="I2760" s="51"/>
      <c r="J2760" s="27" t="str">
        <f ca="1">NETWORKDAYS(LeaveTracker[[#This Row],[Start Date]],LeaveTracker[[#This Row],[End Date]],lstHolidays)&amp; " "&amp;LeaveTracker[[#This Row],[Type of Leave]]</f>
        <v>5 SL</v>
      </c>
      <c r="K2760" s="23">
        <f ca="1">NETWORKDAYS(LeaveTracker[[#This Row],[Start Date]],LeaveTracker[[#This Row],[End Date]],lstHolidays)</f>
        <v>5</v>
      </c>
      <c r="L2760" s="30"/>
    </row>
    <row r="2761" spans="1:12" ht="30" customHeight="1" x14ac:dyDescent="0.3">
      <c r="A2761" s="30">
        <v>1162</v>
      </c>
      <c r="B2761" s="36">
        <v>44845</v>
      </c>
      <c r="C2761" s="36">
        <v>44827</v>
      </c>
      <c r="D2761" s="19" t="s">
        <v>727</v>
      </c>
      <c r="E2761" s="20" t="str">
        <f>IF(ISBLANK(LeaveTracker[[#This Row],[Employee Name]]),"-----",VLOOKUP(LeaveTracker[[#This Row],[Employee Name]],Employees[[Employee Name]:[Office]],6))</f>
        <v>LCR</v>
      </c>
      <c r="F2761" s="24">
        <v>44823</v>
      </c>
      <c r="G2761" s="24">
        <v>44823</v>
      </c>
      <c r="H2761" s="19" t="s">
        <v>81</v>
      </c>
      <c r="I2761" s="51"/>
      <c r="J2761" s="27" t="str">
        <f ca="1">NETWORKDAYS(LeaveTracker[[#This Row],[Start Date]],LeaveTracker[[#This Row],[End Date]],lstHolidays)&amp; " "&amp;LeaveTracker[[#This Row],[Type of Leave]]</f>
        <v>1 SL</v>
      </c>
      <c r="K2761" s="23">
        <f ca="1">NETWORKDAYS(LeaveTracker[[#This Row],[Start Date]],LeaveTracker[[#This Row],[End Date]],lstHolidays)</f>
        <v>1</v>
      </c>
      <c r="L2761" s="30"/>
    </row>
    <row r="2762" spans="1:12" ht="30" customHeight="1" x14ac:dyDescent="0.3">
      <c r="A2762" s="30">
        <v>1162</v>
      </c>
      <c r="B2762" s="36">
        <v>44845</v>
      </c>
      <c r="C2762" s="36">
        <v>44827</v>
      </c>
      <c r="D2762" s="19" t="s">
        <v>727</v>
      </c>
      <c r="E2762" s="20" t="str">
        <f>IF(ISBLANK(LeaveTracker[[#This Row],[Employee Name]]),"-----",VLOOKUP(LeaveTracker[[#This Row],[Employee Name]],Employees[[Employee Name]:[Office]],6))</f>
        <v>LCR</v>
      </c>
      <c r="F2762" s="24">
        <v>44826</v>
      </c>
      <c r="G2762" s="24">
        <v>44826</v>
      </c>
      <c r="H2762" s="19" t="s">
        <v>81</v>
      </c>
      <c r="I2762" s="51"/>
      <c r="J2762" s="27" t="str">
        <f ca="1">NETWORKDAYS(LeaveTracker[[#This Row],[Start Date]],LeaveTracker[[#This Row],[End Date]],lstHolidays)&amp; " "&amp;LeaveTracker[[#This Row],[Type of Leave]]</f>
        <v>1 SL</v>
      </c>
      <c r="K2762" s="23">
        <f ca="1">NETWORKDAYS(LeaveTracker[[#This Row],[Start Date]],LeaveTracker[[#This Row],[End Date]],lstHolidays)</f>
        <v>1</v>
      </c>
      <c r="L2762" s="30"/>
    </row>
    <row r="2763" spans="1:12" ht="30" customHeight="1" x14ac:dyDescent="0.3">
      <c r="A2763" s="30">
        <v>1163</v>
      </c>
      <c r="B2763" s="36">
        <v>44845</v>
      </c>
      <c r="C2763" s="36">
        <v>44816</v>
      </c>
      <c r="D2763" s="19" t="s">
        <v>962</v>
      </c>
      <c r="E2763" s="20" t="str">
        <f>IF(ISBLANK(LeaveTracker[[#This Row],[Employee Name]]),"-----",VLOOKUP(LeaveTracker[[#This Row],[Employee Name]],Employees[[Employee Name]:[Office]],6))</f>
        <v>ACCOUNTING</v>
      </c>
      <c r="F2763" s="24">
        <v>44809</v>
      </c>
      <c r="G2763" s="24">
        <v>44809</v>
      </c>
      <c r="H2763" s="19" t="s">
        <v>81</v>
      </c>
      <c r="I2763" s="51"/>
      <c r="J2763" s="27" t="str">
        <f ca="1">NETWORKDAYS(LeaveTracker[[#This Row],[Start Date]],LeaveTracker[[#This Row],[End Date]],lstHolidays)&amp; " "&amp;LeaveTracker[[#This Row],[Type of Leave]]</f>
        <v>1 SL</v>
      </c>
      <c r="K2763" s="23">
        <f ca="1">NETWORKDAYS(LeaveTracker[[#This Row],[Start Date]],LeaveTracker[[#This Row],[End Date]],lstHolidays)</f>
        <v>1</v>
      </c>
      <c r="L2763" s="30"/>
    </row>
    <row r="2764" spans="1:12" ht="30" customHeight="1" x14ac:dyDescent="0.3">
      <c r="A2764" s="30">
        <v>1163</v>
      </c>
      <c r="B2764" s="36">
        <v>44845</v>
      </c>
      <c r="C2764" s="36">
        <v>44816</v>
      </c>
      <c r="D2764" s="19" t="s">
        <v>962</v>
      </c>
      <c r="E2764" s="20" t="str">
        <f>IF(ISBLANK(LeaveTracker[[#This Row],[Employee Name]]),"-----",VLOOKUP(LeaveTracker[[#This Row],[Employee Name]],Employees[[Employee Name]:[Office]],6))</f>
        <v>ACCOUNTING</v>
      </c>
      <c r="F2764" s="24">
        <v>44812</v>
      </c>
      <c r="G2764" s="24">
        <v>44812</v>
      </c>
      <c r="H2764" s="19" t="s">
        <v>81</v>
      </c>
      <c r="I2764" s="51"/>
      <c r="J2764" s="27" t="str">
        <f ca="1">NETWORKDAYS(LeaveTracker[[#This Row],[Start Date]],LeaveTracker[[#This Row],[End Date]],lstHolidays)&amp; " "&amp;LeaveTracker[[#This Row],[Type of Leave]]</f>
        <v>1 SL</v>
      </c>
      <c r="K2764" s="23">
        <f ca="1">NETWORKDAYS(LeaveTracker[[#This Row],[Start Date]],LeaveTracker[[#This Row],[End Date]],lstHolidays)</f>
        <v>1</v>
      </c>
      <c r="L2764" s="30"/>
    </row>
    <row r="2765" spans="1:12" ht="30" customHeight="1" x14ac:dyDescent="0.3">
      <c r="A2765" s="30">
        <v>1164</v>
      </c>
      <c r="B2765" s="36">
        <v>44845</v>
      </c>
      <c r="C2765" s="36">
        <v>44833</v>
      </c>
      <c r="D2765" s="19" t="s">
        <v>1319</v>
      </c>
      <c r="E2765" s="20" t="str">
        <f>IF(ISBLANK(LeaveTracker[[#This Row],[Employee Name]]),"-----",VLOOKUP(LeaveTracker[[#This Row],[Employee Name]],Employees[[Employee Name]:[Office]],6))</f>
        <v>ONT</v>
      </c>
      <c r="F2765" s="24">
        <v>44806</v>
      </c>
      <c r="G2765" s="24">
        <v>44807</v>
      </c>
      <c r="H2765" s="19" t="s">
        <v>81</v>
      </c>
      <c r="I2765" s="51"/>
      <c r="J2765" s="27" t="str">
        <f ca="1">NETWORKDAYS(LeaveTracker[[#This Row],[Start Date]],LeaveTracker[[#This Row],[End Date]],lstHolidays)&amp; " "&amp;LeaveTracker[[#This Row],[Type of Leave]]</f>
        <v>1 SL</v>
      </c>
      <c r="K2765" s="23">
        <f ca="1">NETWORKDAYS(LeaveTracker[[#This Row],[Start Date]],LeaveTracker[[#This Row],[End Date]],lstHolidays)</f>
        <v>1</v>
      </c>
      <c r="L2765" s="30"/>
    </row>
    <row r="2766" spans="1:12" ht="30" customHeight="1" x14ac:dyDescent="0.3">
      <c r="A2766" s="30">
        <v>1165</v>
      </c>
      <c r="B2766" s="36">
        <v>44845</v>
      </c>
      <c r="C2766" s="36">
        <v>44834</v>
      </c>
      <c r="D2766" s="19" t="s">
        <v>778</v>
      </c>
      <c r="E2766" s="20" t="str">
        <f>IF(ISBLANK(LeaveTracker[[#This Row],[Employee Name]]),"-----",VLOOKUP(LeaveTracker[[#This Row],[Employee Name]],Employees[[Employee Name]:[Office]],6))</f>
        <v>ONT</v>
      </c>
      <c r="F2766" s="24">
        <v>44833</v>
      </c>
      <c r="G2766" s="24">
        <v>44833</v>
      </c>
      <c r="H2766" s="19" t="s">
        <v>81</v>
      </c>
      <c r="I2766" s="51"/>
      <c r="J2766" s="27" t="str">
        <f ca="1">NETWORKDAYS(LeaveTracker[[#This Row],[Start Date]],LeaveTracker[[#This Row],[End Date]],lstHolidays)&amp; " "&amp;LeaveTracker[[#This Row],[Type of Leave]]</f>
        <v>1 SL</v>
      </c>
      <c r="K2766" s="23">
        <f ca="1">NETWORKDAYS(LeaveTracker[[#This Row],[Start Date]],LeaveTracker[[#This Row],[End Date]],lstHolidays)</f>
        <v>1</v>
      </c>
      <c r="L2766" s="30"/>
    </row>
    <row r="2767" spans="1:12" ht="30" customHeight="1" x14ac:dyDescent="0.3">
      <c r="A2767" s="30">
        <v>1166</v>
      </c>
      <c r="B2767" s="36">
        <v>44845</v>
      </c>
      <c r="C2767" s="36">
        <v>44831</v>
      </c>
      <c r="D2767" s="19" t="s">
        <v>474</v>
      </c>
      <c r="E2767" s="20" t="str">
        <f>IF(ISBLANK(LeaveTracker[[#This Row],[Employee Name]]),"-----",VLOOKUP(LeaveTracker[[#This Row],[Employee Name]],Employees[[Employee Name]:[Office]],6))</f>
        <v>PIO</v>
      </c>
      <c r="F2767" s="24">
        <v>44826</v>
      </c>
      <c r="G2767" s="24">
        <v>44827</v>
      </c>
      <c r="H2767" s="19" t="s">
        <v>81</v>
      </c>
      <c r="I2767" s="51"/>
      <c r="J2767" s="27" t="str">
        <f ca="1">NETWORKDAYS(LeaveTracker[[#This Row],[Start Date]],LeaveTracker[[#This Row],[End Date]],lstHolidays)&amp; " "&amp;LeaveTracker[[#This Row],[Type of Leave]]</f>
        <v>2 SL</v>
      </c>
      <c r="K2767" s="23">
        <f ca="1">NETWORKDAYS(LeaveTracker[[#This Row],[Start Date]],LeaveTracker[[#This Row],[End Date]],lstHolidays)</f>
        <v>2</v>
      </c>
      <c r="L2767" s="30"/>
    </row>
    <row r="2768" spans="1:12" ht="30" customHeight="1" x14ac:dyDescent="0.3">
      <c r="A2768" s="30">
        <v>1167</v>
      </c>
      <c r="B2768" s="36">
        <v>44845</v>
      </c>
      <c r="C2768" s="36">
        <v>44830</v>
      </c>
      <c r="D2768" s="19" t="s">
        <v>865</v>
      </c>
      <c r="E2768" s="20" t="str">
        <f>IF(ISBLANK(LeaveTracker[[#This Row],[Employee Name]]),"-----",VLOOKUP(LeaveTracker[[#This Row],[Employee Name]],Employees[[Employee Name]:[Office]],6))</f>
        <v>LCR</v>
      </c>
      <c r="F2768" s="24">
        <v>44823</v>
      </c>
      <c r="G2768" s="24">
        <v>44823</v>
      </c>
      <c r="H2768" s="19" t="s">
        <v>81</v>
      </c>
      <c r="I2768" s="51"/>
      <c r="J2768" s="27" t="str">
        <f ca="1">NETWORKDAYS(LeaveTracker[[#This Row],[Start Date]],LeaveTracker[[#This Row],[End Date]],lstHolidays)&amp; " "&amp;LeaveTracker[[#This Row],[Type of Leave]]</f>
        <v>1 SL</v>
      </c>
      <c r="K2768" s="23">
        <f ca="1">NETWORKDAYS(LeaveTracker[[#This Row],[Start Date]],LeaveTracker[[#This Row],[End Date]],lstHolidays)</f>
        <v>1</v>
      </c>
      <c r="L2768" s="30"/>
    </row>
    <row r="2769" spans="1:12" ht="30" customHeight="1" x14ac:dyDescent="0.3">
      <c r="A2769" s="30">
        <v>1167</v>
      </c>
      <c r="B2769" s="36">
        <v>44845</v>
      </c>
      <c r="C2769" s="36">
        <v>44830</v>
      </c>
      <c r="D2769" s="19" t="s">
        <v>865</v>
      </c>
      <c r="E2769" s="20" t="str">
        <f>IF(ISBLANK(LeaveTracker[[#This Row],[Employee Name]]),"-----",VLOOKUP(LeaveTracker[[#This Row],[Employee Name]],Employees[[Employee Name]:[Office]],6))</f>
        <v>LCR</v>
      </c>
      <c r="F2769" s="24">
        <v>44827</v>
      </c>
      <c r="G2769" s="24">
        <v>44827</v>
      </c>
      <c r="H2769" s="19" t="s">
        <v>81</v>
      </c>
      <c r="I2769" s="51"/>
      <c r="J2769" s="27" t="str">
        <f ca="1">NETWORKDAYS(LeaveTracker[[#This Row],[Start Date]],LeaveTracker[[#This Row],[End Date]],lstHolidays)&amp; " "&amp;LeaveTracker[[#This Row],[Type of Leave]]</f>
        <v>1 SL</v>
      </c>
      <c r="K2769" s="23">
        <f ca="1">NETWORKDAYS(LeaveTracker[[#This Row],[Start Date]],LeaveTracker[[#This Row],[End Date]],lstHolidays)</f>
        <v>1</v>
      </c>
      <c r="L2769" s="30"/>
    </row>
    <row r="2770" spans="1:12" ht="30" customHeight="1" x14ac:dyDescent="0.3">
      <c r="A2770" s="30">
        <v>1168</v>
      </c>
      <c r="B2770" s="36">
        <v>44845</v>
      </c>
      <c r="C2770" s="36">
        <v>44826</v>
      </c>
      <c r="D2770" s="19" t="s">
        <v>936</v>
      </c>
      <c r="E2770" s="20" t="str">
        <f>IF(ISBLANK(LeaveTracker[[#This Row],[Employee Name]]),"-----",VLOOKUP(LeaveTracker[[#This Row],[Employee Name]],Employees[[Employee Name]:[Office]],6))</f>
        <v>TCNHS</v>
      </c>
      <c r="F2770" s="24">
        <v>44868</v>
      </c>
      <c r="G2770" s="24">
        <v>44869</v>
      </c>
      <c r="H2770" s="19" t="s">
        <v>82</v>
      </c>
      <c r="I2770" s="51" t="s">
        <v>1320</v>
      </c>
      <c r="J2770" s="27" t="str">
        <f ca="1">NETWORKDAYS(LeaveTracker[[#This Row],[Start Date]],LeaveTracker[[#This Row],[End Date]],lstHolidays)&amp; " "&amp;LeaveTracker[[#This Row],[Type of Leave]]</f>
        <v>2 VL</v>
      </c>
      <c r="K2770" s="23">
        <f ca="1">NETWORKDAYS(LeaveTracker[[#This Row],[Start Date]],LeaveTracker[[#This Row],[End Date]],lstHolidays)</f>
        <v>2</v>
      </c>
      <c r="L2770" s="30"/>
    </row>
    <row r="2771" spans="1:12" ht="30" customHeight="1" x14ac:dyDescent="0.3">
      <c r="A2771" s="30">
        <v>1168</v>
      </c>
      <c r="B2771" s="36">
        <v>44845</v>
      </c>
      <c r="C2771" s="36">
        <v>44826</v>
      </c>
      <c r="D2771" s="19" t="s">
        <v>936</v>
      </c>
      <c r="E2771" s="20" t="str">
        <f>IF(ISBLANK(LeaveTracker[[#This Row],[Employee Name]]),"-----",VLOOKUP(LeaveTracker[[#This Row],[Employee Name]],Employees[[Employee Name]:[Office]],6))</f>
        <v>TCNHS</v>
      </c>
      <c r="F2771" s="24">
        <v>44872</v>
      </c>
      <c r="G2771" s="24">
        <v>44876</v>
      </c>
      <c r="H2771" s="19" t="s">
        <v>82</v>
      </c>
      <c r="I2771" s="51" t="s">
        <v>1320</v>
      </c>
      <c r="J2771" s="27" t="str">
        <f ca="1">NETWORKDAYS(LeaveTracker[[#This Row],[Start Date]],LeaveTracker[[#This Row],[End Date]],lstHolidays)&amp; " "&amp;LeaveTracker[[#This Row],[Type of Leave]]</f>
        <v>5 VL</v>
      </c>
      <c r="K2771" s="23">
        <f ca="1">NETWORKDAYS(LeaveTracker[[#This Row],[Start Date]],LeaveTracker[[#This Row],[End Date]],lstHolidays)</f>
        <v>5</v>
      </c>
      <c r="L2771" s="30"/>
    </row>
    <row r="2772" spans="1:12" ht="30" customHeight="1" x14ac:dyDescent="0.3">
      <c r="A2772" s="30">
        <v>1168</v>
      </c>
      <c r="B2772" s="36">
        <v>44845</v>
      </c>
      <c r="C2772" s="36">
        <v>44826</v>
      </c>
      <c r="D2772" s="19" t="s">
        <v>936</v>
      </c>
      <c r="E2772" s="20" t="str">
        <f>IF(ISBLANK(LeaveTracker[[#This Row],[Employee Name]]),"-----",VLOOKUP(LeaveTracker[[#This Row],[Employee Name]],Employees[[Employee Name]:[Office]],6))</f>
        <v>TCNHS</v>
      </c>
      <c r="F2772" s="24">
        <v>44879</v>
      </c>
      <c r="G2772" s="24">
        <v>44880</v>
      </c>
      <c r="H2772" s="19" t="s">
        <v>82</v>
      </c>
      <c r="I2772" s="51" t="s">
        <v>1320</v>
      </c>
      <c r="J2772" s="27" t="str">
        <f ca="1">NETWORKDAYS(LeaveTracker[[#This Row],[Start Date]],LeaveTracker[[#This Row],[End Date]],lstHolidays)&amp; " "&amp;LeaveTracker[[#This Row],[Type of Leave]]</f>
        <v>2 VL</v>
      </c>
      <c r="K2772" s="23">
        <f ca="1">NETWORKDAYS(LeaveTracker[[#This Row],[Start Date]],LeaveTracker[[#This Row],[End Date]],lstHolidays)</f>
        <v>2</v>
      </c>
      <c r="L2772" s="30"/>
    </row>
    <row r="2773" spans="1:12" ht="30" customHeight="1" x14ac:dyDescent="0.3">
      <c r="A2773" s="30">
        <v>1169</v>
      </c>
      <c r="B2773" s="36">
        <v>44845</v>
      </c>
      <c r="C2773" s="36">
        <v>44831</v>
      </c>
      <c r="D2773" s="19" t="s">
        <v>936</v>
      </c>
      <c r="E2773" s="20" t="str">
        <f>IF(ISBLANK(LeaveTracker[[#This Row],[Employee Name]]),"-----",VLOOKUP(LeaveTracker[[#This Row],[Employee Name]],Employees[[Employee Name]:[Office]],6))</f>
        <v>TCNHS</v>
      </c>
      <c r="F2773" s="24">
        <v>44858</v>
      </c>
      <c r="G2773" s="24">
        <v>44862</v>
      </c>
      <c r="H2773" s="19" t="s">
        <v>82</v>
      </c>
      <c r="I2773" s="51" t="s">
        <v>1320</v>
      </c>
      <c r="J2773" s="27" t="str">
        <f ca="1">NETWORKDAYS(LeaveTracker[[#This Row],[Start Date]],LeaveTracker[[#This Row],[End Date]],lstHolidays)&amp; " "&amp;LeaveTracker[[#This Row],[Type of Leave]]</f>
        <v>5 VL</v>
      </c>
      <c r="K2773" s="23">
        <f ca="1">NETWORKDAYS(LeaveTracker[[#This Row],[Start Date]],LeaveTracker[[#This Row],[End Date]],lstHolidays)</f>
        <v>5</v>
      </c>
      <c r="L2773" s="30"/>
    </row>
    <row r="2774" spans="1:12" ht="30" customHeight="1" x14ac:dyDescent="0.3">
      <c r="A2774" s="30">
        <v>1169</v>
      </c>
      <c r="B2774" s="36">
        <v>44845</v>
      </c>
      <c r="C2774" s="36">
        <v>44831</v>
      </c>
      <c r="D2774" s="19" t="s">
        <v>936</v>
      </c>
      <c r="E2774" s="20" t="str">
        <f>IF(ISBLANK(LeaveTracker[[#This Row],[Employee Name]]),"-----",VLOOKUP(LeaveTracker[[#This Row],[Employee Name]],Employees[[Employee Name]:[Office]],6))</f>
        <v>TCNHS</v>
      </c>
      <c r="F2774" s="24">
        <v>44865</v>
      </c>
      <c r="G2774" s="24">
        <v>44865</v>
      </c>
      <c r="H2774" s="19" t="s">
        <v>82</v>
      </c>
      <c r="I2774" s="51" t="s">
        <v>1320</v>
      </c>
      <c r="J2774" s="27" t="str">
        <f ca="1">NETWORKDAYS(LeaveTracker[[#This Row],[Start Date]],LeaveTracker[[#This Row],[End Date]],lstHolidays)&amp; " "&amp;LeaveTracker[[#This Row],[Type of Leave]]</f>
        <v>1 VL</v>
      </c>
      <c r="K2774" s="23">
        <f ca="1">NETWORKDAYS(LeaveTracker[[#This Row],[Start Date]],LeaveTracker[[#This Row],[End Date]],lstHolidays)</f>
        <v>1</v>
      </c>
      <c r="L2774" s="30"/>
    </row>
    <row r="2775" spans="1:12" ht="30" customHeight="1" x14ac:dyDescent="0.3">
      <c r="A2775" s="30">
        <v>1170</v>
      </c>
      <c r="B2775" s="36">
        <v>44845</v>
      </c>
      <c r="C2775" s="36">
        <v>44832</v>
      </c>
      <c r="D2775" s="19" t="s">
        <v>881</v>
      </c>
      <c r="E2775" s="20" t="str">
        <f>IF(ISBLANK(LeaveTracker[[#This Row],[Employee Name]]),"-----",VLOOKUP(LeaveTracker[[#This Row],[Employee Name]],Employees[[Employee Name]:[Office]],6))</f>
        <v>ACCOUNTING</v>
      </c>
      <c r="F2775" s="24">
        <v>44838</v>
      </c>
      <c r="G2775" s="24">
        <v>44838</v>
      </c>
      <c r="H2775" s="19" t="s">
        <v>82</v>
      </c>
      <c r="I2775" s="51"/>
      <c r="J2775" s="27" t="str">
        <f ca="1">NETWORKDAYS(LeaveTracker[[#This Row],[Start Date]],LeaveTracker[[#This Row],[End Date]],lstHolidays)&amp; " "&amp;LeaveTracker[[#This Row],[Type of Leave]]</f>
        <v>1 VL</v>
      </c>
      <c r="K2775" s="23">
        <f ca="1">NETWORKDAYS(LeaveTracker[[#This Row],[Start Date]],LeaveTracker[[#This Row],[End Date]],lstHolidays)</f>
        <v>1</v>
      </c>
      <c r="L2775" s="30"/>
    </row>
    <row r="2776" spans="1:12" ht="30" customHeight="1" x14ac:dyDescent="0.3">
      <c r="A2776" s="30">
        <v>1171</v>
      </c>
      <c r="B2776" s="36">
        <v>44845</v>
      </c>
      <c r="C2776" s="36">
        <v>44832</v>
      </c>
      <c r="D2776" s="19" t="s">
        <v>881</v>
      </c>
      <c r="E2776" s="20" t="str">
        <f>IF(ISBLANK(LeaveTracker[[#This Row],[Employee Name]]),"-----",VLOOKUP(LeaveTracker[[#This Row],[Employee Name]],Employees[[Employee Name]:[Office]],6))</f>
        <v>ACCOUNTING</v>
      </c>
      <c r="F2776" s="24">
        <v>44831</v>
      </c>
      <c r="G2776" s="24">
        <v>44831</v>
      </c>
      <c r="H2776" s="19" t="s">
        <v>81</v>
      </c>
      <c r="I2776" s="51"/>
      <c r="J2776" s="27" t="str">
        <f ca="1">NETWORKDAYS(LeaveTracker[[#This Row],[Start Date]],LeaveTracker[[#This Row],[End Date]],lstHolidays)&amp; " "&amp;LeaveTracker[[#This Row],[Type of Leave]]</f>
        <v>1 SL</v>
      </c>
      <c r="K2776" s="23">
        <f ca="1">NETWORKDAYS(LeaveTracker[[#This Row],[Start Date]],LeaveTracker[[#This Row],[End Date]],lstHolidays)</f>
        <v>1</v>
      </c>
      <c r="L2776" s="30"/>
    </row>
    <row r="2777" spans="1:12" ht="30" customHeight="1" x14ac:dyDescent="0.3">
      <c r="A2777" s="30">
        <v>1172</v>
      </c>
      <c r="B2777" s="36">
        <v>44845</v>
      </c>
      <c r="C2777" s="36">
        <v>44831</v>
      </c>
      <c r="D2777" s="19" t="s">
        <v>1105</v>
      </c>
      <c r="E2777" s="20" t="str">
        <f>IF(ISBLANK(LeaveTracker[[#This Row],[Employee Name]]),"-----",VLOOKUP(LeaveTracker[[#This Row],[Employee Name]],Employees[[Employee Name]:[Office]],6))</f>
        <v>ACCOUNTING</v>
      </c>
      <c r="F2777" s="24">
        <v>44837</v>
      </c>
      <c r="G2777" s="24">
        <v>44838</v>
      </c>
      <c r="H2777" s="19" t="s">
        <v>82</v>
      </c>
      <c r="I2777" s="51"/>
      <c r="J2777" s="27" t="str">
        <f ca="1">NETWORKDAYS(LeaveTracker[[#This Row],[Start Date]],LeaveTracker[[#This Row],[End Date]],lstHolidays)&amp; " "&amp;LeaveTracker[[#This Row],[Type of Leave]]</f>
        <v>2 VL</v>
      </c>
      <c r="K2777" s="23">
        <f ca="1">NETWORKDAYS(LeaveTracker[[#This Row],[Start Date]],LeaveTracker[[#This Row],[End Date]],lstHolidays)</f>
        <v>2</v>
      </c>
      <c r="L2777" s="30"/>
    </row>
    <row r="2778" spans="1:12" ht="30" customHeight="1" x14ac:dyDescent="0.3">
      <c r="A2778" s="30">
        <v>1173</v>
      </c>
      <c r="B2778" s="36">
        <v>44845</v>
      </c>
      <c r="C2778" s="36">
        <v>44831</v>
      </c>
      <c r="D2778" s="19" t="s">
        <v>962</v>
      </c>
      <c r="E2778" s="20" t="str">
        <f>IF(ISBLANK(LeaveTracker[[#This Row],[Employee Name]]),"-----",VLOOKUP(LeaveTracker[[#This Row],[Employee Name]],Employees[[Employee Name]:[Office]],6))</f>
        <v>ACCOUNTING</v>
      </c>
      <c r="F2778" s="24">
        <v>44824</v>
      </c>
      <c r="G2778" s="24">
        <v>44824</v>
      </c>
      <c r="H2778" s="19" t="s">
        <v>82</v>
      </c>
      <c r="I2778" s="51"/>
      <c r="J2778" s="27" t="str">
        <f ca="1">NETWORKDAYS(LeaveTracker[[#This Row],[Start Date]],LeaveTracker[[#This Row],[End Date]],lstHolidays)&amp; " "&amp;LeaveTracker[[#This Row],[Type of Leave]]</f>
        <v>1 VL</v>
      </c>
      <c r="K2778" s="23">
        <f ca="1">NETWORKDAYS(LeaveTracker[[#This Row],[Start Date]],LeaveTracker[[#This Row],[End Date]],lstHolidays)</f>
        <v>1</v>
      </c>
      <c r="L2778" s="30"/>
    </row>
    <row r="2779" spans="1:12" ht="30" customHeight="1" x14ac:dyDescent="0.3">
      <c r="A2779" s="30">
        <v>1173</v>
      </c>
      <c r="B2779" s="36">
        <v>44845</v>
      </c>
      <c r="C2779" s="36">
        <v>44831</v>
      </c>
      <c r="D2779" s="19" t="s">
        <v>962</v>
      </c>
      <c r="E2779" s="20" t="str">
        <f>IF(ISBLANK(LeaveTracker[[#This Row],[Employee Name]]),"-----",VLOOKUP(LeaveTracker[[#This Row],[Employee Name]],Employees[[Employee Name]:[Office]],6))</f>
        <v>ACCOUNTING</v>
      </c>
      <c r="F2779" s="24">
        <v>44826</v>
      </c>
      <c r="G2779" s="24">
        <v>44826</v>
      </c>
      <c r="H2779" s="19" t="s">
        <v>82</v>
      </c>
      <c r="I2779" s="51"/>
      <c r="J2779" s="27" t="str">
        <f ca="1">NETWORKDAYS(LeaveTracker[[#This Row],[Start Date]],LeaveTracker[[#This Row],[End Date]],lstHolidays)&amp; " "&amp;LeaveTracker[[#This Row],[Type of Leave]]</f>
        <v>1 VL</v>
      </c>
      <c r="K2779" s="23">
        <f ca="1">NETWORKDAYS(LeaveTracker[[#This Row],[Start Date]],LeaveTracker[[#This Row],[End Date]],lstHolidays)</f>
        <v>1</v>
      </c>
      <c r="L2779" s="30"/>
    </row>
    <row r="2780" spans="1:12" ht="30" customHeight="1" x14ac:dyDescent="0.3">
      <c r="A2780" s="30">
        <v>1174</v>
      </c>
      <c r="B2780" s="36">
        <v>44845</v>
      </c>
      <c r="C2780" s="36">
        <v>44827</v>
      </c>
      <c r="D2780" s="19" t="s">
        <v>522</v>
      </c>
      <c r="E2780" s="20" t="str">
        <f>IF(ISBLANK(LeaveTracker[[#This Row],[Employee Name]]),"-----",VLOOKUP(LeaveTracker[[#This Row],[Employee Name]],Employees[[Employee Name]:[Office]],6))</f>
        <v>ACCOUNTING</v>
      </c>
      <c r="F2780" s="24">
        <v>44823</v>
      </c>
      <c r="G2780" s="24">
        <v>44823</v>
      </c>
      <c r="H2780" s="19" t="s">
        <v>81</v>
      </c>
      <c r="I2780" s="51"/>
      <c r="J2780" s="27" t="str">
        <f ca="1">NETWORKDAYS(LeaveTracker[[#This Row],[Start Date]],LeaveTracker[[#This Row],[End Date]],lstHolidays)&amp; " "&amp;LeaveTracker[[#This Row],[Type of Leave]]</f>
        <v>1 SL</v>
      </c>
      <c r="K2780" s="23">
        <f ca="1">NETWORKDAYS(LeaveTracker[[#This Row],[Start Date]],LeaveTracker[[#This Row],[End Date]],lstHolidays)</f>
        <v>1</v>
      </c>
      <c r="L2780" s="30"/>
    </row>
    <row r="2781" spans="1:12" ht="30" customHeight="1" x14ac:dyDescent="0.3">
      <c r="A2781" s="30">
        <v>1175</v>
      </c>
      <c r="B2781" s="36">
        <v>44845</v>
      </c>
      <c r="C2781" s="36">
        <v>44813</v>
      </c>
      <c r="D2781" s="19" t="s">
        <v>1105</v>
      </c>
      <c r="E2781" s="20" t="str">
        <f>IF(ISBLANK(LeaveTracker[[#This Row],[Employee Name]]),"-----",VLOOKUP(LeaveTracker[[#This Row],[Employee Name]],Employees[[Employee Name]:[Office]],6))</f>
        <v>ACCOUNTING</v>
      </c>
      <c r="F2781" s="24">
        <v>44809</v>
      </c>
      <c r="G2781" s="24">
        <v>44809</v>
      </c>
      <c r="H2781" s="19" t="s">
        <v>81</v>
      </c>
      <c r="I2781" s="51"/>
      <c r="J2781" s="27" t="str">
        <f ca="1">NETWORKDAYS(LeaveTracker[[#This Row],[Start Date]],LeaveTracker[[#This Row],[End Date]],lstHolidays)&amp; " "&amp;LeaveTracker[[#This Row],[Type of Leave]]</f>
        <v>1 SL</v>
      </c>
      <c r="K2781" s="23">
        <f ca="1">NETWORKDAYS(LeaveTracker[[#This Row],[Start Date]],LeaveTracker[[#This Row],[End Date]],lstHolidays)</f>
        <v>1</v>
      </c>
      <c r="L2781" s="30"/>
    </row>
    <row r="2782" spans="1:12" ht="30" customHeight="1" x14ac:dyDescent="0.3">
      <c r="A2782" s="30">
        <v>1175</v>
      </c>
      <c r="B2782" s="36">
        <v>44845</v>
      </c>
      <c r="C2782" s="36">
        <v>44813</v>
      </c>
      <c r="D2782" s="19" t="s">
        <v>1105</v>
      </c>
      <c r="E2782" s="20" t="str">
        <f>IF(ISBLANK(LeaveTracker[[#This Row],[Employee Name]]),"-----",VLOOKUP(LeaveTracker[[#This Row],[Employee Name]],Employees[[Employee Name]:[Office]],6))</f>
        <v>ACCOUNTING</v>
      </c>
      <c r="F2782" s="24">
        <v>44812</v>
      </c>
      <c r="G2782" s="24">
        <v>44812</v>
      </c>
      <c r="H2782" s="19" t="s">
        <v>81</v>
      </c>
      <c r="I2782" s="51"/>
      <c r="J2782" s="27" t="str">
        <f ca="1">NETWORKDAYS(LeaveTracker[[#This Row],[Start Date]],LeaveTracker[[#This Row],[End Date]],lstHolidays)&amp; " "&amp;LeaveTracker[[#This Row],[Type of Leave]]</f>
        <v>1 SL</v>
      </c>
      <c r="K2782" s="23">
        <f ca="1">NETWORKDAYS(LeaveTracker[[#This Row],[Start Date]],LeaveTracker[[#This Row],[End Date]],lstHolidays)</f>
        <v>1</v>
      </c>
      <c r="L2782" s="30"/>
    </row>
    <row r="2783" spans="1:12" ht="30" customHeight="1" x14ac:dyDescent="0.3">
      <c r="A2783" s="30">
        <v>1176</v>
      </c>
      <c r="B2783" s="36">
        <v>44845</v>
      </c>
      <c r="C2783" s="36">
        <v>44826</v>
      </c>
      <c r="D2783" s="19" t="s">
        <v>1180</v>
      </c>
      <c r="E2783" s="20" t="str">
        <f>IF(ISBLANK(LeaveTracker[[#This Row],[Employee Name]]),"-----",VLOOKUP(LeaveTracker[[#This Row],[Employee Name]],Employees[[Employee Name]:[Office]],6))</f>
        <v>CSWDO</v>
      </c>
      <c r="F2783" s="24">
        <v>44823</v>
      </c>
      <c r="G2783" s="24">
        <v>44825</v>
      </c>
      <c r="H2783" s="19" t="s">
        <v>81</v>
      </c>
      <c r="I2783" s="51"/>
      <c r="J2783" s="27" t="str">
        <f ca="1">NETWORKDAYS(LeaveTracker[[#This Row],[Start Date]],LeaveTracker[[#This Row],[End Date]],lstHolidays)&amp; " "&amp;LeaveTracker[[#This Row],[Type of Leave]]</f>
        <v>3 SL</v>
      </c>
      <c r="K2783" s="23">
        <f ca="1">NETWORKDAYS(LeaveTracker[[#This Row],[Start Date]],LeaveTracker[[#This Row],[End Date]],lstHolidays)</f>
        <v>3</v>
      </c>
      <c r="L2783" s="30"/>
    </row>
    <row r="2784" spans="1:12" ht="30" customHeight="1" x14ac:dyDescent="0.3">
      <c r="A2784" s="30">
        <v>1177</v>
      </c>
      <c r="B2784" s="36">
        <v>44845</v>
      </c>
      <c r="C2784" s="36">
        <v>44824</v>
      </c>
      <c r="D2784" s="19" t="s">
        <v>1047</v>
      </c>
      <c r="E2784" s="20" t="str">
        <f>IF(ISBLANK(LeaveTracker[[#This Row],[Employee Name]]),"-----",VLOOKUP(LeaveTracker[[#This Row],[Employee Name]],Employees[[Employee Name]:[Office]],6))</f>
        <v>ONT</v>
      </c>
      <c r="F2784" s="24">
        <v>44824</v>
      </c>
      <c r="G2784" s="24">
        <v>44829</v>
      </c>
      <c r="H2784" s="19" t="s">
        <v>81</v>
      </c>
      <c r="I2784" s="51"/>
      <c r="J2784" s="27" t="str">
        <f>"6 "&amp;LeaveTracker[[#This Row],[Type of Leave]]</f>
        <v>6 SL</v>
      </c>
      <c r="K2784" s="23">
        <v>6</v>
      </c>
      <c r="L2784" s="30"/>
    </row>
    <row r="2785" spans="1:12" ht="30" customHeight="1" x14ac:dyDescent="0.3">
      <c r="A2785" s="30">
        <v>1178</v>
      </c>
      <c r="B2785" s="36">
        <v>44845</v>
      </c>
      <c r="C2785" s="36">
        <v>44831</v>
      </c>
      <c r="D2785" s="19" t="s">
        <v>715</v>
      </c>
      <c r="E2785" s="20" t="str">
        <f>IF(ISBLANK(LeaveTracker[[#This Row],[Employee Name]]),"-----",VLOOKUP(LeaveTracker[[#This Row],[Employee Name]],Employees[[Employee Name]:[Office]],6))</f>
        <v>ONT</v>
      </c>
      <c r="F2785" s="24">
        <v>44823</v>
      </c>
      <c r="G2785" s="24">
        <v>44823</v>
      </c>
      <c r="H2785" s="19" t="s">
        <v>81</v>
      </c>
      <c r="I2785" s="51"/>
      <c r="J2785" s="27" t="str">
        <f ca="1">NETWORKDAYS(LeaveTracker[[#This Row],[Start Date]],LeaveTracker[[#This Row],[End Date]],lstHolidays)&amp; " "&amp;LeaveTracker[[#This Row],[Type of Leave]]</f>
        <v>1 SL</v>
      </c>
      <c r="K2785" s="23">
        <f ca="1">NETWORKDAYS(LeaveTracker[[#This Row],[Start Date]],LeaveTracker[[#This Row],[End Date]],lstHolidays)</f>
        <v>1</v>
      </c>
      <c r="L2785" s="30"/>
    </row>
    <row r="2786" spans="1:12" ht="30" customHeight="1" x14ac:dyDescent="0.3">
      <c r="A2786" s="30">
        <v>1178</v>
      </c>
      <c r="B2786" s="36">
        <v>44845</v>
      </c>
      <c r="C2786" s="36">
        <v>44831</v>
      </c>
      <c r="D2786" s="19" t="s">
        <v>715</v>
      </c>
      <c r="E2786" s="20" t="str">
        <f>IF(ISBLANK(LeaveTracker[[#This Row],[Employee Name]]),"-----",VLOOKUP(LeaveTracker[[#This Row],[Employee Name]],Employees[[Employee Name]:[Office]],6))</f>
        <v>ONT</v>
      </c>
      <c r="F2786" s="24">
        <v>44826</v>
      </c>
      <c r="G2786" s="24">
        <v>44829</v>
      </c>
      <c r="H2786" s="19" t="s">
        <v>81</v>
      </c>
      <c r="I2786" s="51"/>
      <c r="J2786" s="27" t="str">
        <f>"4 "&amp;LeaveTracker[[#This Row],[Type of Leave]]</f>
        <v>4 SL</v>
      </c>
      <c r="K2786" s="23">
        <v>4</v>
      </c>
      <c r="L2786" s="30"/>
    </row>
    <row r="2787" spans="1:12" ht="30" customHeight="1" x14ac:dyDescent="0.3">
      <c r="A2787" s="30">
        <v>1179</v>
      </c>
      <c r="B2787" s="36">
        <v>44845</v>
      </c>
      <c r="C2787" s="36">
        <v>44820</v>
      </c>
      <c r="D2787" s="19" t="s">
        <v>1325</v>
      </c>
      <c r="E2787" s="20" t="str">
        <f>IF(ISBLANK(LeaveTracker[[#This Row],[Employee Name]]),"-----",VLOOKUP(LeaveTracker[[#This Row],[Employee Name]],Employees[[Employee Name]:[Office]],6))</f>
        <v>ONT</v>
      </c>
      <c r="F2787" s="24">
        <v>44857</v>
      </c>
      <c r="G2787" s="24">
        <v>44858</v>
      </c>
      <c r="H2787" s="19" t="s">
        <v>82</v>
      </c>
      <c r="I2787" s="51"/>
      <c r="J2787" s="27" t="str">
        <f>"2 "&amp;LeaveTracker[[#This Row],[Type of Leave]]</f>
        <v>2 VL</v>
      </c>
      <c r="K2787" s="23">
        <v>2</v>
      </c>
      <c r="L2787" s="30"/>
    </row>
    <row r="2788" spans="1:12" ht="30" customHeight="1" x14ac:dyDescent="0.3">
      <c r="A2788" s="30">
        <v>1180</v>
      </c>
      <c r="B2788" s="36">
        <v>44845</v>
      </c>
      <c r="C2788" s="36">
        <v>44820</v>
      </c>
      <c r="D2788" s="19" t="s">
        <v>1325</v>
      </c>
      <c r="E2788" s="20" t="str">
        <f>IF(ISBLANK(LeaveTracker[[#This Row],[Employee Name]]),"-----",VLOOKUP(LeaveTracker[[#This Row],[Employee Name]],Employees[[Employee Name]:[Office]],6))</f>
        <v>ONT</v>
      </c>
      <c r="F2788" s="24">
        <v>44842</v>
      </c>
      <c r="G2788" s="24">
        <v>44843</v>
      </c>
      <c r="H2788" s="19" t="s">
        <v>300</v>
      </c>
      <c r="I2788" s="51" t="s">
        <v>1016</v>
      </c>
      <c r="J2788" s="27" t="str">
        <f>"2 "&amp;LeaveTracker[[#This Row],[Type of Leave]]</f>
        <v>2 OTHER</v>
      </c>
      <c r="K2788" s="23">
        <v>2</v>
      </c>
      <c r="L2788" s="30"/>
    </row>
    <row r="2789" spans="1:12" ht="30" customHeight="1" x14ac:dyDescent="0.3">
      <c r="A2789" s="30">
        <v>1181</v>
      </c>
      <c r="B2789" s="36">
        <v>44845</v>
      </c>
      <c r="C2789" s="36">
        <v>44821</v>
      </c>
      <c r="D2789" s="19" t="s">
        <v>1052</v>
      </c>
      <c r="E2789" s="20" t="str">
        <f>IF(ISBLANK(LeaveTracker[[#This Row],[Employee Name]]),"-----",VLOOKUP(LeaveTracker[[#This Row],[Employee Name]],Employees[[Employee Name]:[Office]],6))</f>
        <v>ONT</v>
      </c>
      <c r="F2789" s="24">
        <v>44837</v>
      </c>
      <c r="G2789" s="24">
        <v>44838</v>
      </c>
      <c r="H2789" s="19" t="s">
        <v>82</v>
      </c>
      <c r="I2789" s="51"/>
      <c r="J2789" s="27" t="str">
        <f ca="1">NETWORKDAYS(LeaveTracker[[#This Row],[Start Date]],LeaveTracker[[#This Row],[End Date]],lstHolidays)&amp; " "&amp;LeaveTracker[[#This Row],[Type of Leave]]</f>
        <v>2 VL</v>
      </c>
      <c r="K2789" s="23">
        <f ca="1">NETWORKDAYS(LeaveTracker[[#This Row],[Start Date]],LeaveTracker[[#This Row],[End Date]],lstHolidays)</f>
        <v>2</v>
      </c>
      <c r="L2789" s="30"/>
    </row>
    <row r="2790" spans="1:12" ht="30" customHeight="1" x14ac:dyDescent="0.3">
      <c r="A2790" s="30">
        <v>1182</v>
      </c>
      <c r="B2790" s="36">
        <v>44845</v>
      </c>
      <c r="C2790" s="36">
        <v>44826</v>
      </c>
      <c r="D2790" s="19" t="s">
        <v>805</v>
      </c>
      <c r="E2790" s="20" t="str">
        <f>IF(ISBLANK(LeaveTracker[[#This Row],[Employee Name]]),"-----",VLOOKUP(LeaveTracker[[#This Row],[Employee Name]],Employees[[Employee Name]:[Office]],6))</f>
        <v>ONT</v>
      </c>
      <c r="F2790" s="24">
        <v>44823</v>
      </c>
      <c r="G2790" s="24">
        <v>44823</v>
      </c>
      <c r="H2790" s="19" t="s">
        <v>81</v>
      </c>
      <c r="I2790" s="51"/>
      <c r="J2790" s="27" t="str">
        <f ca="1">NETWORKDAYS(LeaveTracker[[#This Row],[Start Date]],LeaveTracker[[#This Row],[End Date]],lstHolidays)&amp; " "&amp;LeaveTracker[[#This Row],[Type of Leave]]</f>
        <v>1 SL</v>
      </c>
      <c r="K2790" s="23">
        <f ca="1">NETWORKDAYS(LeaveTracker[[#This Row],[Start Date]],LeaveTracker[[#This Row],[End Date]],lstHolidays)</f>
        <v>1</v>
      </c>
      <c r="L2790" s="30"/>
    </row>
    <row r="2791" spans="1:12" ht="30" customHeight="1" x14ac:dyDescent="0.3">
      <c r="A2791" s="30">
        <v>1183</v>
      </c>
      <c r="B2791" s="36">
        <v>44845</v>
      </c>
      <c r="C2791" s="36">
        <v>44832</v>
      </c>
      <c r="D2791" s="19" t="s">
        <v>581</v>
      </c>
      <c r="E2791" s="20" t="str">
        <f>IF(ISBLANK(LeaveTracker[[#This Row],[Employee Name]]),"-----",VLOOKUP(LeaveTracker[[#This Row],[Employee Name]],Employees[[Employee Name]:[Office]],6))</f>
        <v>CCT</v>
      </c>
      <c r="F2791" s="24">
        <v>44823</v>
      </c>
      <c r="G2791" s="24">
        <v>44827</v>
      </c>
      <c r="H2791" s="19" t="s">
        <v>81</v>
      </c>
      <c r="I2791" s="51"/>
      <c r="J2791" s="27" t="str">
        <f ca="1">NETWORKDAYS(LeaveTracker[[#This Row],[Start Date]],LeaveTracker[[#This Row],[End Date]],lstHolidays)&amp; " "&amp;LeaveTracker[[#This Row],[Type of Leave]]</f>
        <v>5 SL</v>
      </c>
      <c r="K2791" s="23">
        <f ca="1">NETWORKDAYS(LeaveTracker[[#This Row],[Start Date]],LeaveTracker[[#This Row],[End Date]],lstHolidays)</f>
        <v>5</v>
      </c>
      <c r="L2791" s="30"/>
    </row>
    <row r="2792" spans="1:12" ht="30" customHeight="1" x14ac:dyDescent="0.3">
      <c r="A2792" s="30">
        <v>1183</v>
      </c>
      <c r="B2792" s="36">
        <v>44845</v>
      </c>
      <c r="C2792" s="36">
        <v>44832</v>
      </c>
      <c r="D2792" s="19" t="s">
        <v>581</v>
      </c>
      <c r="E2792" s="20" t="str">
        <f>IF(ISBLANK(LeaveTracker[[#This Row],[Employee Name]]),"-----",VLOOKUP(LeaveTracker[[#This Row],[Employee Name]],Employees[[Employee Name]:[Office]],6))</f>
        <v>CCT</v>
      </c>
      <c r="F2792" s="24">
        <v>44831</v>
      </c>
      <c r="G2792" s="24">
        <v>44831</v>
      </c>
      <c r="H2792" s="19" t="s">
        <v>81</v>
      </c>
      <c r="I2792" s="51"/>
      <c r="J2792" s="27" t="str">
        <f ca="1">NETWORKDAYS(LeaveTracker[[#This Row],[Start Date]],LeaveTracker[[#This Row],[End Date]],lstHolidays)&amp; " "&amp;LeaveTracker[[#This Row],[Type of Leave]]</f>
        <v>1 SL</v>
      </c>
      <c r="K2792" s="23">
        <f ca="1">NETWORKDAYS(LeaveTracker[[#This Row],[Start Date]],LeaveTracker[[#This Row],[End Date]],lstHolidays)</f>
        <v>1</v>
      </c>
      <c r="L2792" s="30"/>
    </row>
    <row r="2793" spans="1:12" ht="30" customHeight="1" x14ac:dyDescent="0.3">
      <c r="A2793" s="30">
        <v>1184</v>
      </c>
      <c r="B2793" s="36">
        <v>44845</v>
      </c>
      <c r="C2793" s="36">
        <v>44830</v>
      </c>
      <c r="D2793" s="19" t="s">
        <v>344</v>
      </c>
      <c r="E2793" s="20" t="str">
        <f>IF(ISBLANK(LeaveTracker[[#This Row],[Employee Name]]),"-----",VLOOKUP(LeaveTracker[[#This Row],[Employee Name]],Employees[[Employee Name]:[Office]],6))</f>
        <v>MO</v>
      </c>
      <c r="F2793" s="24">
        <v>44825</v>
      </c>
      <c r="G2793" s="24">
        <v>44827</v>
      </c>
      <c r="H2793" s="19" t="s">
        <v>300</v>
      </c>
      <c r="I2793" s="51" t="s">
        <v>1016</v>
      </c>
      <c r="J2793" s="27" t="str">
        <f ca="1">NETWORKDAYS(LeaveTracker[[#This Row],[Start Date]],LeaveTracker[[#This Row],[End Date]],lstHolidays)&amp; " "&amp;LeaveTracker[[#This Row],[Type of Leave]]</f>
        <v>3 OTHER</v>
      </c>
      <c r="K2793" s="23">
        <f ca="1">NETWORKDAYS(LeaveTracker[[#This Row],[Start Date]],LeaveTracker[[#This Row],[End Date]],lstHolidays)</f>
        <v>3</v>
      </c>
      <c r="L2793" s="30"/>
    </row>
    <row r="2794" spans="1:12" ht="30" customHeight="1" x14ac:dyDescent="0.3">
      <c r="A2794" s="30">
        <v>1185</v>
      </c>
      <c r="B2794" s="36">
        <v>44845</v>
      </c>
      <c r="C2794" s="36">
        <v>44825</v>
      </c>
      <c r="D2794" s="19" t="s">
        <v>533</v>
      </c>
      <c r="E2794" s="20" t="str">
        <f>IF(ISBLANK(LeaveTracker[[#This Row],[Employee Name]]),"-----",VLOOKUP(LeaveTracker[[#This Row],[Employee Name]],Employees[[Employee Name]:[Office]],6))</f>
        <v>GSO</v>
      </c>
      <c r="F2794" s="24">
        <v>44824</v>
      </c>
      <c r="G2794" s="24">
        <v>44824</v>
      </c>
      <c r="H2794" s="19" t="s">
        <v>81</v>
      </c>
      <c r="I2794" s="51"/>
      <c r="J2794" s="27" t="str">
        <f ca="1">NETWORKDAYS(LeaveTracker[[#This Row],[Start Date]],LeaveTracker[[#This Row],[End Date]],lstHolidays)&amp; " "&amp;LeaveTracker[[#This Row],[Type of Leave]]</f>
        <v>1 SL</v>
      </c>
      <c r="K2794" s="23">
        <f ca="1">NETWORKDAYS(LeaveTracker[[#This Row],[Start Date]],LeaveTracker[[#This Row],[End Date]],lstHolidays)</f>
        <v>1</v>
      </c>
      <c r="L2794" s="30"/>
    </row>
    <row r="2795" spans="1:12" ht="30" customHeight="1" x14ac:dyDescent="0.3">
      <c r="A2795" s="30">
        <v>1186</v>
      </c>
      <c r="B2795" s="36">
        <v>44845</v>
      </c>
      <c r="C2795" s="36">
        <v>44831</v>
      </c>
      <c r="D2795" s="19" t="s">
        <v>446</v>
      </c>
      <c r="E2795" s="20" t="str">
        <f>IF(ISBLANK(LeaveTracker[[#This Row],[Employee Name]]),"-----",VLOOKUP(LeaveTracker[[#This Row],[Employee Name]],Employees[[Employee Name]:[Office]],6))</f>
        <v>GSO</v>
      </c>
      <c r="F2795" s="24">
        <v>44838</v>
      </c>
      <c r="G2795" s="24">
        <v>44838</v>
      </c>
      <c r="H2795" s="19" t="s">
        <v>300</v>
      </c>
      <c r="I2795" s="51" t="s">
        <v>1017</v>
      </c>
      <c r="J2795" s="27" t="str">
        <f ca="1">NETWORKDAYS(LeaveTracker[[#This Row],[Start Date]],LeaveTracker[[#This Row],[End Date]],lstHolidays)&amp; " "&amp;LeaveTracker[[#This Row],[Type of Leave]]</f>
        <v>1 OTHER</v>
      </c>
      <c r="K2795" s="23">
        <f ca="1">NETWORKDAYS(LeaveTracker[[#This Row],[Start Date]],LeaveTracker[[#This Row],[End Date]],lstHolidays)</f>
        <v>1</v>
      </c>
      <c r="L2795" s="30"/>
    </row>
    <row r="2796" spans="1:12" ht="30" customHeight="1" x14ac:dyDescent="0.3">
      <c r="A2796" s="30">
        <v>1187</v>
      </c>
      <c r="B2796" s="36">
        <v>44845</v>
      </c>
      <c r="C2796" s="36">
        <v>44824</v>
      </c>
      <c r="D2796" s="19" t="s">
        <v>104</v>
      </c>
      <c r="E2796" s="20" t="str">
        <f>IF(ISBLANK(LeaveTracker[[#This Row],[Employee Name]]),"-----",VLOOKUP(LeaveTracker[[#This Row],[Employee Name]],Employees[[Employee Name]:[Office]],6))</f>
        <v>CTO</v>
      </c>
      <c r="F2796" s="24">
        <v>44830</v>
      </c>
      <c r="G2796" s="24">
        <v>44832</v>
      </c>
      <c r="H2796" s="19" t="s">
        <v>82</v>
      </c>
      <c r="I2796" s="51"/>
      <c r="J2796" s="27" t="str">
        <f ca="1">NETWORKDAYS(LeaveTracker[[#This Row],[Start Date]],LeaveTracker[[#This Row],[End Date]],lstHolidays)&amp; " "&amp;LeaveTracker[[#This Row],[Type of Leave]]</f>
        <v>3 VL</v>
      </c>
      <c r="K2796" s="23">
        <f ca="1">NETWORKDAYS(LeaveTracker[[#This Row],[Start Date]],LeaveTracker[[#This Row],[End Date]],lstHolidays)</f>
        <v>3</v>
      </c>
      <c r="L2796" s="30"/>
    </row>
    <row r="2797" spans="1:12" ht="30" customHeight="1" x14ac:dyDescent="0.3">
      <c r="A2797" s="30">
        <v>1188</v>
      </c>
      <c r="B2797" s="36">
        <v>44845</v>
      </c>
      <c r="C2797" s="36">
        <v>44827</v>
      </c>
      <c r="D2797" s="19" t="s">
        <v>104</v>
      </c>
      <c r="E2797" s="20" t="str">
        <f>IF(ISBLANK(LeaveTracker[[#This Row],[Employee Name]]),"-----",VLOOKUP(LeaveTracker[[#This Row],[Employee Name]],Employees[[Employee Name]:[Office]],6))</f>
        <v>CTO</v>
      </c>
      <c r="F2797" s="24">
        <v>44819</v>
      </c>
      <c r="G2797" s="24">
        <v>44819</v>
      </c>
      <c r="H2797" s="19" t="s">
        <v>81</v>
      </c>
      <c r="I2797" s="51"/>
      <c r="J2797" s="27" t="str">
        <f ca="1">NETWORKDAYS(LeaveTracker[[#This Row],[Start Date]],LeaveTracker[[#This Row],[End Date]],lstHolidays)&amp; " "&amp;LeaveTracker[[#This Row],[Type of Leave]]</f>
        <v>1 SL</v>
      </c>
      <c r="K2797" s="23">
        <f ca="1">NETWORKDAYS(LeaveTracker[[#This Row],[Start Date]],LeaveTracker[[#This Row],[End Date]],lstHolidays)</f>
        <v>1</v>
      </c>
      <c r="L2797" s="30"/>
    </row>
    <row r="2798" spans="1:12" ht="30" customHeight="1" x14ac:dyDescent="0.3">
      <c r="A2798" s="30">
        <v>1188</v>
      </c>
      <c r="B2798" s="36">
        <v>44845</v>
      </c>
      <c r="C2798" s="36">
        <v>44827</v>
      </c>
      <c r="D2798" s="19" t="s">
        <v>104</v>
      </c>
      <c r="E2798" s="20" t="str">
        <f>IF(ISBLANK(LeaveTracker[[#This Row],[Employee Name]]),"-----",VLOOKUP(LeaveTracker[[#This Row],[Employee Name]],Employees[[Employee Name]:[Office]],6))</f>
        <v>CTO</v>
      </c>
      <c r="F2798" s="24">
        <v>44825</v>
      </c>
      <c r="G2798" s="24">
        <v>44825</v>
      </c>
      <c r="H2798" s="19" t="s">
        <v>81</v>
      </c>
      <c r="I2798" s="51"/>
      <c r="J2798" s="27" t="str">
        <f ca="1">NETWORKDAYS(LeaveTracker[[#This Row],[Start Date]],LeaveTracker[[#This Row],[End Date]],lstHolidays)&amp; " "&amp;LeaveTracker[[#This Row],[Type of Leave]]</f>
        <v>1 SL</v>
      </c>
      <c r="K2798" s="23">
        <f ca="1">NETWORKDAYS(LeaveTracker[[#This Row],[Start Date]],LeaveTracker[[#This Row],[End Date]],lstHolidays)</f>
        <v>1</v>
      </c>
      <c r="L2798" s="30"/>
    </row>
    <row r="2799" spans="1:12" ht="30" customHeight="1" x14ac:dyDescent="0.3">
      <c r="A2799" s="30">
        <v>1189</v>
      </c>
      <c r="B2799" s="36">
        <v>44845</v>
      </c>
      <c r="C2799" s="36">
        <v>44831</v>
      </c>
      <c r="D2799" s="19" t="s">
        <v>1069</v>
      </c>
      <c r="E2799" s="20" t="str">
        <f>IF(ISBLANK(LeaveTracker[[#This Row],[Employee Name]]),"-----",VLOOKUP(LeaveTracker[[#This Row],[Employee Name]],Employees[[Employee Name]:[Office]],6))</f>
        <v>CTO</v>
      </c>
      <c r="F2799" s="24">
        <v>44824</v>
      </c>
      <c r="G2799" s="24">
        <v>44824</v>
      </c>
      <c r="H2799" s="19" t="s">
        <v>81</v>
      </c>
      <c r="I2799" s="51"/>
      <c r="J2799" s="27" t="str">
        <f ca="1">NETWORKDAYS(LeaveTracker[[#This Row],[Start Date]],LeaveTracker[[#This Row],[End Date]],lstHolidays)&amp; " "&amp;LeaveTracker[[#This Row],[Type of Leave]]</f>
        <v>1 SL</v>
      </c>
      <c r="K2799" s="23">
        <f ca="1">NETWORKDAYS(LeaveTracker[[#This Row],[Start Date]],LeaveTracker[[#This Row],[End Date]],lstHolidays)</f>
        <v>1</v>
      </c>
      <c r="L2799" s="30"/>
    </row>
    <row r="2800" spans="1:12" ht="30" customHeight="1" x14ac:dyDescent="0.3">
      <c r="A2800" s="30">
        <v>1190</v>
      </c>
      <c r="B2800" s="36">
        <v>44845</v>
      </c>
      <c r="C2800" s="36">
        <v>44816</v>
      </c>
      <c r="D2800" s="19" t="s">
        <v>1073</v>
      </c>
      <c r="E2800" s="20" t="str">
        <f>IF(ISBLANK(LeaveTracker[[#This Row],[Employee Name]]),"-----",VLOOKUP(LeaveTracker[[#This Row],[Employee Name]],Employees[[Employee Name]:[Office]],6))</f>
        <v>CTO</v>
      </c>
      <c r="F2800" s="24">
        <v>44824</v>
      </c>
      <c r="G2800" s="24">
        <v>44825</v>
      </c>
      <c r="H2800" s="19" t="s">
        <v>300</v>
      </c>
      <c r="I2800" s="51" t="s">
        <v>1016</v>
      </c>
      <c r="J2800" s="27" t="str">
        <f ca="1">NETWORKDAYS(LeaveTracker[[#This Row],[Start Date]],LeaveTracker[[#This Row],[End Date]],lstHolidays)&amp; " "&amp;LeaveTracker[[#This Row],[Type of Leave]]</f>
        <v>2 OTHER</v>
      </c>
      <c r="K2800" s="23">
        <f ca="1">NETWORKDAYS(LeaveTracker[[#This Row],[Start Date]],LeaveTracker[[#This Row],[End Date]],lstHolidays)</f>
        <v>2</v>
      </c>
      <c r="L2800" s="30"/>
    </row>
    <row r="2801" spans="1:12" ht="30" customHeight="1" x14ac:dyDescent="0.3">
      <c r="A2801" s="30">
        <v>1191</v>
      </c>
      <c r="B2801" s="36">
        <v>44845</v>
      </c>
      <c r="C2801" s="36">
        <v>44831</v>
      </c>
      <c r="D2801" s="19" t="s">
        <v>768</v>
      </c>
      <c r="E2801" s="20" t="str">
        <f>IF(ISBLANK(LeaveTracker[[#This Row],[Employee Name]]),"-----",VLOOKUP(LeaveTracker[[#This Row],[Employee Name]],Employees[[Employee Name]:[Office]],6))</f>
        <v>CTO</v>
      </c>
      <c r="F2801" s="24">
        <v>44826</v>
      </c>
      <c r="G2801" s="24">
        <v>44826</v>
      </c>
      <c r="H2801" s="19" t="s">
        <v>300</v>
      </c>
      <c r="I2801" s="51" t="s">
        <v>1016</v>
      </c>
      <c r="J2801" s="27" t="str">
        <f ca="1">NETWORKDAYS(LeaveTracker[[#This Row],[Start Date]],LeaveTracker[[#This Row],[End Date]],lstHolidays)&amp; " "&amp;LeaveTracker[[#This Row],[Type of Leave]]</f>
        <v>1 OTHER</v>
      </c>
      <c r="K2801" s="23">
        <f ca="1">NETWORKDAYS(LeaveTracker[[#This Row],[Start Date]],LeaveTracker[[#This Row],[End Date]],lstHolidays)</f>
        <v>1</v>
      </c>
      <c r="L2801" s="30"/>
    </row>
    <row r="2802" spans="1:12" ht="30" customHeight="1" x14ac:dyDescent="0.3">
      <c r="A2802" s="30">
        <v>1192</v>
      </c>
      <c r="B2802" s="36">
        <v>44845</v>
      </c>
      <c r="C2802" s="36">
        <v>44831</v>
      </c>
      <c r="D2802" s="19" t="s">
        <v>1030</v>
      </c>
      <c r="E2802" s="20" t="str">
        <f>IF(ISBLANK(LeaveTracker[[#This Row],[Employee Name]]),"-----",VLOOKUP(LeaveTracker[[#This Row],[Employee Name]],Employees[[Employee Name]:[Office]],6))</f>
        <v>AGRICULTURE OFFICE</v>
      </c>
      <c r="F2802" s="24">
        <v>44826</v>
      </c>
      <c r="G2802" s="24">
        <v>44826</v>
      </c>
      <c r="H2802" s="19" t="s">
        <v>300</v>
      </c>
      <c r="I2802" s="51" t="s">
        <v>1016</v>
      </c>
      <c r="J2802" s="27" t="str">
        <f ca="1">NETWORKDAYS(LeaveTracker[[#This Row],[Start Date]],LeaveTracker[[#This Row],[End Date]],lstHolidays)&amp; " "&amp;LeaveTracker[[#This Row],[Type of Leave]]</f>
        <v>1 OTHER</v>
      </c>
      <c r="K2802" s="23">
        <f ca="1">NETWORKDAYS(LeaveTracker[[#This Row],[Start Date]],LeaveTracker[[#This Row],[End Date]],lstHolidays)</f>
        <v>1</v>
      </c>
      <c r="L2802" s="30"/>
    </row>
    <row r="2803" spans="1:12" ht="30" customHeight="1" x14ac:dyDescent="0.3">
      <c r="A2803" s="30">
        <v>1193</v>
      </c>
      <c r="B2803" s="36">
        <v>44845</v>
      </c>
      <c r="C2803" s="36">
        <v>44831</v>
      </c>
      <c r="D2803" s="19" t="s">
        <v>1073</v>
      </c>
      <c r="E2803" s="20" t="str">
        <f>IF(ISBLANK(LeaveTracker[[#This Row],[Employee Name]]),"-----",VLOOKUP(LeaveTracker[[#This Row],[Employee Name]],Employees[[Employee Name]:[Office]],6))</f>
        <v>CTO</v>
      </c>
      <c r="F2803" s="24">
        <v>44827</v>
      </c>
      <c r="G2803" s="24">
        <v>44827</v>
      </c>
      <c r="H2803" s="19" t="s">
        <v>81</v>
      </c>
      <c r="I2803" s="51"/>
      <c r="J2803" s="27" t="str">
        <f ca="1">NETWORKDAYS(LeaveTracker[[#This Row],[Start Date]],LeaveTracker[[#This Row],[End Date]],lstHolidays)&amp; " "&amp;LeaveTracker[[#This Row],[Type of Leave]]</f>
        <v>1 SL</v>
      </c>
      <c r="K2803" s="23">
        <f ca="1">NETWORKDAYS(LeaveTracker[[#This Row],[Start Date]],LeaveTracker[[#This Row],[End Date]],lstHolidays)</f>
        <v>1</v>
      </c>
      <c r="L2803" s="30"/>
    </row>
    <row r="2804" spans="1:12" ht="30" customHeight="1" x14ac:dyDescent="0.3">
      <c r="A2804" s="30">
        <v>1194</v>
      </c>
      <c r="B2804" s="36">
        <v>44845</v>
      </c>
      <c r="C2804" s="36">
        <v>44824</v>
      </c>
      <c r="D2804" s="19" t="s">
        <v>1327</v>
      </c>
      <c r="E2804" s="20" t="str">
        <f>IF(ISBLANK(LeaveTracker[[#This Row],[Employee Name]]),"-----",VLOOKUP(LeaveTracker[[#This Row],[Employee Name]],Employees[[Employee Name]:[Office]],6))</f>
        <v>CTO</v>
      </c>
      <c r="F2804" s="24">
        <v>44827</v>
      </c>
      <c r="G2804" s="24">
        <v>44827</v>
      </c>
      <c r="H2804" s="19" t="s">
        <v>300</v>
      </c>
      <c r="I2804" s="51" t="s">
        <v>1017</v>
      </c>
      <c r="J2804" s="27" t="str">
        <f ca="1">NETWORKDAYS(LeaveTracker[[#This Row],[Start Date]],LeaveTracker[[#This Row],[End Date]],lstHolidays)&amp; " "&amp;LeaveTracker[[#This Row],[Type of Leave]]</f>
        <v>1 OTHER</v>
      </c>
      <c r="K2804" s="23">
        <f ca="1">NETWORKDAYS(LeaveTracker[[#This Row],[Start Date]],LeaveTracker[[#This Row],[End Date]],lstHolidays)</f>
        <v>1</v>
      </c>
      <c r="L2804" s="30"/>
    </row>
    <row r="2805" spans="1:12" ht="30" customHeight="1" x14ac:dyDescent="0.3">
      <c r="A2805" s="30">
        <v>1195</v>
      </c>
      <c r="B2805" s="36">
        <v>44845</v>
      </c>
      <c r="C2805" s="36">
        <v>44831</v>
      </c>
      <c r="D2805" s="19" t="s">
        <v>1305</v>
      </c>
      <c r="E2805" s="20" t="str">
        <f>IF(ISBLANK(LeaveTracker[[#This Row],[Employee Name]]),"-----",VLOOKUP(LeaveTracker[[#This Row],[Employee Name]],Employees[[Employee Name]:[Office]],6))</f>
        <v>CTO</v>
      </c>
      <c r="F2805" s="24">
        <v>44833</v>
      </c>
      <c r="G2805" s="24">
        <v>44833</v>
      </c>
      <c r="H2805" s="19" t="s">
        <v>300</v>
      </c>
      <c r="I2805" s="51" t="s">
        <v>1016</v>
      </c>
      <c r="J2805" s="27" t="str">
        <f ca="1">NETWORKDAYS(LeaveTracker[[#This Row],[Start Date]],LeaveTracker[[#This Row],[End Date]],lstHolidays)&amp; " "&amp;LeaveTracker[[#This Row],[Type of Leave]]</f>
        <v>1 OTHER</v>
      </c>
      <c r="K2805" s="23">
        <f ca="1">NETWORKDAYS(LeaveTracker[[#This Row],[Start Date]],LeaveTracker[[#This Row],[End Date]],lstHolidays)</f>
        <v>1</v>
      </c>
      <c r="L2805" s="30"/>
    </row>
    <row r="2806" spans="1:12" ht="30" customHeight="1" x14ac:dyDescent="0.3">
      <c r="A2806" s="30">
        <v>1196</v>
      </c>
      <c r="B2806" s="36">
        <v>44845</v>
      </c>
      <c r="C2806" s="36">
        <v>44831</v>
      </c>
      <c r="D2806" s="19" t="s">
        <v>1316</v>
      </c>
      <c r="E2806" s="20" t="str">
        <f>IF(ISBLANK(LeaveTracker[[#This Row],[Employee Name]]),"-----",VLOOKUP(LeaveTracker[[#This Row],[Employee Name]],Employees[[Employee Name]:[Office]],6))</f>
        <v>CTO</v>
      </c>
      <c r="F2806" s="24">
        <v>44833</v>
      </c>
      <c r="G2806" s="24">
        <v>44833</v>
      </c>
      <c r="H2806" s="19" t="s">
        <v>300</v>
      </c>
      <c r="I2806" s="51" t="s">
        <v>1017</v>
      </c>
      <c r="J2806" s="27" t="str">
        <f ca="1">NETWORKDAYS(LeaveTracker[[#This Row],[Start Date]],LeaveTracker[[#This Row],[End Date]],lstHolidays)&amp; " "&amp;LeaveTracker[[#This Row],[Type of Leave]]</f>
        <v>1 OTHER</v>
      </c>
      <c r="K2806" s="23">
        <f ca="1">NETWORKDAYS(LeaveTracker[[#This Row],[Start Date]],LeaveTracker[[#This Row],[End Date]],lstHolidays)</f>
        <v>1</v>
      </c>
      <c r="L2806" s="30"/>
    </row>
    <row r="2807" spans="1:12" ht="30" customHeight="1" x14ac:dyDescent="0.3">
      <c r="A2807" s="30">
        <v>1197</v>
      </c>
      <c r="B2807" s="36">
        <v>44845</v>
      </c>
      <c r="C2807" s="36">
        <v>44831</v>
      </c>
      <c r="D2807" s="19" t="s">
        <v>1030</v>
      </c>
      <c r="E2807" s="20" t="str">
        <f>IF(ISBLANK(LeaveTracker[[#This Row],[Employee Name]]),"-----",VLOOKUP(LeaveTracker[[#This Row],[Employee Name]],Employees[[Employee Name]:[Office]],6))</f>
        <v>AGRICULTURE OFFICE</v>
      </c>
      <c r="F2807" s="24">
        <v>44844</v>
      </c>
      <c r="G2807" s="24">
        <v>44846</v>
      </c>
      <c r="H2807" s="19" t="s">
        <v>82</v>
      </c>
      <c r="I2807" s="51"/>
      <c r="J2807" s="27" t="str">
        <f ca="1">NETWORKDAYS(LeaveTracker[[#This Row],[Start Date]],LeaveTracker[[#This Row],[End Date]],lstHolidays)&amp; " "&amp;LeaveTracker[[#This Row],[Type of Leave]]</f>
        <v>3 VL</v>
      </c>
      <c r="K2807" s="23">
        <f ca="1">NETWORKDAYS(LeaveTracker[[#This Row],[Start Date]],LeaveTracker[[#This Row],[End Date]],lstHolidays)</f>
        <v>3</v>
      </c>
      <c r="L2807" s="30"/>
    </row>
    <row r="2808" spans="1:12" ht="30" customHeight="1" x14ac:dyDescent="0.3">
      <c r="A2808" s="30">
        <v>1198</v>
      </c>
      <c r="B2808" s="36">
        <v>44845</v>
      </c>
      <c r="C2808" s="36">
        <v>44831</v>
      </c>
      <c r="D2808" s="19" t="s">
        <v>1330</v>
      </c>
      <c r="E2808" s="20" t="str">
        <f>IF(ISBLANK(LeaveTracker[[#This Row],[Employee Name]]),"-----",VLOOKUP(LeaveTracker[[#This Row],[Employee Name]],Employees[[Employee Name]:[Office]],6))</f>
        <v>CEO</v>
      </c>
      <c r="F2808" s="24">
        <v>44833</v>
      </c>
      <c r="G2808" s="24">
        <v>44834</v>
      </c>
      <c r="H2808" s="19" t="s">
        <v>300</v>
      </c>
      <c r="I2808" s="51" t="s">
        <v>1017</v>
      </c>
      <c r="J2808" s="27" t="str">
        <f ca="1">NETWORKDAYS(LeaveTracker[[#This Row],[Start Date]],LeaveTracker[[#This Row],[End Date]],lstHolidays)&amp; " "&amp;LeaveTracker[[#This Row],[Type of Leave]]</f>
        <v>2 OTHER</v>
      </c>
      <c r="K2808" s="23">
        <f ca="1">NETWORKDAYS(LeaveTracker[[#This Row],[Start Date]],LeaveTracker[[#This Row],[End Date]],lstHolidays)</f>
        <v>2</v>
      </c>
      <c r="L2808" s="30"/>
    </row>
    <row r="2809" spans="1:12" ht="30" customHeight="1" x14ac:dyDescent="0.3">
      <c r="A2809" s="30">
        <v>1199</v>
      </c>
      <c r="B2809" s="36">
        <v>44845</v>
      </c>
      <c r="C2809" s="36">
        <v>44827</v>
      </c>
      <c r="D2809" s="19" t="s">
        <v>326</v>
      </c>
      <c r="E2809" s="20" t="str">
        <f>IF(ISBLANK(LeaveTracker[[#This Row],[Employee Name]]),"-----",VLOOKUP(LeaveTracker[[#This Row],[Employee Name]],Employees[[Employee Name]:[Office]],6))</f>
        <v>CEO</v>
      </c>
      <c r="F2809" s="24">
        <v>44826</v>
      </c>
      <c r="G2809" s="24">
        <v>44826</v>
      </c>
      <c r="H2809" s="19" t="s">
        <v>81</v>
      </c>
      <c r="I2809" s="51"/>
      <c r="J2809" s="27" t="str">
        <f ca="1">NETWORKDAYS(LeaveTracker[[#This Row],[Start Date]],LeaveTracker[[#This Row],[End Date]],lstHolidays)&amp; " "&amp;LeaveTracker[[#This Row],[Type of Leave]]</f>
        <v>1 SL</v>
      </c>
      <c r="K2809" s="23">
        <f ca="1">NETWORKDAYS(LeaveTracker[[#This Row],[Start Date]],LeaveTracker[[#This Row],[End Date]],lstHolidays)</f>
        <v>1</v>
      </c>
      <c r="L2809" s="30"/>
    </row>
    <row r="2810" spans="1:12" ht="30" customHeight="1" x14ac:dyDescent="0.3">
      <c r="A2810" s="30">
        <v>1200</v>
      </c>
      <c r="B2810" s="36">
        <v>44845</v>
      </c>
      <c r="C2810" s="36">
        <v>44817</v>
      </c>
      <c r="D2810" s="19" t="s">
        <v>878</v>
      </c>
      <c r="E2810" s="20" t="str">
        <f>IF(ISBLANK(LeaveTracker[[#This Row],[Employee Name]]),"-----",VLOOKUP(LeaveTracker[[#This Row],[Employee Name]],Employees[[Employee Name]:[Office]],6))</f>
        <v>ACCOUNTING</v>
      </c>
      <c r="F2810" s="24">
        <v>44809</v>
      </c>
      <c r="G2810" s="24">
        <v>44809</v>
      </c>
      <c r="H2810" s="19" t="s">
        <v>81</v>
      </c>
      <c r="I2810" s="51"/>
      <c r="J2810" s="27" t="str">
        <f ca="1">NETWORKDAYS(LeaveTracker[[#This Row],[Start Date]],LeaveTracker[[#This Row],[End Date]],lstHolidays)&amp; " "&amp;LeaveTracker[[#This Row],[Type of Leave]]</f>
        <v>1 SL</v>
      </c>
      <c r="K2810" s="23">
        <f ca="1">NETWORKDAYS(LeaveTracker[[#This Row],[Start Date]],LeaveTracker[[#This Row],[End Date]],lstHolidays)</f>
        <v>1</v>
      </c>
      <c r="L2810" s="30"/>
    </row>
    <row r="2811" spans="1:12" ht="30" customHeight="1" x14ac:dyDescent="0.3">
      <c r="A2811" s="30">
        <v>1201</v>
      </c>
      <c r="B2811" s="36">
        <v>44846</v>
      </c>
      <c r="C2811" s="36">
        <v>44817</v>
      </c>
      <c r="D2811" s="19" t="s">
        <v>1021</v>
      </c>
      <c r="E2811" s="20" t="str">
        <f>IF(ISBLANK(LeaveTracker[[#This Row],[Employee Name]]),"-----",VLOOKUP(LeaveTracker[[#This Row],[Employee Name]],Employees[[Employee Name]:[Office]],6))</f>
        <v>ACCOUNTING</v>
      </c>
      <c r="F2811" s="24">
        <v>44816</v>
      </c>
      <c r="G2811" s="24">
        <v>44816</v>
      </c>
      <c r="H2811" s="19" t="s">
        <v>81</v>
      </c>
      <c r="I2811" s="51"/>
      <c r="J2811" s="27" t="str">
        <f ca="1">NETWORKDAYS(LeaveTracker[[#This Row],[Start Date]],LeaveTracker[[#This Row],[End Date]],lstHolidays)&amp; " "&amp;LeaveTracker[[#This Row],[Type of Leave]]</f>
        <v>1 SL</v>
      </c>
      <c r="K2811" s="23">
        <f ca="1">NETWORKDAYS(LeaveTracker[[#This Row],[Start Date]],LeaveTracker[[#This Row],[End Date]],lstHolidays)</f>
        <v>1</v>
      </c>
      <c r="L2811" s="30"/>
    </row>
    <row r="2812" spans="1:12" ht="30" customHeight="1" x14ac:dyDescent="0.3">
      <c r="A2812" s="30">
        <v>1202</v>
      </c>
      <c r="B2812" s="36">
        <v>44846</v>
      </c>
      <c r="C2812" s="36">
        <v>44835</v>
      </c>
      <c r="D2812" s="19" t="s">
        <v>782</v>
      </c>
      <c r="E2812" s="20" t="str">
        <f>IF(ISBLANK(LeaveTracker[[#This Row],[Employee Name]]),"-----",VLOOKUP(LeaveTracker[[#This Row],[Employee Name]],Employees[[Employee Name]:[Office]],6))</f>
        <v>GSO</v>
      </c>
      <c r="F2812" s="24">
        <v>44841</v>
      </c>
      <c r="G2812" s="24">
        <v>44841</v>
      </c>
      <c r="H2812" s="19" t="s">
        <v>81</v>
      </c>
      <c r="I2812" s="51"/>
      <c r="J2812" s="27" t="str">
        <f ca="1">NETWORKDAYS(LeaveTracker[[#This Row],[Start Date]],LeaveTracker[[#This Row],[End Date]],lstHolidays)&amp; " "&amp;LeaveTracker[[#This Row],[Type of Leave]]</f>
        <v>1 SL</v>
      </c>
      <c r="K2812" s="23">
        <f ca="1">NETWORKDAYS(LeaveTracker[[#This Row],[Start Date]],LeaveTracker[[#This Row],[End Date]],lstHolidays)</f>
        <v>1</v>
      </c>
      <c r="L2812" s="30"/>
    </row>
    <row r="2813" spans="1:12" ht="30" customHeight="1" x14ac:dyDescent="0.3">
      <c r="A2813" s="30">
        <v>1202</v>
      </c>
      <c r="B2813" s="36">
        <v>44846</v>
      </c>
      <c r="C2813" s="36">
        <v>44835</v>
      </c>
      <c r="D2813" s="19" t="s">
        <v>782</v>
      </c>
      <c r="E2813" s="20" t="str">
        <f>IF(ISBLANK(LeaveTracker[[#This Row],[Employee Name]]),"-----",VLOOKUP(LeaveTracker[[#This Row],[Employee Name]],Employees[[Employee Name]:[Office]],6))</f>
        <v>GSO</v>
      </c>
      <c r="F2813" s="24">
        <v>44844</v>
      </c>
      <c r="G2813" s="24">
        <v>44844</v>
      </c>
      <c r="H2813" s="19" t="s">
        <v>81</v>
      </c>
      <c r="I2813" s="51"/>
      <c r="J2813" s="27" t="str">
        <f ca="1">NETWORKDAYS(LeaveTracker[[#This Row],[Start Date]],LeaveTracker[[#This Row],[End Date]],lstHolidays)&amp; " "&amp;LeaveTracker[[#This Row],[Type of Leave]]</f>
        <v>1 SL</v>
      </c>
      <c r="K2813" s="23">
        <f ca="1">NETWORKDAYS(LeaveTracker[[#This Row],[Start Date]],LeaveTracker[[#This Row],[End Date]],lstHolidays)</f>
        <v>1</v>
      </c>
      <c r="L2813" s="30"/>
    </row>
    <row r="2814" spans="1:12" ht="30" customHeight="1" x14ac:dyDescent="0.3">
      <c r="A2814" s="30">
        <v>1203</v>
      </c>
      <c r="B2814" s="36">
        <v>44846</v>
      </c>
      <c r="C2814" s="36">
        <v>44816</v>
      </c>
      <c r="D2814" s="19" t="s">
        <v>556</v>
      </c>
      <c r="E2814" s="20" t="str">
        <f>IF(ISBLANK(LeaveTracker[[#This Row],[Employee Name]]),"-----",VLOOKUP(LeaveTracker[[#This Row],[Employee Name]],Employees[[Employee Name]:[Office]],6))</f>
        <v>CENRO</v>
      </c>
      <c r="F2814" s="24">
        <v>44813</v>
      </c>
      <c r="G2814" s="24">
        <v>44813</v>
      </c>
      <c r="H2814" s="19" t="s">
        <v>81</v>
      </c>
      <c r="I2814" s="51"/>
      <c r="J2814" s="27" t="str">
        <f ca="1">NETWORKDAYS(LeaveTracker[[#This Row],[Start Date]],LeaveTracker[[#This Row],[End Date]],lstHolidays)&amp; " "&amp;LeaveTracker[[#This Row],[Type of Leave]]</f>
        <v>1 SL</v>
      </c>
      <c r="K2814" s="23">
        <f ca="1">NETWORKDAYS(LeaveTracker[[#This Row],[Start Date]],LeaveTracker[[#This Row],[End Date]],lstHolidays)</f>
        <v>1</v>
      </c>
      <c r="L2814" s="30"/>
    </row>
    <row r="2815" spans="1:12" ht="30" customHeight="1" x14ac:dyDescent="0.3">
      <c r="A2815" s="30">
        <v>1204</v>
      </c>
      <c r="B2815" s="36">
        <v>44846</v>
      </c>
      <c r="C2815" s="36">
        <v>44844</v>
      </c>
      <c r="D2815" s="19" t="s">
        <v>1072</v>
      </c>
      <c r="E2815" s="20" t="str">
        <f>IF(ISBLANK(LeaveTracker[[#This Row],[Employee Name]]),"-----",VLOOKUP(LeaveTracker[[#This Row],[Employee Name]],Employees[[Employee Name]:[Office]],6))</f>
        <v>CTO</v>
      </c>
      <c r="F2815" s="24">
        <v>44839</v>
      </c>
      <c r="G2815" s="24">
        <v>44839</v>
      </c>
      <c r="H2815" s="19" t="s">
        <v>81</v>
      </c>
      <c r="I2815" s="51"/>
      <c r="J2815" s="27" t="str">
        <f ca="1">NETWORKDAYS(LeaveTracker[[#This Row],[Start Date]],LeaveTracker[[#This Row],[End Date]],lstHolidays)&amp; " "&amp;LeaveTracker[[#This Row],[Type of Leave]]</f>
        <v>1 SL</v>
      </c>
      <c r="K2815" s="23">
        <f ca="1">NETWORKDAYS(LeaveTracker[[#This Row],[Start Date]],LeaveTracker[[#This Row],[End Date]],lstHolidays)</f>
        <v>1</v>
      </c>
      <c r="L2815" s="30"/>
    </row>
    <row r="2816" spans="1:12" ht="30" customHeight="1" x14ac:dyDescent="0.3">
      <c r="A2816" s="30">
        <v>1205</v>
      </c>
      <c r="B2816" s="36">
        <v>44846</v>
      </c>
      <c r="C2816" s="36">
        <v>44839</v>
      </c>
      <c r="D2816" s="19" t="s">
        <v>1034</v>
      </c>
      <c r="E2816" s="20" t="str">
        <f>IF(ISBLANK(LeaveTracker[[#This Row],[Employee Name]]),"-----",VLOOKUP(LeaveTracker[[#This Row],[Employee Name]],Employees[[Employee Name]:[Office]],6))</f>
        <v>CTO</v>
      </c>
      <c r="F2816" s="24">
        <v>44845</v>
      </c>
      <c r="G2816" s="24">
        <v>44845</v>
      </c>
      <c r="H2816" s="19" t="s">
        <v>300</v>
      </c>
      <c r="I2816" s="51" t="s">
        <v>1017</v>
      </c>
      <c r="J2816" s="27" t="str">
        <f ca="1">NETWORKDAYS(LeaveTracker[[#This Row],[Start Date]],LeaveTracker[[#This Row],[End Date]],lstHolidays)&amp; " "&amp;LeaveTracker[[#This Row],[Type of Leave]]</f>
        <v>1 OTHER</v>
      </c>
      <c r="K2816" s="23">
        <f ca="1">NETWORKDAYS(LeaveTracker[[#This Row],[Start Date]],LeaveTracker[[#This Row],[End Date]],lstHolidays)</f>
        <v>1</v>
      </c>
      <c r="L2816" s="30"/>
    </row>
    <row r="2817" spans="1:12" ht="30" customHeight="1" x14ac:dyDescent="0.3">
      <c r="A2817" s="30">
        <v>1206</v>
      </c>
      <c r="B2817" s="36">
        <v>44846</v>
      </c>
      <c r="C2817" s="36">
        <v>44841</v>
      </c>
      <c r="D2817" s="19" t="s">
        <v>509</v>
      </c>
      <c r="E2817" s="20" t="str">
        <f>IF(ISBLANK(LeaveTracker[[#This Row],[Employee Name]]),"-----",VLOOKUP(LeaveTracker[[#This Row],[Employee Name]],Employees[[Employee Name]:[Office]],6))</f>
        <v>ACCOUNTING</v>
      </c>
      <c r="F2817" s="24">
        <v>44827</v>
      </c>
      <c r="G2817" s="24">
        <v>44827</v>
      </c>
      <c r="H2817" s="19" t="s">
        <v>81</v>
      </c>
      <c r="I2817" s="51"/>
      <c r="J2817" s="27" t="str">
        <f ca="1">NETWORKDAYS(LeaveTracker[[#This Row],[Start Date]],LeaveTracker[[#This Row],[End Date]],lstHolidays)&amp; " "&amp;LeaveTracker[[#This Row],[Type of Leave]]</f>
        <v>1 SL</v>
      </c>
      <c r="K2817" s="23">
        <f ca="1">NETWORKDAYS(LeaveTracker[[#This Row],[Start Date]],LeaveTracker[[#This Row],[End Date]],lstHolidays)</f>
        <v>1</v>
      </c>
      <c r="L2817" s="30"/>
    </row>
    <row r="2818" spans="1:12" ht="30" customHeight="1" x14ac:dyDescent="0.3">
      <c r="A2818" s="30">
        <v>1206</v>
      </c>
      <c r="B2818" s="36">
        <v>44846</v>
      </c>
      <c r="C2818" s="36">
        <v>44841</v>
      </c>
      <c r="D2818" s="19" t="s">
        <v>509</v>
      </c>
      <c r="E2818" s="20" t="str">
        <f>IF(ISBLANK(LeaveTracker[[#This Row],[Employee Name]]),"-----",VLOOKUP(LeaveTracker[[#This Row],[Employee Name]],Employees[[Employee Name]:[Office]],6))</f>
        <v>ACCOUNTING</v>
      </c>
      <c r="F2818" s="24">
        <v>44834</v>
      </c>
      <c r="G2818" s="24">
        <v>44834</v>
      </c>
      <c r="H2818" s="19" t="s">
        <v>81</v>
      </c>
      <c r="I2818" s="51"/>
      <c r="J2818" s="27" t="str">
        <f ca="1">NETWORKDAYS(LeaveTracker[[#This Row],[Start Date]],LeaveTracker[[#This Row],[End Date]],lstHolidays)&amp; " "&amp;LeaveTracker[[#This Row],[Type of Leave]]</f>
        <v>1 SL</v>
      </c>
      <c r="K2818" s="23">
        <f ca="1">NETWORKDAYS(LeaveTracker[[#This Row],[Start Date]],LeaveTracker[[#This Row],[End Date]],lstHolidays)</f>
        <v>1</v>
      </c>
      <c r="L2818" s="30"/>
    </row>
    <row r="2819" spans="1:12" ht="30" customHeight="1" x14ac:dyDescent="0.3">
      <c r="A2819" s="30">
        <v>1207</v>
      </c>
      <c r="B2819" s="36">
        <v>44846</v>
      </c>
      <c r="C2819" s="36">
        <v>44844</v>
      </c>
      <c r="D2819" s="19" t="s">
        <v>962</v>
      </c>
      <c r="E2819" s="20" t="str">
        <f>IF(ISBLANK(LeaveTracker[[#This Row],[Employee Name]]),"-----",VLOOKUP(LeaveTracker[[#This Row],[Employee Name]],Employees[[Employee Name]:[Office]],6))</f>
        <v>ACCOUNTING</v>
      </c>
      <c r="F2819" s="24">
        <v>44838</v>
      </c>
      <c r="G2819" s="24">
        <v>44841</v>
      </c>
      <c r="H2819" s="19" t="s">
        <v>81</v>
      </c>
      <c r="I2819" s="51"/>
      <c r="J2819" s="27" t="str">
        <f ca="1">NETWORKDAYS(LeaveTracker[[#This Row],[Start Date]],LeaveTracker[[#This Row],[End Date]],lstHolidays)&amp; " "&amp;LeaveTracker[[#This Row],[Type of Leave]]</f>
        <v>4 SL</v>
      </c>
      <c r="K2819" s="23">
        <f ca="1">NETWORKDAYS(LeaveTracker[[#This Row],[Start Date]],LeaveTracker[[#This Row],[End Date]],lstHolidays)</f>
        <v>4</v>
      </c>
      <c r="L2819" s="30"/>
    </row>
    <row r="2820" spans="1:12" ht="30" customHeight="1" x14ac:dyDescent="0.3">
      <c r="A2820" s="30">
        <v>1208</v>
      </c>
      <c r="B2820" s="36">
        <v>44846</v>
      </c>
      <c r="C2820" s="36">
        <v>44844</v>
      </c>
      <c r="D2820" s="19" t="s">
        <v>512</v>
      </c>
      <c r="E2820" s="20" t="str">
        <f>IF(ISBLANK(LeaveTracker[[#This Row],[Employee Name]]),"-----",VLOOKUP(LeaveTracker[[#This Row],[Employee Name]],Employees[[Employee Name]:[Office]],6))</f>
        <v>ACCOUNTING</v>
      </c>
      <c r="F2820" s="24">
        <v>44858</v>
      </c>
      <c r="G2820" s="24">
        <v>44858</v>
      </c>
      <c r="H2820" s="19" t="s">
        <v>82</v>
      </c>
      <c r="I2820" s="51"/>
      <c r="J2820" s="27" t="str">
        <f ca="1">NETWORKDAYS(LeaveTracker[[#This Row],[Start Date]],LeaveTracker[[#This Row],[End Date]],lstHolidays)&amp; " "&amp;LeaveTracker[[#This Row],[Type of Leave]]</f>
        <v>1 VL</v>
      </c>
      <c r="K2820" s="23">
        <f ca="1">NETWORKDAYS(LeaveTracker[[#This Row],[Start Date]],LeaveTracker[[#This Row],[End Date]],lstHolidays)</f>
        <v>1</v>
      </c>
      <c r="L2820" s="30"/>
    </row>
    <row r="2821" spans="1:12" ht="30" customHeight="1" x14ac:dyDescent="0.3">
      <c r="A2821" s="30">
        <v>1209</v>
      </c>
      <c r="B2821" s="36">
        <v>44846</v>
      </c>
      <c r="C2821" s="36">
        <v>44844</v>
      </c>
      <c r="D2821" s="19" t="s">
        <v>1096</v>
      </c>
      <c r="E2821" s="20" t="str">
        <f>IF(ISBLANK(LeaveTracker[[#This Row],[Employee Name]]),"-----",VLOOKUP(LeaveTracker[[#This Row],[Employee Name]],Employees[[Employee Name]:[Office]],6))</f>
        <v>ACCOUNTING</v>
      </c>
      <c r="F2821" s="24">
        <v>44855</v>
      </c>
      <c r="G2821" s="24">
        <v>44855</v>
      </c>
      <c r="H2821" s="19" t="s">
        <v>82</v>
      </c>
      <c r="I2821" s="51"/>
      <c r="J2821" s="27" t="str">
        <f ca="1">NETWORKDAYS(LeaveTracker[[#This Row],[Start Date]],LeaveTracker[[#This Row],[End Date]],lstHolidays)&amp; " "&amp;LeaveTracker[[#This Row],[Type of Leave]]</f>
        <v>1 VL</v>
      </c>
      <c r="K2821" s="23">
        <f ca="1">NETWORKDAYS(LeaveTracker[[#This Row],[Start Date]],LeaveTracker[[#This Row],[End Date]],lstHolidays)</f>
        <v>1</v>
      </c>
      <c r="L2821" s="30"/>
    </row>
    <row r="2822" spans="1:12" ht="30" customHeight="1" x14ac:dyDescent="0.3">
      <c r="A2822" s="30">
        <v>1210</v>
      </c>
      <c r="B2822" s="36">
        <v>44846</v>
      </c>
      <c r="C2822" s="36">
        <v>44841</v>
      </c>
      <c r="D2822" s="19" t="s">
        <v>873</v>
      </c>
      <c r="E2822" s="20" t="str">
        <f>IF(ISBLANK(LeaveTracker[[#This Row],[Employee Name]]),"-----",VLOOKUP(LeaveTracker[[#This Row],[Employee Name]],Employees[[Employee Name]:[Office]],6))</f>
        <v>ACCOUNTING</v>
      </c>
      <c r="F2822" s="24">
        <v>44858</v>
      </c>
      <c r="G2822" s="24">
        <v>44859</v>
      </c>
      <c r="H2822" s="19" t="s">
        <v>300</v>
      </c>
      <c r="I2822" s="51" t="s">
        <v>1017</v>
      </c>
      <c r="J2822" s="27" t="str">
        <f ca="1">NETWORKDAYS(LeaveTracker[[#This Row],[Start Date]],LeaveTracker[[#This Row],[End Date]],lstHolidays)&amp; " "&amp;LeaveTracker[[#This Row],[Type of Leave]]</f>
        <v>2 OTHER</v>
      </c>
      <c r="K2822" s="23">
        <f ca="1">NETWORKDAYS(LeaveTracker[[#This Row],[Start Date]],LeaveTracker[[#This Row],[End Date]],lstHolidays)</f>
        <v>2</v>
      </c>
      <c r="L2822" s="30"/>
    </row>
    <row r="2823" spans="1:12" ht="30" customHeight="1" x14ac:dyDescent="0.3">
      <c r="A2823" s="30">
        <v>1211</v>
      </c>
      <c r="B2823" s="36">
        <v>44846</v>
      </c>
      <c r="C2823" s="36">
        <v>44844</v>
      </c>
      <c r="D2823" s="19" t="s">
        <v>306</v>
      </c>
      <c r="E2823" s="20" t="str">
        <f>IF(ISBLANK(LeaveTracker[[#This Row],[Employee Name]]),"-----",VLOOKUP(LeaveTracker[[#This Row],[Employee Name]],Employees[[Employee Name]:[Office]],6))</f>
        <v>TOPS (ADMIN CSU)</v>
      </c>
      <c r="F2823" s="24">
        <v>44841</v>
      </c>
      <c r="G2823" s="24">
        <v>44841</v>
      </c>
      <c r="H2823" s="19" t="s">
        <v>81</v>
      </c>
      <c r="I2823" s="51"/>
      <c r="J2823" s="27" t="str">
        <f ca="1">NETWORKDAYS(LeaveTracker[[#This Row],[Start Date]],LeaveTracker[[#This Row],[End Date]],lstHolidays)&amp; " "&amp;LeaveTracker[[#This Row],[Type of Leave]]</f>
        <v>1 SL</v>
      </c>
      <c r="K2823" s="23">
        <f ca="1">NETWORKDAYS(LeaveTracker[[#This Row],[Start Date]],LeaveTracker[[#This Row],[End Date]],lstHolidays)</f>
        <v>1</v>
      </c>
      <c r="L2823" s="30"/>
    </row>
    <row r="2824" spans="1:12" ht="30" customHeight="1" x14ac:dyDescent="0.3">
      <c r="A2824" s="30">
        <v>1212</v>
      </c>
      <c r="B2824" s="36">
        <v>44846</v>
      </c>
      <c r="C2824" s="36">
        <v>44841</v>
      </c>
      <c r="D2824" s="19" t="s">
        <v>233</v>
      </c>
      <c r="E2824" s="20" t="str">
        <f>IF(ISBLANK(LeaveTracker[[#This Row],[Employee Name]]),"-----",VLOOKUP(LeaveTracker[[#This Row],[Employee Name]],Employees[[Employee Name]:[Office]],6))</f>
        <v>CSWDO</v>
      </c>
      <c r="F2824" s="24">
        <v>44847</v>
      </c>
      <c r="G2824" s="24">
        <v>44848</v>
      </c>
      <c r="H2824" s="19" t="s">
        <v>82</v>
      </c>
      <c r="I2824" s="51"/>
      <c r="J2824" s="27" t="str">
        <f ca="1">NETWORKDAYS(LeaveTracker[[#This Row],[Start Date]],LeaveTracker[[#This Row],[End Date]],lstHolidays)&amp; " "&amp;LeaveTracker[[#This Row],[Type of Leave]]</f>
        <v>2 VL</v>
      </c>
      <c r="K2824" s="23">
        <f ca="1">NETWORKDAYS(LeaveTracker[[#This Row],[Start Date]],LeaveTracker[[#This Row],[End Date]],lstHolidays)</f>
        <v>2</v>
      </c>
      <c r="L2824" s="30"/>
    </row>
    <row r="2825" spans="1:12" ht="30" customHeight="1" x14ac:dyDescent="0.3">
      <c r="A2825" s="30">
        <v>1213</v>
      </c>
      <c r="B2825" s="36">
        <v>44846</v>
      </c>
      <c r="C2825" s="36">
        <v>44846</v>
      </c>
      <c r="D2825" s="19" t="s">
        <v>1112</v>
      </c>
      <c r="E2825" s="20" t="str">
        <f>IF(ISBLANK(LeaveTracker[[#This Row],[Employee Name]]),"-----",VLOOKUP(LeaveTracker[[#This Row],[Employee Name]],Employees[[Employee Name]:[Office]],6))</f>
        <v>CCT</v>
      </c>
      <c r="F2825" s="24"/>
      <c r="G2825" s="24"/>
      <c r="H2825" s="19" t="s">
        <v>300</v>
      </c>
      <c r="I2825" s="51" t="s">
        <v>696</v>
      </c>
      <c r="J2825" s="27" t="str">
        <f ca="1">NETWORKDAYS(LeaveTracker[[#This Row],[Start Date]],LeaveTracker[[#This Row],[End Date]],lstHolidays)&amp; " "&amp;LeaveTracker[[#This Row],[Type of Leave]]</f>
        <v>0 OTHER</v>
      </c>
      <c r="K2825" s="23">
        <f ca="1">NETWORKDAYS(LeaveTracker[[#This Row],[Start Date]],LeaveTracker[[#This Row],[End Date]],lstHolidays)</f>
        <v>0</v>
      </c>
      <c r="L2825" s="30"/>
    </row>
    <row r="2826" spans="1:12" ht="30" customHeight="1" x14ac:dyDescent="0.3">
      <c r="A2826" s="30">
        <v>1214</v>
      </c>
      <c r="B2826" s="36">
        <v>44846</v>
      </c>
      <c r="C2826" s="36">
        <v>44804</v>
      </c>
      <c r="D2826" s="19" t="s">
        <v>1340</v>
      </c>
      <c r="E2826" s="20" t="str">
        <f>IF(ISBLANK(LeaveTracker[[#This Row],[Employee Name]]),"-----",VLOOKUP(LeaveTracker[[#This Row],[Employee Name]],Employees[[Employee Name]:[Office]],6))</f>
        <v>CHO</v>
      </c>
      <c r="F2826" s="24">
        <v>44823</v>
      </c>
      <c r="G2826" s="24">
        <v>44824</v>
      </c>
      <c r="H2826" s="19" t="s">
        <v>82</v>
      </c>
      <c r="I2826" s="51"/>
      <c r="J2826" s="27" t="str">
        <f ca="1">NETWORKDAYS(LeaveTracker[[#This Row],[Start Date]],LeaveTracker[[#This Row],[End Date]],lstHolidays)&amp; " "&amp;LeaveTracker[[#This Row],[Type of Leave]]</f>
        <v>2 VL</v>
      </c>
      <c r="K2826" s="23">
        <f ca="1">NETWORKDAYS(LeaveTracker[[#This Row],[Start Date]],LeaveTracker[[#This Row],[End Date]],lstHolidays)</f>
        <v>2</v>
      </c>
      <c r="L2826" s="30"/>
    </row>
    <row r="2827" spans="1:12" ht="30" customHeight="1" x14ac:dyDescent="0.3">
      <c r="A2827" s="30">
        <v>1215</v>
      </c>
      <c r="B2827" s="36">
        <v>44846</v>
      </c>
      <c r="C2827" s="36">
        <v>44813</v>
      </c>
      <c r="D2827" s="19" t="s">
        <v>750</v>
      </c>
      <c r="E2827" s="20" t="str">
        <f>IF(ISBLANK(LeaveTracker[[#This Row],[Employee Name]]),"-----",VLOOKUP(LeaveTracker[[#This Row],[Employee Name]],Employees[[Employee Name]:[Office]],6))</f>
        <v>CSWDO</v>
      </c>
      <c r="F2827" s="24">
        <v>44812</v>
      </c>
      <c r="G2827" s="24">
        <v>44812</v>
      </c>
      <c r="H2827" s="19" t="s">
        <v>81</v>
      </c>
      <c r="I2827" s="51"/>
      <c r="J2827" s="27" t="str">
        <f ca="1">NETWORKDAYS(LeaveTracker[[#This Row],[Start Date]],LeaveTracker[[#This Row],[End Date]],lstHolidays)&amp; " "&amp;LeaveTracker[[#This Row],[Type of Leave]]</f>
        <v>1 SL</v>
      </c>
      <c r="K2827" s="23">
        <f ca="1">NETWORKDAYS(LeaveTracker[[#This Row],[Start Date]],LeaveTracker[[#This Row],[End Date]],lstHolidays)</f>
        <v>1</v>
      </c>
      <c r="L2827" s="30"/>
    </row>
    <row r="2828" spans="1:12" ht="30" customHeight="1" x14ac:dyDescent="0.3">
      <c r="A2828" s="30">
        <v>1216</v>
      </c>
      <c r="B2828" s="36">
        <v>44846</v>
      </c>
      <c r="C2828" s="36">
        <v>44805</v>
      </c>
      <c r="D2828" s="19" t="s">
        <v>836</v>
      </c>
      <c r="E2828" s="20" t="str">
        <f>IF(ISBLANK(LeaveTracker[[#This Row],[Employee Name]]),"-----",VLOOKUP(LeaveTracker[[#This Row],[Employee Name]],Employees[[Employee Name]:[Office]],6))</f>
        <v>CHO</v>
      </c>
      <c r="F2828" s="24">
        <v>44799</v>
      </c>
      <c r="G2828" s="24">
        <v>44799</v>
      </c>
      <c r="H2828" s="19" t="s">
        <v>81</v>
      </c>
      <c r="I2828" s="51"/>
      <c r="J2828" s="27" t="str">
        <f ca="1">NETWORKDAYS(LeaveTracker[[#This Row],[Start Date]],LeaveTracker[[#This Row],[End Date]],lstHolidays)&amp; " "&amp;LeaveTracker[[#This Row],[Type of Leave]]</f>
        <v>1 SL</v>
      </c>
      <c r="K2828" s="23">
        <f ca="1">NETWORKDAYS(LeaveTracker[[#This Row],[Start Date]],LeaveTracker[[#This Row],[End Date]],lstHolidays)</f>
        <v>1</v>
      </c>
      <c r="L2828" s="30"/>
    </row>
    <row r="2829" spans="1:12" ht="30" customHeight="1" x14ac:dyDescent="0.3">
      <c r="A2829" s="30">
        <v>1217</v>
      </c>
      <c r="B2829" s="36">
        <v>44846</v>
      </c>
      <c r="C2829" s="36">
        <v>44803</v>
      </c>
      <c r="D2829" s="19" t="s">
        <v>1345</v>
      </c>
      <c r="E2829" s="20" t="str">
        <f>IF(ISBLANK(LeaveTracker[[#This Row],[Employee Name]]),"-----",VLOOKUP(LeaveTracker[[#This Row],[Employee Name]],Employees[[Employee Name]:[Office]],6))</f>
        <v>CHO</v>
      </c>
      <c r="F2829" s="24">
        <v>44798</v>
      </c>
      <c r="G2829" s="24">
        <v>44799</v>
      </c>
      <c r="H2829" s="19" t="s">
        <v>81</v>
      </c>
      <c r="I2829" s="51"/>
      <c r="J2829" s="27" t="str">
        <f ca="1">NETWORKDAYS(LeaveTracker[[#This Row],[Start Date]],LeaveTracker[[#This Row],[End Date]],lstHolidays)&amp; " "&amp;LeaveTracker[[#This Row],[Type of Leave]]</f>
        <v>2 SL</v>
      </c>
      <c r="K2829" s="23">
        <f ca="1">NETWORKDAYS(LeaveTracker[[#This Row],[Start Date]],LeaveTracker[[#This Row],[End Date]],lstHolidays)</f>
        <v>2</v>
      </c>
      <c r="L2829" s="30"/>
    </row>
    <row r="2830" spans="1:12" ht="30" customHeight="1" x14ac:dyDescent="0.3">
      <c r="A2830" s="30">
        <v>1218</v>
      </c>
      <c r="B2830" s="36">
        <v>44846</v>
      </c>
      <c r="C2830" s="36">
        <v>44828</v>
      </c>
      <c r="D2830" s="19" t="s">
        <v>399</v>
      </c>
      <c r="E2830" s="20" t="str">
        <f>IF(ISBLANK(LeaveTracker[[#This Row],[Employee Name]]),"-----",VLOOKUP(LeaveTracker[[#This Row],[Employee Name]],Employees[[Employee Name]:[Office]],6))</f>
        <v>CTO</v>
      </c>
      <c r="F2830" s="24">
        <v>44803</v>
      </c>
      <c r="G2830" s="24">
        <v>44803</v>
      </c>
      <c r="H2830" s="19" t="s">
        <v>81</v>
      </c>
      <c r="I2830" s="51"/>
      <c r="J2830" s="27" t="str">
        <f ca="1">NETWORKDAYS(LeaveTracker[[#This Row],[Start Date]],LeaveTracker[[#This Row],[End Date]],lstHolidays)&amp; " "&amp;LeaveTracker[[#This Row],[Type of Leave]]</f>
        <v>1 SL</v>
      </c>
      <c r="K2830" s="23">
        <f ca="1">NETWORKDAYS(LeaveTracker[[#This Row],[Start Date]],LeaveTracker[[#This Row],[End Date]],lstHolidays)</f>
        <v>1</v>
      </c>
      <c r="L2830" s="30"/>
    </row>
    <row r="2831" spans="1:12" ht="30" customHeight="1" x14ac:dyDescent="0.3">
      <c r="A2831" s="30">
        <v>1219</v>
      </c>
      <c r="B2831" s="36">
        <v>44846</v>
      </c>
      <c r="C2831" s="36">
        <v>44804</v>
      </c>
      <c r="D2831" s="19" t="s">
        <v>615</v>
      </c>
      <c r="E2831" s="20" t="str">
        <f>IF(ISBLANK(LeaveTracker[[#This Row],[Employee Name]]),"-----",VLOOKUP(LeaveTracker[[#This Row],[Employee Name]],Employees[[Employee Name]:[Office]],6))</f>
        <v>CBO</v>
      </c>
      <c r="F2831" s="24">
        <v>44803</v>
      </c>
      <c r="G2831" s="24">
        <v>44803</v>
      </c>
      <c r="H2831" s="19" t="s">
        <v>81</v>
      </c>
      <c r="I2831" s="51"/>
      <c r="J2831" s="27" t="str">
        <f ca="1">NETWORKDAYS(LeaveTracker[[#This Row],[Start Date]],LeaveTracker[[#This Row],[End Date]],lstHolidays)&amp; " "&amp;LeaveTracker[[#This Row],[Type of Leave]]</f>
        <v>1 SL</v>
      </c>
      <c r="K2831" s="23">
        <f ca="1">NETWORKDAYS(LeaveTracker[[#This Row],[Start Date]],LeaveTracker[[#This Row],[End Date]],lstHolidays)</f>
        <v>1</v>
      </c>
      <c r="L2831" s="30"/>
    </row>
    <row r="2832" spans="1:12" ht="30" customHeight="1" x14ac:dyDescent="0.3">
      <c r="A2832" s="30">
        <v>1220</v>
      </c>
      <c r="B2832" s="36">
        <v>44846</v>
      </c>
      <c r="C2832" s="36">
        <v>44803</v>
      </c>
      <c r="D2832" s="19" t="s">
        <v>330</v>
      </c>
      <c r="E2832" s="20" t="str">
        <f>IF(ISBLANK(LeaveTracker[[#This Row],[Employee Name]]),"-----",VLOOKUP(LeaveTracker[[#This Row],[Employee Name]],Employees[[Employee Name]:[Office]],6))</f>
        <v>LEGAL</v>
      </c>
      <c r="F2832" s="24">
        <v>44795</v>
      </c>
      <c r="G2832" s="24">
        <v>44795</v>
      </c>
      <c r="H2832" s="19" t="s">
        <v>81</v>
      </c>
      <c r="I2832" s="51"/>
      <c r="J2832" s="27" t="str">
        <f ca="1">NETWORKDAYS(LeaveTracker[[#This Row],[Start Date]],LeaveTracker[[#This Row],[End Date]],lstHolidays)&amp; " "&amp;LeaveTracker[[#This Row],[Type of Leave]]</f>
        <v>1 SL</v>
      </c>
      <c r="K2832" s="23">
        <f ca="1">NETWORKDAYS(LeaveTracker[[#This Row],[Start Date]],LeaveTracker[[#This Row],[End Date]],lstHolidays)</f>
        <v>1</v>
      </c>
      <c r="L2832" s="30"/>
    </row>
    <row r="2833" spans="1:20" ht="30" customHeight="1" x14ac:dyDescent="0.3">
      <c r="A2833" s="30">
        <v>1220</v>
      </c>
      <c r="B2833" s="36">
        <v>44846</v>
      </c>
      <c r="C2833" s="36">
        <v>44803</v>
      </c>
      <c r="D2833" s="19" t="s">
        <v>330</v>
      </c>
      <c r="E2833" s="20" t="str">
        <f>IF(ISBLANK(LeaveTracker[[#This Row],[Employee Name]]),"-----",VLOOKUP(LeaveTracker[[#This Row],[Employee Name]],Employees[[Employee Name]:[Office]],6))</f>
        <v>LEGAL</v>
      </c>
      <c r="F2833" s="24">
        <v>44798</v>
      </c>
      <c r="G2833" s="24">
        <v>44799</v>
      </c>
      <c r="H2833" s="19" t="s">
        <v>81</v>
      </c>
      <c r="I2833" s="51"/>
      <c r="J2833" s="27" t="str">
        <f ca="1">NETWORKDAYS(LeaveTracker[[#This Row],[Start Date]],LeaveTracker[[#This Row],[End Date]],lstHolidays)&amp; " "&amp;LeaveTracker[[#This Row],[Type of Leave]]</f>
        <v>2 SL</v>
      </c>
      <c r="K2833" s="23">
        <f ca="1">NETWORKDAYS(LeaveTracker[[#This Row],[Start Date]],LeaveTracker[[#This Row],[End Date]],lstHolidays)</f>
        <v>2</v>
      </c>
      <c r="L2833" s="30"/>
    </row>
    <row r="2834" spans="1:20" ht="30" customHeight="1" x14ac:dyDescent="0.3">
      <c r="A2834" s="30">
        <v>1221</v>
      </c>
      <c r="B2834" s="36">
        <v>44846</v>
      </c>
      <c r="C2834" s="36">
        <v>44803</v>
      </c>
      <c r="D2834" s="19" t="s">
        <v>1348</v>
      </c>
      <c r="E2834" s="20" t="str">
        <f>IF(ISBLANK(LeaveTracker[[#This Row],[Employee Name]]),"-----",VLOOKUP(LeaveTracker[[#This Row],[Employee Name]],Employees[[Employee Name]:[Office]],6))</f>
        <v>ONT</v>
      </c>
      <c r="F2834" s="24">
        <v>44817</v>
      </c>
      <c r="G2834" s="24">
        <v>44819</v>
      </c>
      <c r="H2834" s="19" t="s">
        <v>82</v>
      </c>
      <c r="I2834" s="51"/>
      <c r="J2834" s="27" t="str">
        <f ca="1">NETWORKDAYS(LeaveTracker[[#This Row],[Start Date]],LeaveTracker[[#This Row],[End Date]],lstHolidays)&amp; " "&amp;LeaveTracker[[#This Row],[Type of Leave]]</f>
        <v>3 VL</v>
      </c>
      <c r="K2834" s="23">
        <f ca="1">NETWORKDAYS(LeaveTracker[[#This Row],[Start Date]],LeaveTracker[[#This Row],[End Date]],lstHolidays)</f>
        <v>3</v>
      </c>
      <c r="L2834" s="30"/>
    </row>
    <row r="2835" spans="1:20" ht="30" customHeight="1" x14ac:dyDescent="0.3">
      <c r="A2835" s="30">
        <v>1222</v>
      </c>
      <c r="B2835" s="36">
        <v>44846</v>
      </c>
      <c r="C2835" s="36">
        <v>44805</v>
      </c>
      <c r="D2835" s="19" t="s">
        <v>618</v>
      </c>
      <c r="E2835" s="20" t="str">
        <f>IF(ISBLANK(LeaveTracker[[#This Row],[Employee Name]]),"-----",VLOOKUP(LeaveTracker[[#This Row],[Employee Name]],Employees[[Employee Name]:[Office]],6))</f>
        <v>CBO</v>
      </c>
      <c r="F2835" s="24">
        <v>44804</v>
      </c>
      <c r="G2835" s="24">
        <v>44804</v>
      </c>
      <c r="H2835" s="19" t="s">
        <v>81</v>
      </c>
      <c r="I2835" s="51"/>
      <c r="J2835" s="27" t="str">
        <f ca="1">NETWORKDAYS(LeaveTracker[[#This Row],[Start Date]],LeaveTracker[[#This Row],[End Date]],lstHolidays)&amp; " "&amp;LeaveTracker[[#This Row],[Type of Leave]]</f>
        <v>1 SL</v>
      </c>
      <c r="K2835" s="23">
        <f ca="1">NETWORKDAYS(LeaveTracker[[#This Row],[Start Date]],LeaveTracker[[#This Row],[End Date]],lstHolidays)</f>
        <v>1</v>
      </c>
      <c r="L2835" s="30"/>
    </row>
    <row r="2836" spans="1:20" ht="30" customHeight="1" x14ac:dyDescent="0.3">
      <c r="A2836" s="30">
        <v>1223</v>
      </c>
      <c r="B2836" s="36">
        <v>44846</v>
      </c>
      <c r="C2836" s="36">
        <v>44803</v>
      </c>
      <c r="D2836" s="19" t="s">
        <v>522</v>
      </c>
      <c r="E2836" s="20" t="str">
        <f>IF(ISBLANK(LeaveTracker[[#This Row],[Employee Name]]),"-----",VLOOKUP(LeaveTracker[[#This Row],[Employee Name]],Employees[[Employee Name]:[Office]],6))</f>
        <v>ACCOUNTING</v>
      </c>
      <c r="F2836" s="24">
        <v>44799</v>
      </c>
      <c r="G2836" s="24">
        <v>44799</v>
      </c>
      <c r="H2836" s="19" t="s">
        <v>81</v>
      </c>
      <c r="I2836" s="51"/>
      <c r="J2836" s="27" t="str">
        <f ca="1">NETWORKDAYS(LeaveTracker[[#This Row],[Start Date]],LeaveTracker[[#This Row],[End Date]],lstHolidays)&amp; " "&amp;LeaveTracker[[#This Row],[Type of Leave]]</f>
        <v>1 SL</v>
      </c>
      <c r="K2836" s="23">
        <f ca="1">NETWORKDAYS(LeaveTracker[[#This Row],[Start Date]],LeaveTracker[[#This Row],[End Date]],lstHolidays)</f>
        <v>1</v>
      </c>
      <c r="L2836" s="30"/>
    </row>
    <row r="2837" spans="1:20" ht="30" customHeight="1" x14ac:dyDescent="0.3">
      <c r="A2837" s="30">
        <v>1224</v>
      </c>
      <c r="B2837" s="36">
        <v>44846</v>
      </c>
      <c r="C2837" s="36">
        <v>44798</v>
      </c>
      <c r="D2837" s="19" t="s">
        <v>1021</v>
      </c>
      <c r="E2837" s="20" t="str">
        <f>IF(ISBLANK(LeaveTracker[[#This Row],[Employee Name]]),"-----",VLOOKUP(LeaveTracker[[#This Row],[Employee Name]],Employees[[Employee Name]:[Office]],6))</f>
        <v>ACCOUNTING</v>
      </c>
      <c r="F2837" s="24">
        <v>44796</v>
      </c>
      <c r="G2837" s="24">
        <v>44796</v>
      </c>
      <c r="H2837" s="19" t="s">
        <v>81</v>
      </c>
      <c r="I2837" s="51"/>
      <c r="J2837" s="27" t="str">
        <f ca="1">NETWORKDAYS(LeaveTracker[[#This Row],[Start Date]],LeaveTracker[[#This Row],[End Date]],lstHolidays)&amp; " "&amp;LeaveTracker[[#This Row],[Type of Leave]]</f>
        <v>1 SL</v>
      </c>
      <c r="K2837" s="23">
        <f ca="1">NETWORKDAYS(LeaveTracker[[#This Row],[Start Date]],LeaveTracker[[#This Row],[End Date]],lstHolidays)</f>
        <v>1</v>
      </c>
      <c r="L2837" s="30"/>
    </row>
    <row r="2838" spans="1:20" ht="30" customHeight="1" x14ac:dyDescent="0.3">
      <c r="A2838" s="30">
        <v>1225</v>
      </c>
      <c r="B2838" s="36">
        <v>44846</v>
      </c>
      <c r="C2838" s="36">
        <v>44796</v>
      </c>
      <c r="D2838" s="19" t="s">
        <v>873</v>
      </c>
      <c r="E2838" s="20" t="str">
        <f>IF(ISBLANK(LeaveTracker[[#This Row],[Employee Name]]),"-----",VLOOKUP(LeaveTracker[[#This Row],[Employee Name]],Employees[[Employee Name]:[Office]],6))</f>
        <v>ACCOUNTING</v>
      </c>
      <c r="F2838" s="24">
        <v>44791</v>
      </c>
      <c r="G2838" s="24">
        <v>44791</v>
      </c>
      <c r="H2838" s="19" t="s">
        <v>81</v>
      </c>
      <c r="I2838" s="51"/>
      <c r="J2838" s="27" t="str">
        <f ca="1">NETWORKDAYS(LeaveTracker[[#This Row],[Start Date]],LeaveTracker[[#This Row],[End Date]],lstHolidays)&amp; " "&amp;LeaveTracker[[#This Row],[Type of Leave]]</f>
        <v>1 SL</v>
      </c>
      <c r="K2838" s="23">
        <f ca="1">NETWORKDAYS(LeaveTracker[[#This Row],[Start Date]],LeaveTracker[[#This Row],[End Date]],lstHolidays)</f>
        <v>1</v>
      </c>
      <c r="L2838" s="30"/>
    </row>
    <row r="2839" spans="1:20" ht="30" customHeight="1" x14ac:dyDescent="0.3">
      <c r="A2839" s="30">
        <v>1225</v>
      </c>
      <c r="B2839" s="36">
        <v>44846</v>
      </c>
      <c r="C2839" s="36">
        <v>44796</v>
      </c>
      <c r="D2839" s="19" t="s">
        <v>873</v>
      </c>
      <c r="E2839" s="20" t="str">
        <f>IF(ISBLANK(LeaveTracker[[#This Row],[Employee Name]]),"-----",VLOOKUP(LeaveTracker[[#This Row],[Employee Name]],Employees[[Employee Name]:[Office]],6))</f>
        <v>ACCOUNTING</v>
      </c>
      <c r="F2839" s="24">
        <v>44795</v>
      </c>
      <c r="G2839" s="24">
        <v>44795</v>
      </c>
      <c r="H2839" s="19" t="s">
        <v>81</v>
      </c>
      <c r="I2839" s="51"/>
      <c r="J2839" s="27" t="str">
        <f ca="1">NETWORKDAYS(LeaveTracker[[#This Row],[Start Date]],LeaveTracker[[#This Row],[End Date]],lstHolidays)&amp; " "&amp;LeaveTracker[[#This Row],[Type of Leave]]</f>
        <v>1 SL</v>
      </c>
      <c r="K2839" s="23">
        <f ca="1">NETWORKDAYS(LeaveTracker[[#This Row],[Start Date]],LeaveTracker[[#This Row],[End Date]],lstHolidays)</f>
        <v>1</v>
      </c>
      <c r="L2839" s="30"/>
      <c r="O2839" t="s">
        <v>1353</v>
      </c>
      <c r="P2839" t="s">
        <v>1354</v>
      </c>
      <c r="Q2839" t="s">
        <v>1355</v>
      </c>
      <c r="S2839" t="s">
        <v>1356</v>
      </c>
      <c r="T2839" t="s">
        <v>402</v>
      </c>
    </row>
    <row r="2840" spans="1:20" ht="30" customHeight="1" x14ac:dyDescent="0.3">
      <c r="A2840" s="30">
        <v>1226</v>
      </c>
      <c r="B2840" s="36">
        <v>44846</v>
      </c>
      <c r="C2840" s="36">
        <v>44798</v>
      </c>
      <c r="D2840" s="19" t="s">
        <v>881</v>
      </c>
      <c r="E2840" s="20" t="str">
        <f>IF(ISBLANK(LeaveTracker[[#This Row],[Employee Name]]),"-----",VLOOKUP(LeaveTracker[[#This Row],[Employee Name]],Employees[[Employee Name]:[Office]],6))</f>
        <v>ACCOUNTING</v>
      </c>
      <c r="F2840" s="24">
        <v>44795</v>
      </c>
      <c r="G2840" s="24">
        <v>44795</v>
      </c>
      <c r="H2840" s="19" t="s">
        <v>81</v>
      </c>
      <c r="I2840" s="51"/>
      <c r="J2840" s="27" t="str">
        <f ca="1">NETWORKDAYS(LeaveTracker[[#This Row],[Start Date]],LeaveTracker[[#This Row],[End Date]],lstHolidays)&amp; " "&amp;LeaveTracker[[#This Row],[Type of Leave]]</f>
        <v>1 SL</v>
      </c>
      <c r="K2840" s="23">
        <f ca="1">NETWORKDAYS(LeaveTracker[[#This Row],[Start Date]],LeaveTracker[[#This Row],[End Date]],lstHolidays)</f>
        <v>1</v>
      </c>
      <c r="L2840" s="30"/>
    </row>
    <row r="2841" spans="1:20" ht="30" customHeight="1" x14ac:dyDescent="0.3">
      <c r="A2841" s="30">
        <v>1227</v>
      </c>
      <c r="B2841" s="36">
        <v>44846</v>
      </c>
      <c r="C2841" s="36">
        <v>44798</v>
      </c>
      <c r="D2841" s="19" t="s">
        <v>541</v>
      </c>
      <c r="E2841" s="20" t="str">
        <f>IF(ISBLANK(LeaveTracker[[#This Row],[Employee Name]]),"-----",VLOOKUP(LeaveTracker[[#This Row],[Employee Name]],Employees[[Employee Name]:[Office]],6))</f>
        <v>LCR</v>
      </c>
      <c r="F2841" s="24">
        <v>44795</v>
      </c>
      <c r="G2841" s="24">
        <v>44796</v>
      </c>
      <c r="H2841" s="19" t="s">
        <v>81</v>
      </c>
      <c r="I2841" s="51"/>
      <c r="J2841" s="27" t="str">
        <f ca="1">NETWORKDAYS(LeaveTracker[[#This Row],[Start Date]],LeaveTracker[[#This Row],[End Date]],lstHolidays)&amp; " "&amp;LeaveTracker[[#This Row],[Type of Leave]]</f>
        <v>2 SL</v>
      </c>
      <c r="K2841" s="23">
        <f ca="1">NETWORKDAYS(LeaveTracker[[#This Row],[Start Date]],LeaveTracker[[#This Row],[End Date]],lstHolidays)</f>
        <v>2</v>
      </c>
      <c r="L2841" s="30"/>
    </row>
    <row r="2842" spans="1:20" ht="30" customHeight="1" x14ac:dyDescent="0.3">
      <c r="A2842" s="30">
        <v>1228</v>
      </c>
      <c r="B2842" s="36">
        <v>44846</v>
      </c>
      <c r="C2842" s="36">
        <v>44803</v>
      </c>
      <c r="D2842" s="19" t="s">
        <v>884</v>
      </c>
      <c r="E2842" s="20" t="str">
        <f>IF(ISBLANK(LeaveTracker[[#This Row],[Employee Name]]),"-----",VLOOKUP(LeaveTracker[[#This Row],[Employee Name]],Employees[[Employee Name]:[Office]],6))</f>
        <v>GSO</v>
      </c>
      <c r="F2842" s="24">
        <v>44799</v>
      </c>
      <c r="G2842" s="24">
        <v>44799</v>
      </c>
      <c r="H2842" s="19" t="s">
        <v>81</v>
      </c>
      <c r="I2842" s="51"/>
      <c r="J2842" s="27" t="str">
        <f ca="1">NETWORKDAYS(LeaveTracker[[#This Row],[Start Date]],LeaveTracker[[#This Row],[End Date]],lstHolidays)&amp; " "&amp;LeaveTracker[[#This Row],[Type of Leave]]</f>
        <v>1 SL</v>
      </c>
      <c r="K2842" s="23">
        <f ca="1">NETWORKDAYS(LeaveTracker[[#This Row],[Start Date]],LeaveTracker[[#This Row],[End Date]],lstHolidays)</f>
        <v>1</v>
      </c>
      <c r="L2842" s="30"/>
    </row>
    <row r="2843" spans="1:20" ht="30" customHeight="1" x14ac:dyDescent="0.3">
      <c r="A2843" s="30">
        <v>1229</v>
      </c>
      <c r="B2843" s="36">
        <v>44846</v>
      </c>
      <c r="C2843" s="36">
        <v>44797</v>
      </c>
      <c r="D2843" s="19" t="s">
        <v>1327</v>
      </c>
      <c r="E2843" s="20" t="str">
        <f>IF(ISBLANK(LeaveTracker[[#This Row],[Employee Name]]),"-----",VLOOKUP(LeaveTracker[[#This Row],[Employee Name]],Employees[[Employee Name]:[Office]],6))</f>
        <v>CTO</v>
      </c>
      <c r="F2843" s="24">
        <v>44799</v>
      </c>
      <c r="G2843" s="24">
        <v>44799</v>
      </c>
      <c r="H2843" s="19" t="s">
        <v>300</v>
      </c>
      <c r="I2843" s="51" t="s">
        <v>1017</v>
      </c>
      <c r="J2843" s="27" t="str">
        <f ca="1">NETWORKDAYS(LeaveTracker[[#This Row],[Start Date]],LeaveTracker[[#This Row],[End Date]],lstHolidays)&amp; " "&amp;LeaveTracker[[#This Row],[Type of Leave]]</f>
        <v>1 OTHER</v>
      </c>
      <c r="K2843" s="23">
        <f ca="1">NETWORKDAYS(LeaveTracker[[#This Row],[Start Date]],LeaveTracker[[#This Row],[End Date]],lstHolidays)</f>
        <v>1</v>
      </c>
      <c r="L2843" s="30"/>
    </row>
    <row r="2844" spans="1:20" ht="30" customHeight="1" x14ac:dyDescent="0.3">
      <c r="A2844" s="30">
        <v>1230</v>
      </c>
      <c r="B2844" s="36">
        <v>44846</v>
      </c>
      <c r="C2844" s="36">
        <v>44803</v>
      </c>
      <c r="D2844" s="19" t="s">
        <v>1030</v>
      </c>
      <c r="E2844" s="20" t="str">
        <f>IF(ISBLANK(LeaveTracker[[#This Row],[Employee Name]]),"-----",VLOOKUP(LeaveTracker[[#This Row],[Employee Name]],Employees[[Employee Name]:[Office]],6))</f>
        <v>AGRICULTURE OFFICE</v>
      </c>
      <c r="F2844" s="24">
        <v>44797</v>
      </c>
      <c r="G2844" s="24">
        <v>44797</v>
      </c>
      <c r="H2844" s="19" t="s">
        <v>81</v>
      </c>
      <c r="I2844" s="51"/>
      <c r="J2844" s="27" t="str">
        <f ca="1">NETWORKDAYS(LeaveTracker[[#This Row],[Start Date]],LeaveTracker[[#This Row],[End Date]],lstHolidays)&amp; " "&amp;LeaveTracker[[#This Row],[Type of Leave]]</f>
        <v>1 SL</v>
      </c>
      <c r="K2844" s="23">
        <f ca="1">NETWORKDAYS(LeaveTracker[[#This Row],[Start Date]],LeaveTracker[[#This Row],[End Date]],lstHolidays)</f>
        <v>1</v>
      </c>
      <c r="L2844" s="30"/>
    </row>
    <row r="2845" spans="1:20" ht="30" customHeight="1" x14ac:dyDescent="0.3">
      <c r="A2845" s="30">
        <v>1231</v>
      </c>
      <c r="B2845" s="36">
        <v>44846</v>
      </c>
      <c r="C2845" s="36">
        <v>44804</v>
      </c>
      <c r="D2845" s="19" t="s">
        <v>1030</v>
      </c>
      <c r="E2845" s="20" t="str">
        <f>IF(ISBLANK(LeaveTracker[[#This Row],[Employee Name]]),"-----",VLOOKUP(LeaveTracker[[#This Row],[Employee Name]],Employees[[Employee Name]:[Office]],6))</f>
        <v>AGRICULTURE OFFICE</v>
      </c>
      <c r="F2845" s="24">
        <v>44784</v>
      </c>
      <c r="G2845" s="24">
        <v>44785</v>
      </c>
      <c r="H2845" s="19" t="s">
        <v>82</v>
      </c>
      <c r="I2845" s="51"/>
      <c r="J2845" s="27" t="str">
        <f ca="1">NETWORKDAYS(LeaveTracker[[#This Row],[Start Date]],LeaveTracker[[#This Row],[End Date]],lstHolidays)&amp; " "&amp;LeaveTracker[[#This Row],[Type of Leave]]</f>
        <v>2 VL</v>
      </c>
      <c r="K2845" s="23">
        <f ca="1">NETWORKDAYS(LeaveTracker[[#This Row],[Start Date]],LeaveTracker[[#This Row],[End Date]],lstHolidays)</f>
        <v>2</v>
      </c>
      <c r="L2845" s="30"/>
    </row>
    <row r="2846" spans="1:20" ht="30" customHeight="1" x14ac:dyDescent="0.3">
      <c r="A2846" s="30">
        <v>1232</v>
      </c>
      <c r="B2846" s="36">
        <v>44846</v>
      </c>
      <c r="C2846" s="36">
        <v>44796</v>
      </c>
      <c r="D2846" s="19" t="s">
        <v>768</v>
      </c>
      <c r="E2846" s="20" t="str">
        <f>IF(ISBLANK(LeaveTracker[[#This Row],[Employee Name]]),"-----",VLOOKUP(LeaveTracker[[#This Row],[Employee Name]],Employees[[Employee Name]:[Office]],6))</f>
        <v>CTO</v>
      </c>
      <c r="F2846" s="24">
        <v>44798</v>
      </c>
      <c r="G2846" s="24">
        <v>44798</v>
      </c>
      <c r="H2846" s="19" t="s">
        <v>300</v>
      </c>
      <c r="I2846" s="51" t="s">
        <v>158</v>
      </c>
      <c r="J2846" s="27" t="str">
        <f ca="1">NETWORKDAYS(LeaveTracker[[#This Row],[Start Date]],LeaveTracker[[#This Row],[End Date]],lstHolidays)&amp; " "&amp;LeaveTracker[[#This Row],[Type of Leave]]</f>
        <v>1 OTHER</v>
      </c>
      <c r="K2846" s="23">
        <f ca="1">NETWORKDAYS(LeaveTracker[[#This Row],[Start Date]],LeaveTracker[[#This Row],[End Date]],lstHolidays)</f>
        <v>1</v>
      </c>
      <c r="L2846" s="30"/>
    </row>
    <row r="2847" spans="1:20" ht="30" customHeight="1" x14ac:dyDescent="0.3">
      <c r="A2847" s="30">
        <v>1233</v>
      </c>
      <c r="B2847" s="36">
        <v>44846</v>
      </c>
      <c r="C2847" s="36">
        <v>44796</v>
      </c>
      <c r="D2847" s="19" t="s">
        <v>768</v>
      </c>
      <c r="E2847" s="20" t="str">
        <f>IF(ISBLANK(LeaveTracker[[#This Row],[Employee Name]]),"-----",VLOOKUP(LeaveTracker[[#This Row],[Employee Name]],Employees[[Employee Name]:[Office]],6))</f>
        <v>CTO</v>
      </c>
      <c r="F2847" s="24">
        <v>44799</v>
      </c>
      <c r="G2847" s="24">
        <v>44799</v>
      </c>
      <c r="H2847" s="19" t="s">
        <v>300</v>
      </c>
      <c r="I2847" s="51" t="s">
        <v>1017</v>
      </c>
      <c r="J2847" s="27" t="str">
        <f ca="1">NETWORKDAYS(LeaveTracker[[#This Row],[Start Date]],LeaveTracker[[#This Row],[End Date]],lstHolidays)&amp; " "&amp;LeaveTracker[[#This Row],[Type of Leave]]</f>
        <v>1 OTHER</v>
      </c>
      <c r="K2847" s="23">
        <f ca="1">NETWORKDAYS(LeaveTracker[[#This Row],[Start Date]],LeaveTracker[[#This Row],[End Date]],lstHolidays)</f>
        <v>1</v>
      </c>
      <c r="L2847" s="30"/>
    </row>
    <row r="2848" spans="1:20" ht="30" customHeight="1" x14ac:dyDescent="0.3">
      <c r="A2848" s="30">
        <v>1234</v>
      </c>
      <c r="B2848" s="36">
        <v>44846</v>
      </c>
      <c r="C2848" s="36">
        <v>44743</v>
      </c>
      <c r="D2848" s="19" t="s">
        <v>1352</v>
      </c>
      <c r="E2848" s="20" t="str">
        <f>IF(ISBLANK(LeaveTracker[[#This Row],[Employee Name]]),"-----",VLOOKUP(LeaveTracker[[#This Row],[Employee Name]],Employees[[Employee Name]:[Office]],6))</f>
        <v>CHO</v>
      </c>
      <c r="F2848" s="24"/>
      <c r="G2848" s="24"/>
      <c r="H2848" s="19" t="s">
        <v>300</v>
      </c>
      <c r="I2848" s="51" t="s">
        <v>696</v>
      </c>
      <c r="J2848" s="27" t="str">
        <f ca="1">NETWORKDAYS(LeaveTracker[[#This Row],[Start Date]],LeaveTracker[[#This Row],[End Date]],lstHolidays)&amp; " "&amp;LeaveTracker[[#This Row],[Type of Leave]]</f>
        <v>0 OTHER</v>
      </c>
      <c r="K2848" s="23">
        <f ca="1">NETWORKDAYS(LeaveTracker[[#This Row],[Start Date]],LeaveTracker[[#This Row],[End Date]],lstHolidays)</f>
        <v>0</v>
      </c>
      <c r="L2848" s="30"/>
    </row>
    <row r="2849" spans="1:12" ht="30" customHeight="1" x14ac:dyDescent="0.3">
      <c r="A2849" s="30">
        <v>1235</v>
      </c>
      <c r="B2849" s="36">
        <v>44846</v>
      </c>
      <c r="C2849" s="36">
        <v>44777</v>
      </c>
      <c r="D2849" s="19" t="s">
        <v>394</v>
      </c>
      <c r="E2849" s="20" t="str">
        <f>IF(ISBLANK(LeaveTracker[[#This Row],[Employee Name]]),"-----",VLOOKUP(LeaveTracker[[#This Row],[Employee Name]],Employees[[Employee Name]:[Office]],6))</f>
        <v>CTO</v>
      </c>
      <c r="F2849" s="24">
        <v>44784</v>
      </c>
      <c r="G2849" s="24">
        <v>44785</v>
      </c>
      <c r="H2849" s="19" t="s">
        <v>81</v>
      </c>
      <c r="I2849" s="51"/>
      <c r="J2849" s="27" t="str">
        <f ca="1">NETWORKDAYS(LeaveTracker[[#This Row],[Start Date]],LeaveTracker[[#This Row],[End Date]],lstHolidays)&amp; " "&amp;LeaveTracker[[#This Row],[Type of Leave]]</f>
        <v>2 SL</v>
      </c>
      <c r="K2849" s="23">
        <f ca="1">NETWORKDAYS(LeaveTracker[[#This Row],[Start Date]],LeaveTracker[[#This Row],[End Date]],lstHolidays)</f>
        <v>2</v>
      </c>
      <c r="L2849" s="30"/>
    </row>
    <row r="2850" spans="1:12" ht="30" customHeight="1" x14ac:dyDescent="0.3">
      <c r="A2850" s="30">
        <v>1235</v>
      </c>
      <c r="B2850" s="36">
        <v>44846</v>
      </c>
      <c r="C2850" s="36">
        <v>44777</v>
      </c>
      <c r="D2850" s="19" t="s">
        <v>394</v>
      </c>
      <c r="E2850" s="20" t="str">
        <f>IF(ISBLANK(LeaveTracker[[#This Row],[Employee Name]]),"-----",VLOOKUP(LeaveTracker[[#This Row],[Employee Name]],Employees[[Employee Name]:[Office]],6))</f>
        <v>CTO</v>
      </c>
      <c r="F2850" s="24">
        <v>44789</v>
      </c>
      <c r="G2850" s="24">
        <v>44790</v>
      </c>
      <c r="H2850" s="19" t="s">
        <v>81</v>
      </c>
      <c r="I2850" s="51"/>
      <c r="J2850" s="27" t="str">
        <f ca="1">NETWORKDAYS(LeaveTracker[[#This Row],[Start Date]],LeaveTracker[[#This Row],[End Date]],lstHolidays)&amp; " "&amp;LeaveTracker[[#This Row],[Type of Leave]]</f>
        <v>2 SL</v>
      </c>
      <c r="K2850" s="23">
        <f ca="1">NETWORKDAYS(LeaveTracker[[#This Row],[Start Date]],LeaveTracker[[#This Row],[End Date]],lstHolidays)</f>
        <v>2</v>
      </c>
      <c r="L2850" s="30"/>
    </row>
    <row r="2851" spans="1:12" ht="30" customHeight="1" x14ac:dyDescent="0.3">
      <c r="A2851" s="30">
        <v>1236</v>
      </c>
      <c r="B2851" s="36">
        <v>44846</v>
      </c>
      <c r="C2851" s="36">
        <v>44804</v>
      </c>
      <c r="D2851" s="19" t="s">
        <v>1073</v>
      </c>
      <c r="E2851" s="20" t="str">
        <f>IF(ISBLANK(LeaveTracker[[#This Row],[Employee Name]]),"-----",VLOOKUP(LeaveTracker[[#This Row],[Employee Name]],Employees[[Employee Name]:[Office]],6))</f>
        <v>CTO</v>
      </c>
      <c r="F2851" s="24">
        <v>44803</v>
      </c>
      <c r="G2851" s="24">
        <v>44803</v>
      </c>
      <c r="H2851" s="19" t="s">
        <v>81</v>
      </c>
      <c r="I2851" s="51"/>
      <c r="J2851" s="27" t="str">
        <f ca="1">NETWORKDAYS(LeaveTracker[[#This Row],[Start Date]],LeaveTracker[[#This Row],[End Date]],lstHolidays)&amp; " "&amp;LeaveTracker[[#This Row],[Type of Leave]]</f>
        <v>1 SL</v>
      </c>
      <c r="K2851" s="23">
        <f ca="1">NETWORKDAYS(LeaveTracker[[#This Row],[Start Date]],LeaveTracker[[#This Row],[End Date]],lstHolidays)</f>
        <v>1</v>
      </c>
      <c r="L2851" s="30"/>
    </row>
    <row r="2852" spans="1:12" ht="30" customHeight="1" x14ac:dyDescent="0.3">
      <c r="A2852" s="30">
        <v>1237</v>
      </c>
      <c r="B2852" s="36">
        <v>44846</v>
      </c>
      <c r="C2852" s="36">
        <v>44804</v>
      </c>
      <c r="D2852" s="19" t="s">
        <v>425</v>
      </c>
      <c r="E2852" s="20" t="str">
        <f>IF(ISBLANK(LeaveTracker[[#This Row],[Employee Name]]),"-----",VLOOKUP(LeaveTracker[[#This Row],[Employee Name]],Employees[[Employee Name]:[Office]],6))</f>
        <v>CTO</v>
      </c>
      <c r="F2852" s="24">
        <v>44798</v>
      </c>
      <c r="G2852" s="24">
        <v>44798</v>
      </c>
      <c r="H2852" s="19" t="s">
        <v>81</v>
      </c>
      <c r="I2852" s="51"/>
      <c r="J2852" s="27" t="str">
        <f ca="1">NETWORKDAYS(LeaveTracker[[#This Row],[Start Date]],LeaveTracker[[#This Row],[End Date]],lstHolidays)&amp; " "&amp;LeaveTracker[[#This Row],[Type of Leave]]</f>
        <v>1 SL</v>
      </c>
      <c r="K2852" s="23">
        <f ca="1">NETWORKDAYS(LeaveTracker[[#This Row],[Start Date]],LeaveTracker[[#This Row],[End Date]],lstHolidays)</f>
        <v>1</v>
      </c>
      <c r="L2852" s="30"/>
    </row>
    <row r="2853" spans="1:12" ht="30" customHeight="1" x14ac:dyDescent="0.3">
      <c r="A2853" s="30">
        <v>1238</v>
      </c>
      <c r="B2853" s="36">
        <v>44846</v>
      </c>
      <c r="C2853" s="36">
        <v>44804</v>
      </c>
      <c r="D2853" s="19" t="s">
        <v>567</v>
      </c>
      <c r="E2853" s="20" t="str">
        <f>IF(ISBLANK(LeaveTracker[[#This Row],[Employee Name]]),"-----",VLOOKUP(LeaveTracker[[#This Row],[Employee Name]],Employees[[Employee Name]:[Office]],6))</f>
        <v>CENRO</v>
      </c>
      <c r="F2853" s="24">
        <v>44797</v>
      </c>
      <c r="G2853" s="24">
        <v>44797</v>
      </c>
      <c r="H2853" s="19" t="s">
        <v>81</v>
      </c>
      <c r="I2853" s="51"/>
      <c r="J2853" s="27" t="str">
        <f ca="1">NETWORKDAYS(LeaveTracker[[#This Row],[Start Date]],LeaveTracker[[#This Row],[End Date]],lstHolidays)&amp; " "&amp;LeaveTracker[[#This Row],[Type of Leave]]</f>
        <v>1 SL</v>
      </c>
      <c r="K2853" s="23">
        <f ca="1">NETWORKDAYS(LeaveTracker[[#This Row],[Start Date]],LeaveTracker[[#This Row],[End Date]],lstHolidays)</f>
        <v>1</v>
      </c>
      <c r="L2853" s="30"/>
    </row>
    <row r="2854" spans="1:12" ht="30" customHeight="1" x14ac:dyDescent="0.3">
      <c r="A2854" s="30">
        <v>1238</v>
      </c>
      <c r="B2854" s="36">
        <v>44846</v>
      </c>
      <c r="C2854" s="36">
        <v>44804</v>
      </c>
      <c r="D2854" s="19" t="s">
        <v>567</v>
      </c>
      <c r="E2854" s="20" t="str">
        <f>IF(ISBLANK(LeaveTracker[[#This Row],[Employee Name]]),"-----",VLOOKUP(LeaveTracker[[#This Row],[Employee Name]],Employees[[Employee Name]:[Office]],6))</f>
        <v>CENRO</v>
      </c>
      <c r="F2854" s="24">
        <v>44803</v>
      </c>
      <c r="G2854" s="24">
        <v>44803</v>
      </c>
      <c r="H2854" s="19" t="s">
        <v>81</v>
      </c>
      <c r="I2854" s="51"/>
      <c r="J2854" s="27" t="str">
        <f ca="1">NETWORKDAYS(LeaveTracker[[#This Row],[Start Date]],LeaveTracker[[#This Row],[End Date]],lstHolidays)&amp; " "&amp;LeaveTracker[[#This Row],[Type of Leave]]</f>
        <v>1 SL</v>
      </c>
      <c r="K2854" s="23">
        <f ca="1">NETWORKDAYS(LeaveTracker[[#This Row],[Start Date]],LeaveTracker[[#This Row],[End Date]],lstHolidays)</f>
        <v>1</v>
      </c>
      <c r="L2854" s="30"/>
    </row>
    <row r="2855" spans="1:12" ht="30" customHeight="1" x14ac:dyDescent="0.3">
      <c r="A2855" s="30">
        <v>1239</v>
      </c>
      <c r="B2855" s="36">
        <v>44846</v>
      </c>
      <c r="C2855" s="36">
        <v>44804</v>
      </c>
      <c r="D2855" s="19" t="s">
        <v>572</v>
      </c>
      <c r="E2855" s="20" t="str">
        <f>IF(ISBLANK(LeaveTracker[[#This Row],[Employee Name]]),"-----",VLOOKUP(LeaveTracker[[#This Row],[Employee Name]],Employees[[Employee Name]:[Office]],6))</f>
        <v>CENRO</v>
      </c>
      <c r="F2855" s="24">
        <v>44803</v>
      </c>
      <c r="G2855" s="24">
        <v>44803</v>
      </c>
      <c r="H2855" s="19" t="s">
        <v>81</v>
      </c>
      <c r="I2855" s="51"/>
      <c r="J2855" s="27" t="str">
        <f ca="1">NETWORKDAYS(LeaveTracker[[#This Row],[Start Date]],LeaveTracker[[#This Row],[End Date]],lstHolidays)&amp; " "&amp;LeaveTracker[[#This Row],[Type of Leave]]</f>
        <v>1 SL</v>
      </c>
      <c r="K2855" s="23">
        <f ca="1">NETWORKDAYS(LeaveTracker[[#This Row],[Start Date]],LeaveTracker[[#This Row],[End Date]],lstHolidays)</f>
        <v>1</v>
      </c>
      <c r="L2855" s="30"/>
    </row>
    <row r="2856" spans="1:12" ht="30" customHeight="1" x14ac:dyDescent="0.3">
      <c r="A2856" s="30">
        <v>1240</v>
      </c>
      <c r="B2856" s="36">
        <v>44846</v>
      </c>
      <c r="C2856" s="36">
        <v>44805</v>
      </c>
      <c r="D2856" s="19" t="s">
        <v>782</v>
      </c>
      <c r="E2856" s="20" t="str">
        <f>IF(ISBLANK(LeaveTracker[[#This Row],[Employee Name]]),"-----",VLOOKUP(LeaveTracker[[#This Row],[Employee Name]],Employees[[Employee Name]:[Office]],6))</f>
        <v>GSO</v>
      </c>
      <c r="F2856" s="24">
        <v>44799</v>
      </c>
      <c r="G2856" s="24">
        <v>44799</v>
      </c>
      <c r="H2856" s="19" t="s">
        <v>81</v>
      </c>
      <c r="I2856" s="51"/>
      <c r="J2856" s="27" t="str">
        <f ca="1">NETWORKDAYS(LeaveTracker[[#This Row],[Start Date]],LeaveTracker[[#This Row],[End Date]],lstHolidays)&amp; " "&amp;LeaveTracker[[#This Row],[Type of Leave]]</f>
        <v>1 SL</v>
      </c>
      <c r="K2856" s="23">
        <f ca="1">NETWORKDAYS(LeaveTracker[[#This Row],[Start Date]],LeaveTracker[[#This Row],[End Date]],lstHolidays)</f>
        <v>1</v>
      </c>
      <c r="L2856" s="30"/>
    </row>
    <row r="2857" spans="1:12" ht="30" customHeight="1" x14ac:dyDescent="0.3">
      <c r="A2857" s="30">
        <v>1240</v>
      </c>
      <c r="B2857" s="36">
        <v>44846</v>
      </c>
      <c r="C2857" s="36">
        <v>44805</v>
      </c>
      <c r="D2857" s="19" t="s">
        <v>782</v>
      </c>
      <c r="E2857" s="20" t="str">
        <f>IF(ISBLANK(LeaveTracker[[#This Row],[Employee Name]]),"-----",VLOOKUP(LeaveTracker[[#This Row],[Employee Name]],Employees[[Employee Name]:[Office]],6))</f>
        <v>GSO</v>
      </c>
      <c r="F2857" s="24">
        <v>44803</v>
      </c>
      <c r="G2857" s="24">
        <v>44804</v>
      </c>
      <c r="H2857" s="19" t="s">
        <v>81</v>
      </c>
      <c r="I2857" s="51"/>
      <c r="J2857" s="27" t="str">
        <f ca="1">NETWORKDAYS(LeaveTracker[[#This Row],[Start Date]],LeaveTracker[[#This Row],[End Date]],lstHolidays)&amp; " "&amp;LeaveTracker[[#This Row],[Type of Leave]]</f>
        <v>2 SL</v>
      </c>
      <c r="K2857" s="23">
        <f ca="1">NETWORKDAYS(LeaveTracker[[#This Row],[Start Date]],LeaveTracker[[#This Row],[End Date]],lstHolidays)</f>
        <v>2</v>
      </c>
      <c r="L2857" s="30"/>
    </row>
    <row r="2858" spans="1:12" ht="30" customHeight="1" x14ac:dyDescent="0.3">
      <c r="A2858" s="30">
        <v>1241</v>
      </c>
      <c r="B2858" s="36">
        <v>44846</v>
      </c>
      <c r="C2858" s="36">
        <v>44739</v>
      </c>
      <c r="D2858" s="19" t="s">
        <v>1330</v>
      </c>
      <c r="E2858" s="20" t="str">
        <f>IF(ISBLANK(LeaveTracker[[#This Row],[Employee Name]]),"-----",VLOOKUP(LeaveTracker[[#This Row],[Employee Name]],Employees[[Employee Name]:[Office]],6))</f>
        <v>CEO</v>
      </c>
      <c r="F2858" s="24">
        <v>44736</v>
      </c>
      <c r="G2858" s="24">
        <v>44736</v>
      </c>
      <c r="H2858" s="19" t="s">
        <v>81</v>
      </c>
      <c r="I2858" s="51"/>
      <c r="J2858" s="27" t="str">
        <f ca="1">NETWORKDAYS(LeaveTracker[[#This Row],[Start Date]],LeaveTracker[[#This Row],[End Date]],lstHolidays)&amp; " "&amp;LeaveTracker[[#This Row],[Type of Leave]]</f>
        <v>1 SL</v>
      </c>
      <c r="K2858" s="23">
        <f ca="1">NETWORKDAYS(LeaveTracker[[#This Row],[Start Date]],LeaveTracker[[#This Row],[End Date]],lstHolidays)</f>
        <v>1</v>
      </c>
      <c r="L2858" s="30"/>
    </row>
    <row r="2859" spans="1:12" ht="30" customHeight="1" x14ac:dyDescent="0.3">
      <c r="A2859" s="30">
        <v>1242</v>
      </c>
      <c r="B2859" s="36">
        <v>44846</v>
      </c>
      <c r="C2859" s="36">
        <v>44753</v>
      </c>
      <c r="D2859" s="19" t="s">
        <v>1284</v>
      </c>
      <c r="E2859" s="20" t="str">
        <f>IF(ISBLANK(LeaveTracker[[#This Row],[Employee Name]]),"-----",VLOOKUP(LeaveTracker[[#This Row],[Employee Name]],Employees[[Employee Name]:[Office]],6))</f>
        <v>BUDGET</v>
      </c>
      <c r="F2859" s="24">
        <v>44749</v>
      </c>
      <c r="G2859" s="24">
        <v>44749</v>
      </c>
      <c r="H2859" s="19" t="s">
        <v>81</v>
      </c>
      <c r="I2859" s="51"/>
      <c r="J2859" s="27" t="str">
        <f ca="1">NETWORKDAYS(LeaveTracker[[#This Row],[Start Date]],LeaveTracker[[#This Row],[End Date]],lstHolidays)&amp; " "&amp;LeaveTracker[[#This Row],[Type of Leave]]</f>
        <v>1 SL</v>
      </c>
      <c r="K2859" s="23">
        <f ca="1">NETWORKDAYS(LeaveTracker[[#This Row],[Start Date]],LeaveTracker[[#This Row],[End Date]],lstHolidays)</f>
        <v>1</v>
      </c>
      <c r="L2859" s="30"/>
    </row>
    <row r="2860" spans="1:12" ht="30" customHeight="1" x14ac:dyDescent="0.3">
      <c r="A2860" s="30">
        <v>1243</v>
      </c>
      <c r="B2860" s="36">
        <v>44846</v>
      </c>
      <c r="C2860" s="36">
        <v>44734</v>
      </c>
      <c r="D2860" s="19" t="s">
        <v>1316</v>
      </c>
      <c r="E2860" s="20" t="str">
        <f>IF(ISBLANK(LeaveTracker[[#This Row],[Employee Name]]),"-----",VLOOKUP(LeaveTracker[[#This Row],[Employee Name]],Employees[[Employee Name]:[Office]],6))</f>
        <v>CTO</v>
      </c>
      <c r="F2860" s="24">
        <v>44739</v>
      </c>
      <c r="G2860" s="24">
        <v>44739</v>
      </c>
      <c r="H2860" s="19" t="s">
        <v>300</v>
      </c>
      <c r="I2860" s="51" t="s">
        <v>1016</v>
      </c>
      <c r="J2860" s="27" t="str">
        <f ca="1">NETWORKDAYS(LeaveTracker[[#This Row],[Start Date]],LeaveTracker[[#This Row],[End Date]],lstHolidays)&amp; " "&amp;LeaveTracker[[#This Row],[Type of Leave]]</f>
        <v>1 OTHER</v>
      </c>
      <c r="K2860" s="23">
        <f ca="1">NETWORKDAYS(LeaveTracker[[#This Row],[Start Date]],LeaveTracker[[#This Row],[End Date]],lstHolidays)</f>
        <v>1</v>
      </c>
      <c r="L2860" s="30"/>
    </row>
    <row r="2861" spans="1:12" ht="30" customHeight="1" x14ac:dyDescent="0.3">
      <c r="A2861" s="30">
        <v>1244</v>
      </c>
      <c r="B2861" s="36">
        <v>44846</v>
      </c>
      <c r="C2861" s="36">
        <v>44767</v>
      </c>
      <c r="D2861" s="19" t="s">
        <v>1316</v>
      </c>
      <c r="E2861" s="20" t="str">
        <f>IF(ISBLANK(LeaveTracker[[#This Row],[Employee Name]]),"-----",VLOOKUP(LeaveTracker[[#This Row],[Employee Name]],Employees[[Employee Name]:[Office]],6))</f>
        <v>CTO</v>
      </c>
      <c r="F2861" s="24">
        <v>44770</v>
      </c>
      <c r="G2861" s="24">
        <v>44770</v>
      </c>
      <c r="H2861" s="19" t="s">
        <v>300</v>
      </c>
      <c r="I2861" s="51" t="s">
        <v>1017</v>
      </c>
      <c r="J2861" s="27" t="str">
        <f ca="1">NETWORKDAYS(LeaveTracker[[#This Row],[Start Date]],LeaveTracker[[#This Row],[End Date]],lstHolidays)&amp; " "&amp;LeaveTracker[[#This Row],[Type of Leave]]</f>
        <v>1 OTHER</v>
      </c>
      <c r="K2861" s="23">
        <f ca="1">NETWORKDAYS(LeaveTracker[[#This Row],[Start Date]],LeaveTracker[[#This Row],[End Date]],lstHolidays)</f>
        <v>1</v>
      </c>
      <c r="L2861" s="30"/>
    </row>
    <row r="2862" spans="1:12" ht="30" customHeight="1" x14ac:dyDescent="0.3">
      <c r="A2862" s="30">
        <v>1245</v>
      </c>
      <c r="B2862" s="36">
        <v>44846</v>
      </c>
      <c r="C2862" s="36">
        <v>44778</v>
      </c>
      <c r="D2862" s="19" t="s">
        <v>1316</v>
      </c>
      <c r="E2862" s="20" t="str">
        <f>IF(ISBLANK(LeaveTracker[[#This Row],[Employee Name]]),"-----",VLOOKUP(LeaveTracker[[#This Row],[Employee Name]],Employees[[Employee Name]:[Office]],6))</f>
        <v>CTO</v>
      </c>
      <c r="F2862" s="24">
        <v>44781</v>
      </c>
      <c r="G2862" s="24">
        <v>44781</v>
      </c>
      <c r="H2862" s="19" t="s">
        <v>300</v>
      </c>
      <c r="I2862" s="51" t="s">
        <v>1017</v>
      </c>
      <c r="J2862" s="27" t="str">
        <f ca="1">NETWORKDAYS(LeaveTracker[[#This Row],[Start Date]],LeaveTracker[[#This Row],[End Date]],lstHolidays)&amp; " "&amp;LeaveTracker[[#This Row],[Type of Leave]]</f>
        <v>1 OTHER</v>
      </c>
      <c r="K2862" s="23">
        <f ca="1">NETWORKDAYS(LeaveTracker[[#This Row],[Start Date]],LeaveTracker[[#This Row],[End Date]],lstHolidays)</f>
        <v>1</v>
      </c>
      <c r="L2862" s="30"/>
    </row>
    <row r="2863" spans="1:12" ht="30" customHeight="1" x14ac:dyDescent="0.3">
      <c r="A2863" s="30">
        <v>1246</v>
      </c>
      <c r="B2863" s="36">
        <v>44846</v>
      </c>
      <c r="C2863" s="36">
        <v>44740</v>
      </c>
      <c r="D2863" s="19" t="s">
        <v>1327</v>
      </c>
      <c r="E2863" s="20" t="str">
        <f>IF(ISBLANK(LeaveTracker[[#This Row],[Employee Name]]),"-----",VLOOKUP(LeaveTracker[[#This Row],[Employee Name]],Employees[[Employee Name]:[Office]],6))</f>
        <v>CTO</v>
      </c>
      <c r="F2863" s="24">
        <v>44749</v>
      </c>
      <c r="G2863" s="24">
        <v>44749</v>
      </c>
      <c r="H2863" s="19" t="s">
        <v>300</v>
      </c>
      <c r="I2863" s="51" t="s">
        <v>1017</v>
      </c>
      <c r="J2863" s="27" t="str">
        <f ca="1">NETWORKDAYS(LeaveTracker[[#This Row],[Start Date]],LeaveTracker[[#This Row],[End Date]],lstHolidays)&amp; " "&amp;LeaveTracker[[#This Row],[Type of Leave]]</f>
        <v>1 OTHER</v>
      </c>
      <c r="K2863" s="23">
        <f ca="1">NETWORKDAYS(LeaveTracker[[#This Row],[Start Date]],LeaveTracker[[#This Row],[End Date]],lstHolidays)</f>
        <v>1</v>
      </c>
      <c r="L2863" s="30"/>
    </row>
    <row r="2864" spans="1:12" ht="30" customHeight="1" x14ac:dyDescent="0.3">
      <c r="A2864" s="30">
        <v>1247</v>
      </c>
      <c r="B2864" s="36">
        <v>44846</v>
      </c>
      <c r="C2864" s="36">
        <v>44764</v>
      </c>
      <c r="D2864" s="19" t="s">
        <v>1327</v>
      </c>
      <c r="E2864" s="20" t="str">
        <f>IF(ISBLANK(LeaveTracker[[#This Row],[Employee Name]]),"-----",VLOOKUP(LeaveTracker[[#This Row],[Employee Name]],Employees[[Employee Name]:[Office]],6))</f>
        <v>CTO</v>
      </c>
      <c r="F2864" s="24">
        <v>44762</v>
      </c>
      <c r="G2864" s="24">
        <v>44762</v>
      </c>
      <c r="H2864" s="19" t="s">
        <v>81</v>
      </c>
      <c r="I2864" s="51"/>
      <c r="J2864" s="27" t="str">
        <f ca="1">NETWORKDAYS(LeaveTracker[[#This Row],[Start Date]],LeaveTracker[[#This Row],[End Date]],lstHolidays)&amp; " "&amp;LeaveTracker[[#This Row],[Type of Leave]]</f>
        <v>1 SL</v>
      </c>
      <c r="K2864" s="23">
        <f ca="1">NETWORKDAYS(LeaveTracker[[#This Row],[Start Date]],LeaveTracker[[#This Row],[End Date]],lstHolidays)</f>
        <v>1</v>
      </c>
      <c r="L2864" s="30"/>
    </row>
    <row r="2865" spans="1:12" ht="30" customHeight="1" x14ac:dyDescent="0.3">
      <c r="A2865" s="30">
        <v>1248</v>
      </c>
      <c r="B2865" s="36">
        <v>44846</v>
      </c>
      <c r="C2865" s="36">
        <v>44764</v>
      </c>
      <c r="D2865" s="19" t="s">
        <v>1073</v>
      </c>
      <c r="E2865" s="20" t="str">
        <f>IF(ISBLANK(LeaveTracker[[#This Row],[Employee Name]]),"-----",VLOOKUP(LeaveTracker[[#This Row],[Employee Name]],Employees[[Employee Name]:[Office]],6))</f>
        <v>CTO</v>
      </c>
      <c r="F2865" s="24">
        <v>44762</v>
      </c>
      <c r="G2865" s="24">
        <v>44762</v>
      </c>
      <c r="H2865" s="19" t="s">
        <v>81</v>
      </c>
      <c r="I2865" s="51"/>
      <c r="J2865" s="27" t="str">
        <f ca="1">NETWORKDAYS(LeaveTracker[[#This Row],[Start Date]],LeaveTracker[[#This Row],[End Date]],lstHolidays)&amp; " "&amp;LeaveTracker[[#This Row],[Type of Leave]]</f>
        <v>1 SL</v>
      </c>
      <c r="K2865" s="23">
        <f ca="1">NETWORKDAYS(LeaveTracker[[#This Row],[Start Date]],LeaveTracker[[#This Row],[End Date]],lstHolidays)</f>
        <v>1</v>
      </c>
      <c r="L2865" s="30"/>
    </row>
    <row r="2866" spans="1:12" ht="30" customHeight="1" x14ac:dyDescent="0.3">
      <c r="A2866" s="30">
        <v>1249</v>
      </c>
      <c r="B2866" s="36">
        <v>44846</v>
      </c>
      <c r="C2866" s="36">
        <v>44757</v>
      </c>
      <c r="D2866" s="19" t="s">
        <v>1305</v>
      </c>
      <c r="E2866" s="20" t="str">
        <f>IF(ISBLANK(LeaveTracker[[#This Row],[Employee Name]]),"-----",VLOOKUP(LeaveTracker[[#This Row],[Employee Name]],Employees[[Employee Name]:[Office]],6))</f>
        <v>CTO</v>
      </c>
      <c r="F2866" s="24">
        <v>44761</v>
      </c>
      <c r="G2866" s="24">
        <v>44761</v>
      </c>
      <c r="H2866" s="19" t="s">
        <v>82</v>
      </c>
      <c r="I2866" s="51"/>
      <c r="J2866" s="27" t="str">
        <f ca="1">NETWORKDAYS(LeaveTracker[[#This Row],[Start Date]],LeaveTracker[[#This Row],[End Date]],lstHolidays)&amp; " "&amp;LeaveTracker[[#This Row],[Type of Leave]]</f>
        <v>1 VL</v>
      </c>
      <c r="K2866" s="23">
        <f ca="1">NETWORKDAYS(LeaveTracker[[#This Row],[Start Date]],LeaveTracker[[#This Row],[End Date]],lstHolidays)</f>
        <v>1</v>
      </c>
      <c r="L2866" s="30"/>
    </row>
    <row r="2867" spans="1:12" ht="30" customHeight="1" x14ac:dyDescent="0.3">
      <c r="A2867" s="30">
        <v>1250</v>
      </c>
      <c r="B2867" s="36">
        <v>44846</v>
      </c>
      <c r="C2867" s="36">
        <v>44776</v>
      </c>
      <c r="D2867" s="19" t="s">
        <v>1305</v>
      </c>
      <c r="E2867" s="20" t="str">
        <f>IF(ISBLANK(LeaveTracker[[#This Row],[Employee Name]]),"-----",VLOOKUP(LeaveTracker[[#This Row],[Employee Name]],Employees[[Employee Name]:[Office]],6))</f>
        <v>CTO</v>
      </c>
      <c r="F2867" s="24">
        <v>44781</v>
      </c>
      <c r="G2867" s="24">
        <v>44781</v>
      </c>
      <c r="H2867" s="19" t="s">
        <v>82</v>
      </c>
      <c r="I2867" s="51"/>
      <c r="J2867" s="27" t="str">
        <f ca="1">NETWORKDAYS(LeaveTracker[[#This Row],[Start Date]],LeaveTracker[[#This Row],[End Date]],lstHolidays)&amp; " "&amp;LeaveTracker[[#This Row],[Type of Leave]]</f>
        <v>1 VL</v>
      </c>
      <c r="K2867" s="23">
        <f ca="1">NETWORKDAYS(LeaveTracker[[#This Row],[Start Date]],LeaveTracker[[#This Row],[End Date]],lstHolidays)</f>
        <v>1</v>
      </c>
      <c r="L2867" s="30"/>
    </row>
    <row r="2868" spans="1:12" ht="30" customHeight="1" x14ac:dyDescent="0.3">
      <c r="A2868" s="30">
        <v>1250</v>
      </c>
      <c r="B2868" s="36">
        <v>44846</v>
      </c>
      <c r="C2868" s="36">
        <v>44776</v>
      </c>
      <c r="D2868" s="19" t="s">
        <v>1305</v>
      </c>
      <c r="E2868" s="20" t="str">
        <f>IF(ISBLANK(LeaveTracker[[#This Row],[Employee Name]]),"-----",VLOOKUP(LeaveTracker[[#This Row],[Employee Name]],Employees[[Employee Name]:[Office]],6))</f>
        <v>CTO</v>
      </c>
      <c r="F2868" s="24">
        <v>44783</v>
      </c>
      <c r="G2868" s="24">
        <v>44783</v>
      </c>
      <c r="H2868" s="19" t="s">
        <v>82</v>
      </c>
      <c r="I2868" s="51"/>
      <c r="J2868" s="27" t="str">
        <f ca="1">NETWORKDAYS(LeaveTracker[[#This Row],[Start Date]],LeaveTracker[[#This Row],[End Date]],lstHolidays)&amp; " "&amp;LeaveTracker[[#This Row],[Type of Leave]]</f>
        <v>1 VL</v>
      </c>
      <c r="K2868" s="23">
        <f ca="1">NETWORKDAYS(LeaveTracker[[#This Row],[Start Date]],LeaveTracker[[#This Row],[End Date]],lstHolidays)</f>
        <v>1</v>
      </c>
      <c r="L2868" s="30"/>
    </row>
    <row r="2869" spans="1:12" ht="30" customHeight="1" x14ac:dyDescent="0.3">
      <c r="A2869" s="30">
        <f>A2868+1</f>
        <v>1251</v>
      </c>
      <c r="B2869" s="36">
        <v>44860</v>
      </c>
      <c r="C2869" s="36">
        <v>44827</v>
      </c>
      <c r="D2869" s="19" t="s">
        <v>1314</v>
      </c>
      <c r="E2869" s="20" t="str">
        <f>IF(ISBLANK(LeaveTracker[[#This Row],[Employee Name]]),"-----",VLOOKUP(LeaveTracker[[#This Row],[Employee Name]],Employees[[Employee Name]:[Office]],6))</f>
        <v>EEO/ CITY MARKET</v>
      </c>
      <c r="F2869" s="24">
        <v>44830</v>
      </c>
      <c r="G2869" s="24">
        <v>44834</v>
      </c>
      <c r="H2869" s="19" t="s">
        <v>300</v>
      </c>
      <c r="I2869" s="51" t="s">
        <v>696</v>
      </c>
      <c r="J2869" s="27" t="str">
        <f ca="1">NETWORKDAYS(LeaveTracker[[#This Row],[Start Date]],LeaveTracker[[#This Row],[End Date]],lstHolidays)&amp; " "&amp;LeaveTracker[[#This Row],[Type of Leave]]</f>
        <v>5 OTHER</v>
      </c>
      <c r="K2869" s="23">
        <f ca="1">NETWORKDAYS(LeaveTracker[[#This Row],[Start Date]],LeaveTracker[[#This Row],[End Date]],lstHolidays)</f>
        <v>5</v>
      </c>
      <c r="L2869" s="30"/>
    </row>
    <row r="2870" spans="1:12" ht="30" customHeight="1" x14ac:dyDescent="0.3">
      <c r="A2870" s="30">
        <v>1251</v>
      </c>
      <c r="B2870" s="36">
        <v>44860</v>
      </c>
      <c r="C2870" s="36">
        <v>44827</v>
      </c>
      <c r="D2870" s="19" t="s">
        <v>1314</v>
      </c>
      <c r="E2870" s="20" t="str">
        <f>IF(ISBLANK(LeaveTracker[[#This Row],[Employee Name]]),"-----",VLOOKUP(LeaveTracker[[#This Row],[Employee Name]],Employees[[Employee Name]:[Office]],6))</f>
        <v>EEO/ CITY MARKET</v>
      </c>
      <c r="F2870" s="24">
        <v>44837</v>
      </c>
      <c r="G2870" s="24">
        <v>44841</v>
      </c>
      <c r="H2870" s="19" t="s">
        <v>300</v>
      </c>
      <c r="I2870" s="51" t="s">
        <v>696</v>
      </c>
      <c r="J2870" s="27" t="str">
        <f ca="1">NETWORKDAYS(LeaveTracker[[#This Row],[Start Date]],LeaveTracker[[#This Row],[End Date]],lstHolidays)&amp; " "&amp;LeaveTracker[[#This Row],[Type of Leave]]</f>
        <v>5 OTHER</v>
      </c>
      <c r="K2870" s="23">
        <f ca="1">NETWORKDAYS(LeaveTracker[[#This Row],[Start Date]],LeaveTracker[[#This Row],[End Date]],lstHolidays)</f>
        <v>5</v>
      </c>
      <c r="L2870" s="30"/>
    </row>
    <row r="2871" spans="1:12" ht="30" customHeight="1" x14ac:dyDescent="0.3">
      <c r="A2871" s="30">
        <v>1251</v>
      </c>
      <c r="B2871" s="36">
        <v>44860</v>
      </c>
      <c r="C2871" s="36">
        <v>44827</v>
      </c>
      <c r="D2871" s="19" t="s">
        <v>1314</v>
      </c>
      <c r="E2871" s="20" t="str">
        <f>IF(ISBLANK(LeaveTracker[[#This Row],[Employee Name]]),"-----",VLOOKUP(LeaveTracker[[#This Row],[Employee Name]],Employees[[Employee Name]:[Office]],6))</f>
        <v>EEO/ CITY MARKET</v>
      </c>
      <c r="F2871" s="24">
        <v>44844</v>
      </c>
      <c r="G2871" s="24">
        <v>44848</v>
      </c>
      <c r="H2871" s="19" t="s">
        <v>300</v>
      </c>
      <c r="I2871" s="51" t="s">
        <v>696</v>
      </c>
      <c r="J2871" s="27" t="str">
        <f ca="1">NETWORKDAYS(LeaveTracker[[#This Row],[Start Date]],LeaveTracker[[#This Row],[End Date]],lstHolidays)&amp; " "&amp;LeaveTracker[[#This Row],[Type of Leave]]</f>
        <v>5 OTHER</v>
      </c>
      <c r="K2871" s="23">
        <f ca="1">NETWORKDAYS(LeaveTracker[[#This Row],[Start Date]],LeaveTracker[[#This Row],[End Date]],lstHolidays)</f>
        <v>5</v>
      </c>
      <c r="L2871" s="30"/>
    </row>
    <row r="2872" spans="1:12" ht="30" customHeight="1" x14ac:dyDescent="0.3">
      <c r="A2872" s="30">
        <v>1251</v>
      </c>
      <c r="B2872" s="36">
        <v>44860</v>
      </c>
      <c r="C2872" s="36">
        <v>44827</v>
      </c>
      <c r="D2872" s="19" t="s">
        <v>1314</v>
      </c>
      <c r="E2872" s="20" t="str">
        <f>IF(ISBLANK(LeaveTracker[[#This Row],[Employee Name]]),"-----",VLOOKUP(LeaveTracker[[#This Row],[Employee Name]],Employees[[Employee Name]:[Office]],6))</f>
        <v>EEO/ CITY MARKET</v>
      </c>
      <c r="F2872" s="24">
        <v>44851</v>
      </c>
      <c r="G2872" s="24">
        <v>44855</v>
      </c>
      <c r="H2872" s="19" t="s">
        <v>300</v>
      </c>
      <c r="I2872" s="51" t="s">
        <v>696</v>
      </c>
      <c r="J2872" s="27" t="str">
        <f ca="1">NETWORKDAYS(LeaveTracker[[#This Row],[Start Date]],LeaveTracker[[#This Row],[End Date]],lstHolidays)&amp; " "&amp;LeaveTracker[[#This Row],[Type of Leave]]</f>
        <v>5 OTHER</v>
      </c>
      <c r="K2872" s="23">
        <f ca="1">NETWORKDAYS(LeaveTracker[[#This Row],[Start Date]],LeaveTracker[[#This Row],[End Date]],lstHolidays)</f>
        <v>5</v>
      </c>
      <c r="L2872" s="30"/>
    </row>
    <row r="2873" spans="1:12" ht="30" customHeight="1" x14ac:dyDescent="0.3">
      <c r="A2873" s="30">
        <v>1251</v>
      </c>
      <c r="B2873" s="36">
        <v>44860</v>
      </c>
      <c r="C2873" s="36">
        <v>44827</v>
      </c>
      <c r="D2873" s="19" t="s">
        <v>1314</v>
      </c>
      <c r="E2873" s="20" t="str">
        <f>IF(ISBLANK(LeaveTracker[[#This Row],[Employee Name]]),"-----",VLOOKUP(LeaveTracker[[#This Row],[Employee Name]],Employees[[Employee Name]:[Office]],6))</f>
        <v>EEO/ CITY MARKET</v>
      </c>
      <c r="F2873" s="24">
        <v>44858</v>
      </c>
      <c r="G2873" s="24">
        <v>44862</v>
      </c>
      <c r="H2873" s="19" t="s">
        <v>300</v>
      </c>
      <c r="I2873" s="51" t="s">
        <v>696</v>
      </c>
      <c r="J2873" s="27" t="str">
        <f ca="1">NETWORKDAYS(LeaveTracker[[#This Row],[Start Date]],LeaveTracker[[#This Row],[End Date]],lstHolidays)&amp; " "&amp;LeaveTracker[[#This Row],[Type of Leave]]</f>
        <v>5 OTHER</v>
      </c>
      <c r="K2873" s="23">
        <f ca="1">NETWORKDAYS(LeaveTracker[[#This Row],[Start Date]],LeaveTracker[[#This Row],[End Date]],lstHolidays)</f>
        <v>5</v>
      </c>
      <c r="L2873" s="30"/>
    </row>
    <row r="2874" spans="1:12" ht="30" customHeight="1" x14ac:dyDescent="0.3">
      <c r="A2874" s="30">
        <f t="shared" ref="A2874:A2937" si="19">A2873+1</f>
        <v>1252</v>
      </c>
      <c r="B2874" s="36">
        <v>44860</v>
      </c>
      <c r="C2874" s="36">
        <v>44788</v>
      </c>
      <c r="D2874" s="19" t="s">
        <v>462</v>
      </c>
      <c r="E2874" s="20" t="str">
        <f>IF(ISBLANK(LeaveTracker[[#This Row],[Employee Name]]),"-----",VLOOKUP(LeaveTracker[[#This Row],[Employee Name]],Employees[[Employee Name]:[Office]],6))</f>
        <v>HRMO</v>
      </c>
      <c r="F2874" s="24">
        <v>44795</v>
      </c>
      <c r="G2874" s="24">
        <v>44795</v>
      </c>
      <c r="H2874" s="19" t="s">
        <v>82</v>
      </c>
      <c r="I2874" s="51"/>
      <c r="J2874" s="27" t="str">
        <f ca="1">NETWORKDAYS(LeaveTracker[[#This Row],[Start Date]],LeaveTracker[[#This Row],[End Date]],lstHolidays)&amp; " "&amp;LeaveTracker[[#This Row],[Type of Leave]]</f>
        <v>1 VL</v>
      </c>
      <c r="K2874" s="23">
        <f ca="1">NETWORKDAYS(LeaveTracker[[#This Row],[Start Date]],LeaveTracker[[#This Row],[End Date]],lstHolidays)</f>
        <v>1</v>
      </c>
      <c r="L2874" s="30"/>
    </row>
    <row r="2875" spans="1:12" ht="30" customHeight="1" x14ac:dyDescent="0.3">
      <c r="A2875" s="30">
        <f t="shared" si="19"/>
        <v>1253</v>
      </c>
      <c r="B2875" s="36">
        <v>44860</v>
      </c>
      <c r="C2875" s="36">
        <v>44809</v>
      </c>
      <c r="D2875" s="19" t="s">
        <v>784</v>
      </c>
      <c r="E2875" s="20" t="str">
        <f>IF(ISBLANK(LeaveTracker[[#This Row],[Employee Name]]),"-----",VLOOKUP(LeaveTracker[[#This Row],[Employee Name]],Employees[[Employee Name]:[Office]],6))</f>
        <v>HRMO</v>
      </c>
      <c r="F2875" s="24">
        <v>44810</v>
      </c>
      <c r="G2875" s="24">
        <v>44810</v>
      </c>
      <c r="H2875" s="19" t="s">
        <v>300</v>
      </c>
      <c r="I2875" s="51" t="s">
        <v>1016</v>
      </c>
      <c r="J2875" s="27" t="str">
        <f ca="1">NETWORKDAYS(LeaveTracker[[#This Row],[Start Date]],LeaveTracker[[#This Row],[End Date]],lstHolidays)&amp; " "&amp;LeaveTracker[[#This Row],[Type of Leave]]</f>
        <v>1 OTHER</v>
      </c>
      <c r="K2875" s="23">
        <f ca="1">NETWORKDAYS(LeaveTracker[[#This Row],[Start Date]],LeaveTracker[[#This Row],[End Date]],lstHolidays)</f>
        <v>1</v>
      </c>
      <c r="L2875" s="30"/>
    </row>
    <row r="2876" spans="1:12" ht="30" customHeight="1" x14ac:dyDescent="0.3">
      <c r="A2876" s="30">
        <f t="shared" si="19"/>
        <v>1254</v>
      </c>
      <c r="B2876" s="36">
        <v>44860</v>
      </c>
      <c r="C2876" s="36">
        <v>44838</v>
      </c>
      <c r="D2876" s="19" t="s">
        <v>1302</v>
      </c>
      <c r="E2876" s="20" t="str">
        <f>IF(ISBLANK(LeaveTracker[[#This Row],[Employee Name]]),"-----",VLOOKUP(LeaveTracker[[#This Row],[Employee Name]],Employees[[Employee Name]:[Office]],6))</f>
        <v>SP</v>
      </c>
      <c r="F2876" s="24">
        <v>44838</v>
      </c>
      <c r="G2876" s="24">
        <v>44839</v>
      </c>
      <c r="H2876" s="19" t="s">
        <v>82</v>
      </c>
      <c r="I2876" s="51"/>
      <c r="J2876" s="27" t="str">
        <f ca="1">NETWORKDAYS(LeaveTracker[[#This Row],[Start Date]],LeaveTracker[[#This Row],[End Date]],lstHolidays)&amp; " "&amp;LeaveTracker[[#This Row],[Type of Leave]]</f>
        <v>2 VL</v>
      </c>
      <c r="K2876" s="23">
        <f ca="1">NETWORKDAYS(LeaveTracker[[#This Row],[Start Date]],LeaveTracker[[#This Row],[End Date]],lstHolidays)</f>
        <v>2</v>
      </c>
      <c r="L2876" s="30"/>
    </row>
    <row r="2877" spans="1:12" ht="30" customHeight="1" x14ac:dyDescent="0.3">
      <c r="A2877" s="30">
        <f t="shared" si="19"/>
        <v>1255</v>
      </c>
      <c r="B2877" s="36">
        <v>44860</v>
      </c>
      <c r="C2877" s="36">
        <v>44827</v>
      </c>
      <c r="D2877" s="19" t="s">
        <v>1302</v>
      </c>
      <c r="E2877" s="20" t="str">
        <f>IF(ISBLANK(LeaveTracker[[#This Row],[Employee Name]]),"-----",VLOOKUP(LeaveTracker[[#This Row],[Employee Name]],Employees[[Employee Name]:[Office]],6))</f>
        <v>SP</v>
      </c>
      <c r="F2877" s="24">
        <v>44827</v>
      </c>
      <c r="G2877" s="24">
        <v>44827</v>
      </c>
      <c r="H2877" s="19" t="s">
        <v>81</v>
      </c>
      <c r="I2877" s="51"/>
      <c r="J2877" s="27" t="str">
        <f ca="1">NETWORKDAYS(LeaveTracker[[#This Row],[Start Date]],LeaveTracker[[#This Row],[End Date]],lstHolidays)&amp; " "&amp;LeaveTracker[[#This Row],[Type of Leave]]</f>
        <v>1 SL</v>
      </c>
      <c r="K2877" s="23">
        <f ca="1">NETWORKDAYS(LeaveTracker[[#This Row],[Start Date]],LeaveTracker[[#This Row],[End Date]],lstHolidays)</f>
        <v>1</v>
      </c>
      <c r="L2877" s="30"/>
    </row>
    <row r="2878" spans="1:12" ht="30" customHeight="1" x14ac:dyDescent="0.3">
      <c r="A2878" s="30">
        <f t="shared" si="19"/>
        <v>1256</v>
      </c>
      <c r="B2878" s="36">
        <v>44860</v>
      </c>
      <c r="C2878" s="36">
        <v>44839</v>
      </c>
      <c r="D2878" s="19" t="s">
        <v>121</v>
      </c>
      <c r="E2878" s="20" t="str">
        <f>IF(ISBLANK(LeaveTracker[[#This Row],[Employee Name]]),"-----",VLOOKUP(LeaveTracker[[#This Row],[Employee Name]],Employees[[Employee Name]:[Office]],6))</f>
        <v>CHARACTER OFFICE</v>
      </c>
      <c r="F2878" s="24">
        <v>44838</v>
      </c>
      <c r="G2878" s="24">
        <v>44838</v>
      </c>
      <c r="H2878" s="19" t="s">
        <v>81</v>
      </c>
      <c r="I2878" s="51"/>
      <c r="J2878" s="27" t="str">
        <f ca="1">NETWORKDAYS(LeaveTracker[[#This Row],[Start Date]],LeaveTracker[[#This Row],[End Date]],lstHolidays)&amp; " "&amp;LeaveTracker[[#This Row],[Type of Leave]]</f>
        <v>1 SL</v>
      </c>
      <c r="K2878" s="23">
        <f ca="1">NETWORKDAYS(LeaveTracker[[#This Row],[Start Date]],LeaveTracker[[#This Row],[End Date]],lstHolidays)</f>
        <v>1</v>
      </c>
      <c r="L2878" s="30"/>
    </row>
    <row r="2879" spans="1:12" ht="30" customHeight="1" x14ac:dyDescent="0.3">
      <c r="A2879" s="30">
        <f t="shared" si="19"/>
        <v>1257</v>
      </c>
      <c r="B2879" s="36">
        <v>44860</v>
      </c>
      <c r="C2879" s="36">
        <v>44785</v>
      </c>
      <c r="D2879" s="19" t="s">
        <v>121</v>
      </c>
      <c r="E2879" s="20" t="str">
        <f>IF(ISBLANK(LeaveTracker[[#This Row],[Employee Name]]),"-----",VLOOKUP(LeaveTracker[[#This Row],[Employee Name]],Employees[[Employee Name]:[Office]],6))</f>
        <v>CHARACTER OFFICE</v>
      </c>
      <c r="F2879" s="24">
        <v>44783</v>
      </c>
      <c r="G2879" s="24">
        <v>44784</v>
      </c>
      <c r="H2879" s="19" t="s">
        <v>81</v>
      </c>
      <c r="I2879" s="51"/>
      <c r="J2879" s="27" t="str">
        <f ca="1">NETWORKDAYS(LeaveTracker[[#This Row],[Start Date]],LeaveTracker[[#This Row],[End Date]],lstHolidays)&amp; " "&amp;LeaveTracker[[#This Row],[Type of Leave]]</f>
        <v>2 SL</v>
      </c>
      <c r="K2879" s="23">
        <f ca="1">NETWORKDAYS(LeaveTracker[[#This Row],[Start Date]],LeaveTracker[[#This Row],[End Date]],lstHolidays)</f>
        <v>2</v>
      </c>
      <c r="L2879" s="30"/>
    </row>
    <row r="2880" spans="1:12" ht="30" customHeight="1" x14ac:dyDescent="0.3">
      <c r="A2880" s="30">
        <f t="shared" si="19"/>
        <v>1258</v>
      </c>
      <c r="B2880" s="36">
        <v>44860</v>
      </c>
      <c r="C2880" s="36">
        <v>44787</v>
      </c>
      <c r="D2880" s="19" t="s">
        <v>270</v>
      </c>
      <c r="E2880" s="20" t="str">
        <f>IF(ISBLANK(LeaveTracker[[#This Row],[Employee Name]]),"-----",VLOOKUP(LeaveTracker[[#This Row],[Employee Name]],Employees[[Employee Name]:[Office]],6))</f>
        <v>PICNIC GROVE</v>
      </c>
      <c r="F2880" s="24">
        <v>44795</v>
      </c>
      <c r="G2880" s="24">
        <v>44797</v>
      </c>
      <c r="H2880" s="19" t="s">
        <v>300</v>
      </c>
      <c r="I2880" s="51" t="s">
        <v>1048</v>
      </c>
      <c r="J2880" s="27" t="str">
        <f ca="1">NETWORKDAYS(LeaveTracker[[#This Row],[Start Date]],LeaveTracker[[#This Row],[End Date]],lstHolidays)&amp; " "&amp;LeaveTracker[[#This Row],[Type of Leave]]</f>
        <v>3 OTHER</v>
      </c>
      <c r="K2880" s="23">
        <f ca="1">NETWORKDAYS(LeaveTracker[[#This Row],[Start Date]],LeaveTracker[[#This Row],[End Date]],lstHolidays)</f>
        <v>3</v>
      </c>
      <c r="L2880" s="30"/>
    </row>
    <row r="2881" spans="1:12" ht="30" customHeight="1" x14ac:dyDescent="0.3">
      <c r="A2881" s="30">
        <f t="shared" si="19"/>
        <v>1259</v>
      </c>
      <c r="B2881" s="36">
        <v>44893</v>
      </c>
      <c r="C2881" s="36">
        <v>44839</v>
      </c>
      <c r="D2881" s="19" t="s">
        <v>1359</v>
      </c>
      <c r="E2881" s="20" t="str">
        <f>IF(ISBLANK(LeaveTracker[[#This Row],[Employee Name]]),"-----",VLOOKUP(LeaveTracker[[#This Row],[Employee Name]],Employees[[Employee Name]:[Office]],6))</f>
        <v>BPLO</v>
      </c>
      <c r="F2881" s="24">
        <v>44851</v>
      </c>
      <c r="G2881" s="24">
        <v>44855</v>
      </c>
      <c r="H2881" s="19" t="s">
        <v>82</v>
      </c>
      <c r="I2881" s="51"/>
      <c r="J2881" s="27" t="str">
        <f ca="1">NETWORKDAYS(LeaveTracker[[#This Row],[Start Date]],LeaveTracker[[#This Row],[End Date]],lstHolidays)&amp; " "&amp;LeaveTracker[[#This Row],[Type of Leave]]</f>
        <v>5 VL</v>
      </c>
      <c r="K2881" s="23">
        <f ca="1">NETWORKDAYS(LeaveTracker[[#This Row],[Start Date]],LeaveTracker[[#This Row],[End Date]],lstHolidays)</f>
        <v>5</v>
      </c>
      <c r="L2881" s="30"/>
    </row>
    <row r="2882" spans="1:12" ht="30" customHeight="1" x14ac:dyDescent="0.3">
      <c r="A2882" s="30">
        <f t="shared" si="19"/>
        <v>1260</v>
      </c>
      <c r="B2882" s="36">
        <v>44893</v>
      </c>
      <c r="C2882" s="36">
        <v>44868</v>
      </c>
      <c r="D2882" s="19" t="s">
        <v>784</v>
      </c>
      <c r="E2882" s="20" t="str">
        <f>IF(ISBLANK(LeaveTracker[[#This Row],[Employee Name]]),"-----",VLOOKUP(LeaveTracker[[#This Row],[Employee Name]],Employees[[Employee Name]:[Office]],6))</f>
        <v>HRMO</v>
      </c>
      <c r="F2882" s="24">
        <v>44889</v>
      </c>
      <c r="G2882" s="24">
        <v>1124</v>
      </c>
      <c r="H2882" s="19" t="s">
        <v>82</v>
      </c>
      <c r="I2882" s="51"/>
      <c r="J2882" s="27" t="str">
        <f ca="1">NETWORKDAYS(LeaveTracker[[#This Row],[Start Date]],LeaveTracker[[#This Row],[End Date]],lstHolidays)&amp; " "&amp;LeaveTracker[[#This Row],[Type of Leave]]</f>
        <v>-31259 VL</v>
      </c>
      <c r="K2882" s="23">
        <f ca="1">NETWORKDAYS(LeaveTracker[[#This Row],[Start Date]],LeaveTracker[[#This Row],[End Date]],lstHolidays)</f>
        <v>-31259</v>
      </c>
      <c r="L2882" s="30"/>
    </row>
    <row r="2883" spans="1:12" ht="30" customHeight="1" x14ac:dyDescent="0.3">
      <c r="A2883" s="30">
        <f t="shared" si="19"/>
        <v>1261</v>
      </c>
      <c r="B2883" s="36">
        <v>44893</v>
      </c>
      <c r="C2883" s="36">
        <v>44868</v>
      </c>
      <c r="D2883" s="19" t="s">
        <v>784</v>
      </c>
      <c r="E2883" s="20" t="str">
        <f>IF(ISBLANK(LeaveTracker[[#This Row],[Employee Name]]),"-----",VLOOKUP(LeaveTracker[[#This Row],[Employee Name]],Employees[[Employee Name]:[Office]],6))</f>
        <v>HRMO</v>
      </c>
      <c r="F2883" s="24">
        <v>44904</v>
      </c>
      <c r="G2883" s="24">
        <v>44904</v>
      </c>
      <c r="H2883" s="19" t="s">
        <v>82</v>
      </c>
      <c r="I2883" s="51"/>
      <c r="J2883" s="27" t="str">
        <f ca="1">NETWORKDAYS(LeaveTracker[[#This Row],[Start Date]],LeaveTracker[[#This Row],[End Date]],lstHolidays)&amp; " "&amp;LeaveTracker[[#This Row],[Type of Leave]]</f>
        <v>1 VL</v>
      </c>
      <c r="K2883" s="23">
        <f ca="1">NETWORKDAYS(LeaveTracker[[#This Row],[Start Date]],LeaveTracker[[#This Row],[End Date]],lstHolidays)</f>
        <v>1</v>
      </c>
      <c r="L2883" s="30"/>
    </row>
    <row r="2884" spans="1:12" ht="30" customHeight="1" x14ac:dyDescent="0.3">
      <c r="A2884" s="30">
        <f t="shared" si="19"/>
        <v>1262</v>
      </c>
      <c r="B2884" s="36">
        <v>44893</v>
      </c>
      <c r="C2884" s="36">
        <v>44868</v>
      </c>
      <c r="D2884" s="19" t="s">
        <v>784</v>
      </c>
      <c r="E2884" s="20" t="str">
        <f>IF(ISBLANK(LeaveTracker[[#This Row],[Employee Name]]),"-----",VLOOKUP(LeaveTracker[[#This Row],[Employee Name]],Employees[[Employee Name]:[Office]],6))</f>
        <v>HRMO</v>
      </c>
      <c r="F2884" s="24">
        <v>44909</v>
      </c>
      <c r="G2884" s="24">
        <v>44909</v>
      </c>
      <c r="H2884" s="19" t="s">
        <v>82</v>
      </c>
      <c r="I2884" s="51"/>
      <c r="J2884" s="27" t="str">
        <f ca="1">NETWORKDAYS(LeaveTracker[[#This Row],[Start Date]],LeaveTracker[[#This Row],[End Date]],lstHolidays)&amp; " "&amp;LeaveTracker[[#This Row],[Type of Leave]]</f>
        <v>1 VL</v>
      </c>
      <c r="K2884" s="23">
        <f ca="1">NETWORKDAYS(LeaveTracker[[#This Row],[Start Date]],LeaveTracker[[#This Row],[End Date]],lstHolidays)</f>
        <v>1</v>
      </c>
      <c r="L2884" s="30"/>
    </row>
    <row r="2885" spans="1:12" ht="30" customHeight="1" x14ac:dyDescent="0.3">
      <c r="A2885" s="30">
        <f t="shared" si="19"/>
        <v>1263</v>
      </c>
      <c r="B2885" s="36">
        <v>44893</v>
      </c>
      <c r="C2885" s="36">
        <v>44882</v>
      </c>
      <c r="D2885" s="19" t="s">
        <v>462</v>
      </c>
      <c r="E2885" s="20" t="str">
        <f>IF(ISBLANK(LeaveTracker[[#This Row],[Employee Name]]),"-----",VLOOKUP(LeaveTracker[[#This Row],[Employee Name]],Employees[[Employee Name]:[Office]],6))</f>
        <v>HRMO</v>
      </c>
      <c r="F2885" s="24">
        <v>44901</v>
      </c>
      <c r="G2885" s="24">
        <v>44901</v>
      </c>
      <c r="H2885" s="19" t="s">
        <v>82</v>
      </c>
      <c r="I2885" s="51"/>
      <c r="J2885" s="27" t="str">
        <f ca="1">NETWORKDAYS(LeaveTracker[[#This Row],[Start Date]],LeaveTracker[[#This Row],[End Date]],lstHolidays)&amp; " "&amp;LeaveTracker[[#This Row],[Type of Leave]]</f>
        <v>1 VL</v>
      </c>
      <c r="K2885" s="23">
        <f ca="1">NETWORKDAYS(LeaveTracker[[#This Row],[Start Date]],LeaveTracker[[#This Row],[End Date]],lstHolidays)</f>
        <v>1</v>
      </c>
      <c r="L2885" s="30"/>
    </row>
    <row r="2886" spans="1:12" ht="30" customHeight="1" x14ac:dyDescent="0.3">
      <c r="A2886" s="30">
        <f t="shared" si="19"/>
        <v>1264</v>
      </c>
      <c r="B2886" s="36">
        <v>44893</v>
      </c>
      <c r="C2886" s="36">
        <v>44882</v>
      </c>
      <c r="D2886" s="19" t="s">
        <v>462</v>
      </c>
      <c r="E2886" s="20" t="str">
        <f>IF(ISBLANK(LeaveTracker[[#This Row],[Employee Name]]),"-----",VLOOKUP(LeaveTracker[[#This Row],[Employee Name]],Employees[[Employee Name]:[Office]],6))</f>
        <v>HRMO</v>
      </c>
      <c r="F2886" s="24">
        <v>44918</v>
      </c>
      <c r="G2886" s="24">
        <v>44918</v>
      </c>
      <c r="H2886" s="19" t="s">
        <v>82</v>
      </c>
      <c r="I2886" s="51"/>
      <c r="J2886" s="27" t="str">
        <f ca="1">NETWORKDAYS(LeaveTracker[[#This Row],[Start Date]],LeaveTracker[[#This Row],[End Date]],lstHolidays)&amp; " "&amp;LeaveTracker[[#This Row],[Type of Leave]]</f>
        <v>1 VL</v>
      </c>
      <c r="K2886" s="23">
        <f ca="1">NETWORKDAYS(LeaveTracker[[#This Row],[Start Date]],LeaveTracker[[#This Row],[End Date]],lstHolidays)</f>
        <v>1</v>
      </c>
      <c r="L2886" s="30"/>
    </row>
    <row r="2887" spans="1:12" ht="30" customHeight="1" x14ac:dyDescent="0.3">
      <c r="A2887" s="30">
        <f t="shared" si="19"/>
        <v>1265</v>
      </c>
      <c r="B2887" s="36">
        <v>44893</v>
      </c>
      <c r="C2887" s="36">
        <v>44837</v>
      </c>
      <c r="D2887" s="19" t="s">
        <v>1284</v>
      </c>
      <c r="E2887" s="20" t="str">
        <f>IF(ISBLANK(LeaveTracker[[#This Row],[Employee Name]]),"-----",VLOOKUP(LeaveTracker[[#This Row],[Employee Name]],Employees[[Employee Name]:[Office]],6))</f>
        <v>BUDGET</v>
      </c>
      <c r="F2887" s="24">
        <v>44834</v>
      </c>
      <c r="G2887" s="24">
        <v>44834</v>
      </c>
      <c r="H2887" s="19" t="s">
        <v>81</v>
      </c>
      <c r="I2887" s="51"/>
      <c r="J2887" s="27" t="str">
        <f ca="1">NETWORKDAYS(LeaveTracker[[#This Row],[Start Date]],LeaveTracker[[#This Row],[End Date]],lstHolidays)&amp; " "&amp;LeaveTracker[[#This Row],[Type of Leave]]</f>
        <v>1 SL</v>
      </c>
      <c r="K2887" s="23">
        <f ca="1">NETWORKDAYS(LeaveTracker[[#This Row],[Start Date]],LeaveTracker[[#This Row],[End Date]],lstHolidays)</f>
        <v>1</v>
      </c>
      <c r="L2887" s="30"/>
    </row>
    <row r="2888" spans="1:12" ht="30" customHeight="1" x14ac:dyDescent="0.3">
      <c r="A2888" s="30">
        <f t="shared" si="19"/>
        <v>1266</v>
      </c>
      <c r="B2888" s="36">
        <v>44893</v>
      </c>
      <c r="C2888" s="36">
        <v>44888</v>
      </c>
      <c r="D2888" s="19" t="s">
        <v>1284</v>
      </c>
      <c r="E2888" s="20" t="str">
        <f>IF(ISBLANK(LeaveTracker[[#This Row],[Employee Name]]),"-----",VLOOKUP(LeaveTracker[[#This Row],[Employee Name]],Employees[[Employee Name]:[Office]],6))</f>
        <v>BUDGET</v>
      </c>
      <c r="F2888" s="24">
        <v>44887</v>
      </c>
      <c r="G2888" s="24">
        <v>44887</v>
      </c>
      <c r="H2888" s="19" t="s">
        <v>300</v>
      </c>
      <c r="I2888" s="51" t="s">
        <v>1016</v>
      </c>
      <c r="J2888" s="27" t="str">
        <f ca="1">NETWORKDAYS(LeaveTracker[[#This Row],[Start Date]],LeaveTracker[[#This Row],[End Date]],lstHolidays)&amp; " "&amp;LeaveTracker[[#This Row],[Type of Leave]]</f>
        <v>1 OTHER</v>
      </c>
      <c r="K2888" s="23">
        <f ca="1">NETWORKDAYS(LeaveTracker[[#This Row],[Start Date]],LeaveTracker[[#This Row],[End Date]],lstHolidays)</f>
        <v>1</v>
      </c>
      <c r="L2888" s="30"/>
    </row>
    <row r="2889" spans="1:12" ht="30" customHeight="1" x14ac:dyDescent="0.3">
      <c r="A2889" s="30">
        <f t="shared" si="19"/>
        <v>1267</v>
      </c>
      <c r="B2889" s="36">
        <v>44893</v>
      </c>
      <c r="C2889" s="36">
        <v>44887</v>
      </c>
      <c r="D2889" s="19" t="s">
        <v>618</v>
      </c>
      <c r="E2889" s="20" t="str">
        <f>IF(ISBLANK(LeaveTracker[[#This Row],[Employee Name]]),"-----",VLOOKUP(LeaveTracker[[#This Row],[Employee Name]],Employees[[Employee Name]:[Office]],6))</f>
        <v>CBO</v>
      </c>
      <c r="F2889" s="24">
        <v>44894</v>
      </c>
      <c r="G2889" s="24">
        <v>44894</v>
      </c>
      <c r="H2889" s="19" t="s">
        <v>82</v>
      </c>
      <c r="I2889" s="51" t="s">
        <v>1017</v>
      </c>
      <c r="J2889" s="27" t="str">
        <f ca="1">NETWORKDAYS(LeaveTracker[[#This Row],[Start Date]],LeaveTracker[[#This Row],[End Date]],lstHolidays)&amp; " "&amp;LeaveTracker[[#This Row],[Type of Leave]]</f>
        <v>1 VL</v>
      </c>
      <c r="K2889" s="23">
        <f ca="1">NETWORKDAYS(LeaveTracker[[#This Row],[Start Date]],LeaveTracker[[#This Row],[End Date]],lstHolidays)</f>
        <v>1</v>
      </c>
      <c r="L2889" s="30"/>
    </row>
    <row r="2890" spans="1:12" ht="30" customHeight="1" x14ac:dyDescent="0.3">
      <c r="A2890" s="30">
        <v>1267</v>
      </c>
      <c r="B2890" s="36">
        <v>44893</v>
      </c>
      <c r="C2890" s="36">
        <v>44887</v>
      </c>
      <c r="D2890" s="19" t="s">
        <v>618</v>
      </c>
      <c r="E2890" s="20" t="str">
        <f>IF(ISBLANK(LeaveTracker[[#This Row],[Employee Name]]),"-----",VLOOKUP(LeaveTracker[[#This Row],[Employee Name]],Employees[[Employee Name]:[Office]],6))</f>
        <v>CBO</v>
      </c>
      <c r="F2890" s="24">
        <v>44911</v>
      </c>
      <c r="G2890" s="24">
        <v>44911</v>
      </c>
      <c r="H2890" s="19" t="s">
        <v>82</v>
      </c>
      <c r="I2890" s="51" t="s">
        <v>1017</v>
      </c>
      <c r="J2890" s="27" t="str">
        <f ca="1">NETWORKDAYS(LeaveTracker[[#This Row],[Start Date]],LeaveTracker[[#This Row],[End Date]],lstHolidays)&amp; " "&amp;LeaveTracker[[#This Row],[Type of Leave]]</f>
        <v>1 VL</v>
      </c>
      <c r="K2890" s="23">
        <f ca="1">NETWORKDAYS(LeaveTracker[[#This Row],[Start Date]],LeaveTracker[[#This Row],[End Date]],lstHolidays)</f>
        <v>1</v>
      </c>
      <c r="L2890" s="30"/>
    </row>
    <row r="2891" spans="1:12" ht="30" customHeight="1" x14ac:dyDescent="0.3">
      <c r="A2891" s="30">
        <v>1267</v>
      </c>
      <c r="B2891" s="36">
        <v>44893</v>
      </c>
      <c r="C2891" s="36">
        <v>44887</v>
      </c>
      <c r="D2891" s="19" t="s">
        <v>618</v>
      </c>
      <c r="E2891" s="20" t="str">
        <f>IF(ISBLANK(LeaveTracker[[#This Row],[Employee Name]]),"-----",VLOOKUP(LeaveTracker[[#This Row],[Employee Name]],Employees[[Employee Name]:[Office]],6))</f>
        <v>CBO</v>
      </c>
      <c r="F2891" s="24">
        <v>44921</v>
      </c>
      <c r="G2891" s="24">
        <v>44921</v>
      </c>
      <c r="H2891" s="19" t="s">
        <v>82</v>
      </c>
      <c r="I2891" s="51" t="s">
        <v>1017</v>
      </c>
      <c r="J2891" s="27" t="str">
        <f ca="1">NETWORKDAYS(LeaveTracker[[#This Row],[Start Date]],LeaveTracker[[#This Row],[End Date]],lstHolidays)&amp; " "&amp;LeaveTracker[[#This Row],[Type of Leave]]</f>
        <v>0 VL</v>
      </c>
      <c r="K2891" s="23">
        <f ca="1">NETWORKDAYS(LeaveTracker[[#This Row],[Start Date]],LeaveTracker[[#This Row],[End Date]],lstHolidays)</f>
        <v>0</v>
      </c>
      <c r="L2891" s="30"/>
    </row>
    <row r="2892" spans="1:12" ht="30" customHeight="1" x14ac:dyDescent="0.3">
      <c r="A2892" s="30">
        <f t="shared" si="19"/>
        <v>1268</v>
      </c>
      <c r="B2892" s="36">
        <v>44893</v>
      </c>
      <c r="C2892" s="36">
        <v>44876</v>
      </c>
      <c r="D2892" s="19" t="s">
        <v>618</v>
      </c>
      <c r="E2892" s="20" t="str">
        <f>IF(ISBLANK(LeaveTracker[[#This Row],[Employee Name]]),"-----",VLOOKUP(LeaveTracker[[#This Row],[Employee Name]],Employees[[Employee Name]:[Office]],6))</f>
        <v>CBO</v>
      </c>
      <c r="F2892" s="24">
        <v>44876</v>
      </c>
      <c r="G2892" s="24">
        <v>44876</v>
      </c>
      <c r="H2892" s="19" t="s">
        <v>300</v>
      </c>
      <c r="I2892" s="51" t="s">
        <v>1016</v>
      </c>
      <c r="J2892" s="27" t="str">
        <f ca="1">NETWORKDAYS(LeaveTracker[[#This Row],[Start Date]],LeaveTracker[[#This Row],[End Date]],lstHolidays)&amp; " "&amp;LeaveTracker[[#This Row],[Type of Leave]]</f>
        <v>1 OTHER</v>
      </c>
      <c r="K2892" s="23">
        <f ca="1">NETWORKDAYS(LeaveTracker[[#This Row],[Start Date]],LeaveTracker[[#This Row],[End Date]],lstHolidays)</f>
        <v>1</v>
      </c>
      <c r="L2892" s="30"/>
    </row>
    <row r="2893" spans="1:12" ht="30" customHeight="1" x14ac:dyDescent="0.3">
      <c r="A2893" s="30">
        <f t="shared" si="19"/>
        <v>1269</v>
      </c>
      <c r="B2893" s="36">
        <v>44893</v>
      </c>
      <c r="C2893" s="36">
        <v>44875</v>
      </c>
      <c r="D2893" s="19" t="s">
        <v>615</v>
      </c>
      <c r="E2893" s="20" t="str">
        <f>IF(ISBLANK(LeaveTracker[[#This Row],[Employee Name]]),"-----",VLOOKUP(LeaveTracker[[#This Row],[Employee Name]],Employees[[Employee Name]:[Office]],6))</f>
        <v>CBO</v>
      </c>
      <c r="F2893" s="24">
        <v>44872</v>
      </c>
      <c r="G2893" s="24">
        <v>44873</v>
      </c>
      <c r="H2893" s="19" t="s">
        <v>81</v>
      </c>
      <c r="I2893" s="51"/>
      <c r="J2893" s="27" t="str">
        <f ca="1">NETWORKDAYS(LeaveTracker[[#This Row],[Start Date]],LeaveTracker[[#This Row],[End Date]],lstHolidays)&amp; " "&amp;LeaveTracker[[#This Row],[Type of Leave]]</f>
        <v>2 SL</v>
      </c>
      <c r="K2893" s="23">
        <f ca="1">NETWORKDAYS(LeaveTracker[[#This Row],[Start Date]],LeaveTracker[[#This Row],[End Date]],lstHolidays)</f>
        <v>2</v>
      </c>
      <c r="L2893" s="30"/>
    </row>
    <row r="2894" spans="1:12" ht="30" customHeight="1" x14ac:dyDescent="0.3">
      <c r="A2894" s="30">
        <f t="shared" si="19"/>
        <v>1270</v>
      </c>
      <c r="B2894" s="36">
        <v>44893</v>
      </c>
      <c r="C2894" s="36">
        <v>44860</v>
      </c>
      <c r="D2894" s="19" t="s">
        <v>615</v>
      </c>
      <c r="E2894" s="20" t="str">
        <f>IF(ISBLANK(LeaveTracker[[#This Row],[Employee Name]]),"-----",VLOOKUP(LeaveTracker[[#This Row],[Employee Name]],Employees[[Employee Name]:[Office]],6))</f>
        <v>CBO</v>
      </c>
      <c r="F2894" s="24">
        <v>44869</v>
      </c>
      <c r="G2894" s="24">
        <v>44869</v>
      </c>
      <c r="H2894" s="19" t="s">
        <v>82</v>
      </c>
      <c r="I2894" s="51"/>
      <c r="J2894" s="27" t="str">
        <f ca="1">NETWORKDAYS(LeaveTracker[[#This Row],[Start Date]],LeaveTracker[[#This Row],[End Date]],lstHolidays)&amp; " "&amp;LeaveTracker[[#This Row],[Type of Leave]]</f>
        <v>1 VL</v>
      </c>
      <c r="K2894" s="23">
        <f ca="1">NETWORKDAYS(LeaveTracker[[#This Row],[Start Date]],LeaveTracker[[#This Row],[End Date]],lstHolidays)</f>
        <v>1</v>
      </c>
      <c r="L2894" s="30"/>
    </row>
    <row r="2895" spans="1:12" ht="30" customHeight="1" x14ac:dyDescent="0.3">
      <c r="A2895" s="30">
        <f t="shared" si="19"/>
        <v>1271</v>
      </c>
      <c r="B2895" s="36">
        <v>44893</v>
      </c>
      <c r="C2895" s="36">
        <v>44853</v>
      </c>
      <c r="D2895" s="19" t="s">
        <v>612</v>
      </c>
      <c r="E2895" s="20" t="str">
        <f>IF(ISBLANK(LeaveTracker[[#This Row],[Employee Name]]),"-----",VLOOKUP(LeaveTracker[[#This Row],[Employee Name]],Employees[[Employee Name]:[Office]],6))</f>
        <v>CBO</v>
      </c>
      <c r="F2895" s="24">
        <v>44859</v>
      </c>
      <c r="G2895" s="24">
        <v>44859</v>
      </c>
      <c r="H2895" s="19" t="s">
        <v>82</v>
      </c>
      <c r="I2895" s="51"/>
      <c r="J2895" s="27" t="str">
        <f ca="1">NETWORKDAYS(LeaveTracker[[#This Row],[Start Date]],LeaveTracker[[#This Row],[End Date]],lstHolidays)&amp; " "&amp;LeaveTracker[[#This Row],[Type of Leave]]</f>
        <v>1 VL</v>
      </c>
      <c r="K2895" s="23">
        <f ca="1">NETWORKDAYS(LeaveTracker[[#This Row],[Start Date]],LeaveTracker[[#This Row],[End Date]],lstHolidays)</f>
        <v>1</v>
      </c>
      <c r="L2895" s="30"/>
    </row>
    <row r="2896" spans="1:12" ht="30" customHeight="1" x14ac:dyDescent="0.3">
      <c r="A2896" s="30">
        <f t="shared" si="19"/>
        <v>1272</v>
      </c>
      <c r="B2896" s="36">
        <v>44893</v>
      </c>
      <c r="C2896" s="36">
        <v>44886</v>
      </c>
      <c r="D2896" s="19" t="s">
        <v>612</v>
      </c>
      <c r="E2896" s="20" t="str">
        <f>IF(ISBLANK(LeaveTracker[[#This Row],[Employee Name]]),"-----",VLOOKUP(LeaveTracker[[#This Row],[Employee Name]],Employees[[Employee Name]:[Office]],6))</f>
        <v>CBO</v>
      </c>
      <c r="F2896" s="24">
        <v>44890</v>
      </c>
      <c r="G2896" s="24">
        <v>44890</v>
      </c>
      <c r="H2896" s="19" t="s">
        <v>82</v>
      </c>
      <c r="I2896" s="51"/>
      <c r="J2896" s="27" t="str">
        <f ca="1">NETWORKDAYS(LeaveTracker[[#This Row],[Start Date]],LeaveTracker[[#This Row],[End Date]],lstHolidays)&amp; " "&amp;LeaveTracker[[#This Row],[Type of Leave]]</f>
        <v>1 VL</v>
      </c>
      <c r="K2896" s="23">
        <f ca="1">NETWORKDAYS(LeaveTracker[[#This Row],[Start Date]],LeaveTracker[[#This Row],[End Date]],lstHolidays)</f>
        <v>1</v>
      </c>
      <c r="L2896" s="30"/>
    </row>
    <row r="2897" spans="1:12" ht="30" customHeight="1" x14ac:dyDescent="0.3">
      <c r="A2897" s="30">
        <v>1272</v>
      </c>
      <c r="B2897" s="36">
        <v>44893</v>
      </c>
      <c r="C2897" s="36">
        <v>44886</v>
      </c>
      <c r="D2897" s="19" t="s">
        <v>612</v>
      </c>
      <c r="E2897" s="20" t="str">
        <f>IF(ISBLANK(LeaveTracker[[#This Row],[Employee Name]]),"-----",VLOOKUP(LeaveTracker[[#This Row],[Employee Name]],Employees[[Employee Name]:[Office]],6))</f>
        <v>CBO</v>
      </c>
      <c r="F2897" s="24">
        <v>44918</v>
      </c>
      <c r="G2897" s="24">
        <v>44918</v>
      </c>
      <c r="H2897" s="19" t="s">
        <v>82</v>
      </c>
      <c r="I2897" s="51"/>
      <c r="J2897" s="27" t="str">
        <f ca="1">NETWORKDAYS(LeaveTracker[[#This Row],[Start Date]],LeaveTracker[[#This Row],[End Date]],lstHolidays)&amp; " "&amp;LeaveTracker[[#This Row],[Type of Leave]]</f>
        <v>1 VL</v>
      </c>
      <c r="K2897" s="23">
        <f ca="1">NETWORKDAYS(LeaveTracker[[#This Row],[Start Date]],LeaveTracker[[#This Row],[End Date]],lstHolidays)</f>
        <v>1</v>
      </c>
      <c r="L2897" s="30"/>
    </row>
    <row r="2898" spans="1:12" ht="30" customHeight="1" x14ac:dyDescent="0.3">
      <c r="A2898" s="30">
        <v>1272</v>
      </c>
      <c r="B2898" s="36">
        <v>44893</v>
      </c>
      <c r="C2898" s="36">
        <v>44886</v>
      </c>
      <c r="D2898" s="19" t="s">
        <v>612</v>
      </c>
      <c r="E2898" s="20" t="str">
        <f>IF(ISBLANK(LeaveTracker[[#This Row],[Employee Name]]),"-----",VLOOKUP(LeaveTracker[[#This Row],[Employee Name]],Employees[[Employee Name]:[Office]],6))</f>
        <v>CBO</v>
      </c>
      <c r="F2898" s="24">
        <v>44924</v>
      </c>
      <c r="G2898" s="24">
        <v>44924</v>
      </c>
      <c r="H2898" s="19" t="s">
        <v>82</v>
      </c>
      <c r="I2898" s="51"/>
      <c r="J2898" s="27" t="str">
        <f ca="1">NETWORKDAYS(LeaveTracker[[#This Row],[Start Date]],LeaveTracker[[#This Row],[End Date]],lstHolidays)&amp; " "&amp;LeaveTracker[[#This Row],[Type of Leave]]</f>
        <v>1 VL</v>
      </c>
      <c r="K2898" s="23">
        <f ca="1">NETWORKDAYS(LeaveTracker[[#This Row],[Start Date]],LeaveTracker[[#This Row],[End Date]],lstHolidays)</f>
        <v>1</v>
      </c>
      <c r="L2898" s="30"/>
    </row>
    <row r="2899" spans="1:12" ht="30" customHeight="1" x14ac:dyDescent="0.3">
      <c r="A2899" s="30">
        <f t="shared" si="19"/>
        <v>1273</v>
      </c>
      <c r="B2899" s="36">
        <v>44893</v>
      </c>
      <c r="C2899" s="36">
        <v>44859</v>
      </c>
      <c r="D2899" s="19" t="s">
        <v>186</v>
      </c>
      <c r="E2899" s="20" t="str">
        <f>IF(ISBLANK(LeaveTracker[[#This Row],[Employee Name]]),"-----",VLOOKUP(LeaveTracker[[#This Row],[Employee Name]],Employees[[Employee Name]:[Office]],6))</f>
        <v>CBO</v>
      </c>
      <c r="F2899" s="24">
        <v>44858</v>
      </c>
      <c r="G2899" s="24">
        <v>44858</v>
      </c>
      <c r="H2899" s="19" t="s">
        <v>81</v>
      </c>
      <c r="I2899" s="51"/>
      <c r="J2899" s="27" t="str">
        <f ca="1">NETWORKDAYS(LeaveTracker[[#This Row],[Start Date]],LeaveTracker[[#This Row],[End Date]],lstHolidays)&amp; " "&amp;LeaveTracker[[#This Row],[Type of Leave]]</f>
        <v>1 SL</v>
      </c>
      <c r="K2899" s="23">
        <f ca="1">NETWORKDAYS(LeaveTracker[[#This Row],[Start Date]],LeaveTracker[[#This Row],[End Date]],lstHolidays)</f>
        <v>1</v>
      </c>
      <c r="L2899" s="30"/>
    </row>
    <row r="2900" spans="1:12" ht="30" customHeight="1" x14ac:dyDescent="0.3">
      <c r="A2900" s="30">
        <f t="shared" si="19"/>
        <v>1274</v>
      </c>
      <c r="B2900" s="36">
        <v>44893</v>
      </c>
      <c r="C2900" s="36">
        <v>44888</v>
      </c>
      <c r="D2900" s="19" t="s">
        <v>186</v>
      </c>
      <c r="E2900" s="20" t="str">
        <f>IF(ISBLANK(LeaveTracker[[#This Row],[Employee Name]]),"-----",VLOOKUP(LeaveTracker[[#This Row],[Employee Name]],Employees[[Employee Name]:[Office]],6))</f>
        <v>CBO</v>
      </c>
      <c r="F2900" s="24">
        <v>44889</v>
      </c>
      <c r="G2900" s="24">
        <v>44889</v>
      </c>
      <c r="H2900" s="19" t="s">
        <v>300</v>
      </c>
      <c r="I2900" s="51" t="s">
        <v>1016</v>
      </c>
      <c r="J2900" s="27" t="str">
        <f ca="1">NETWORKDAYS(LeaveTracker[[#This Row],[Start Date]],LeaveTracker[[#This Row],[End Date]],lstHolidays)&amp; " "&amp;LeaveTracker[[#This Row],[Type of Leave]]</f>
        <v>1 OTHER</v>
      </c>
      <c r="K2900" s="23">
        <f ca="1">NETWORKDAYS(LeaveTracker[[#This Row],[Start Date]],LeaveTracker[[#This Row],[End Date]],lstHolidays)</f>
        <v>1</v>
      </c>
      <c r="L2900" s="30"/>
    </row>
    <row r="2901" spans="1:12" ht="30" customHeight="1" x14ac:dyDescent="0.3">
      <c r="A2901" s="30">
        <f t="shared" si="19"/>
        <v>1275</v>
      </c>
      <c r="B2901" s="36">
        <v>44893</v>
      </c>
      <c r="C2901" s="36">
        <v>44887</v>
      </c>
      <c r="D2901" s="19" t="s">
        <v>186</v>
      </c>
      <c r="E2901" s="20" t="str">
        <f>IF(ISBLANK(LeaveTracker[[#This Row],[Employee Name]]),"-----",VLOOKUP(LeaveTracker[[#This Row],[Employee Name]],Employees[[Employee Name]:[Office]],6))</f>
        <v>CBO</v>
      </c>
      <c r="F2901" s="24">
        <v>44894</v>
      </c>
      <c r="G2901" s="24">
        <v>44894</v>
      </c>
      <c r="H2901" s="19" t="s">
        <v>300</v>
      </c>
      <c r="I2901" s="51" t="s">
        <v>1016</v>
      </c>
      <c r="J2901" s="27" t="str">
        <f ca="1">NETWORKDAYS(LeaveTracker[[#This Row],[Start Date]],LeaveTracker[[#This Row],[End Date]],lstHolidays)&amp; " "&amp;LeaveTracker[[#This Row],[Type of Leave]]</f>
        <v>1 OTHER</v>
      </c>
      <c r="K2901" s="23">
        <f ca="1">NETWORKDAYS(LeaveTracker[[#This Row],[Start Date]],LeaveTracker[[#This Row],[End Date]],lstHolidays)</f>
        <v>1</v>
      </c>
      <c r="L2901" s="30"/>
    </row>
    <row r="2902" spans="1:12" ht="30" customHeight="1" x14ac:dyDescent="0.3">
      <c r="A2902" s="30">
        <f t="shared" si="19"/>
        <v>1276</v>
      </c>
      <c r="B2902" s="36">
        <v>44893</v>
      </c>
      <c r="C2902" s="36">
        <v>44887</v>
      </c>
      <c r="D2902" s="19" t="s">
        <v>186</v>
      </c>
      <c r="E2902" s="20" t="str">
        <f>IF(ISBLANK(LeaveTracker[[#This Row],[Employee Name]]),"-----",VLOOKUP(LeaveTracker[[#This Row],[Employee Name]],Employees[[Employee Name]:[Office]],6))</f>
        <v>CBO</v>
      </c>
      <c r="F2902" s="24">
        <v>44897</v>
      </c>
      <c r="G2902" s="24">
        <v>44897</v>
      </c>
      <c r="H2902" s="19" t="s">
        <v>82</v>
      </c>
      <c r="I2902" s="51"/>
      <c r="J2902" s="27" t="str">
        <f ca="1">NETWORKDAYS(LeaveTracker[[#This Row],[Start Date]],LeaveTracker[[#This Row],[End Date]],lstHolidays)&amp; " "&amp;LeaveTracker[[#This Row],[Type of Leave]]</f>
        <v>1 VL</v>
      </c>
      <c r="K2902" s="23">
        <f ca="1">NETWORKDAYS(LeaveTracker[[#This Row],[Start Date]],LeaveTracker[[#This Row],[End Date]],lstHolidays)</f>
        <v>1</v>
      </c>
      <c r="L2902" s="30"/>
    </row>
    <row r="2903" spans="1:12" ht="30" customHeight="1" x14ac:dyDescent="0.3">
      <c r="A2903" s="30">
        <f t="shared" si="19"/>
        <v>1277</v>
      </c>
      <c r="B2903" s="36">
        <v>44893</v>
      </c>
      <c r="C2903" s="36">
        <v>44852</v>
      </c>
      <c r="D2903" s="19" t="s">
        <v>719</v>
      </c>
      <c r="E2903" s="20" t="str">
        <f>IF(ISBLANK(LeaveTracker[[#This Row],[Employee Name]]),"-----",VLOOKUP(LeaveTracker[[#This Row],[Employee Name]],Employees[[Employee Name]:[Office]],6))</f>
        <v>CBO</v>
      </c>
      <c r="F2903" s="24">
        <v>44848</v>
      </c>
      <c r="G2903" s="24">
        <v>44848</v>
      </c>
      <c r="H2903" s="19" t="s">
        <v>81</v>
      </c>
      <c r="I2903" s="51"/>
      <c r="J2903" s="27" t="str">
        <f ca="1">NETWORKDAYS(LeaveTracker[[#This Row],[Start Date]],LeaveTracker[[#This Row],[End Date]],lstHolidays)&amp; " "&amp;LeaveTracker[[#This Row],[Type of Leave]]</f>
        <v>1 SL</v>
      </c>
      <c r="K2903" s="23">
        <f ca="1">NETWORKDAYS(LeaveTracker[[#This Row],[Start Date]],LeaveTracker[[#This Row],[End Date]],lstHolidays)</f>
        <v>1</v>
      </c>
      <c r="L2903" s="30"/>
    </row>
    <row r="2904" spans="1:12" ht="30" customHeight="1" x14ac:dyDescent="0.3">
      <c r="A2904" s="30">
        <f t="shared" si="19"/>
        <v>1278</v>
      </c>
      <c r="B2904" s="36">
        <v>44893</v>
      </c>
      <c r="C2904" s="36">
        <v>44879</v>
      </c>
      <c r="D2904" s="19" t="s">
        <v>719</v>
      </c>
      <c r="E2904" s="20" t="str">
        <f>IF(ISBLANK(LeaveTracker[[#This Row],[Employee Name]]),"-----",VLOOKUP(LeaveTracker[[#This Row],[Employee Name]],Employees[[Employee Name]:[Office]],6))</f>
        <v>CBO</v>
      </c>
      <c r="F2904" s="24">
        <v>44879</v>
      </c>
      <c r="G2904" s="24">
        <v>44879</v>
      </c>
      <c r="H2904" s="19" t="s">
        <v>300</v>
      </c>
      <c r="I2904" s="51" t="s">
        <v>1016</v>
      </c>
      <c r="J2904" s="27" t="str">
        <f ca="1">NETWORKDAYS(LeaveTracker[[#This Row],[Start Date]],LeaveTracker[[#This Row],[End Date]],lstHolidays)&amp; " "&amp;LeaveTracker[[#This Row],[Type of Leave]]</f>
        <v>1 OTHER</v>
      </c>
      <c r="K2904" s="23">
        <f ca="1">NETWORKDAYS(LeaveTracker[[#This Row],[Start Date]],LeaveTracker[[#This Row],[End Date]],lstHolidays)</f>
        <v>1</v>
      </c>
      <c r="L2904" s="30"/>
    </row>
    <row r="2905" spans="1:12" ht="30" customHeight="1" x14ac:dyDescent="0.3">
      <c r="A2905" s="30">
        <f t="shared" si="19"/>
        <v>1279</v>
      </c>
      <c r="B2905" s="36">
        <v>44893</v>
      </c>
      <c r="C2905" s="36">
        <v>44876</v>
      </c>
      <c r="D2905" s="19" t="s">
        <v>719</v>
      </c>
      <c r="E2905" s="20" t="str">
        <f>IF(ISBLANK(LeaveTracker[[#This Row],[Employee Name]]),"-----",VLOOKUP(LeaveTracker[[#This Row],[Employee Name]],Employees[[Employee Name]:[Office]],6))</f>
        <v>CBO</v>
      </c>
      <c r="F2905" s="24">
        <v>44881</v>
      </c>
      <c r="G2905" s="24">
        <v>44881</v>
      </c>
      <c r="H2905" s="19" t="s">
        <v>82</v>
      </c>
      <c r="I2905" s="51"/>
      <c r="J2905" s="27" t="str">
        <f ca="1">NETWORKDAYS(LeaveTracker[[#This Row],[Start Date]],LeaveTracker[[#This Row],[End Date]],lstHolidays)&amp; " "&amp;LeaveTracker[[#This Row],[Type of Leave]]</f>
        <v>1 VL</v>
      </c>
      <c r="K2905" s="23">
        <f ca="1">NETWORKDAYS(LeaveTracker[[#This Row],[Start Date]],LeaveTracker[[#This Row],[End Date]],lstHolidays)</f>
        <v>1</v>
      </c>
      <c r="L2905" s="30"/>
    </row>
    <row r="2906" spans="1:12" ht="30" customHeight="1" x14ac:dyDescent="0.3">
      <c r="A2906" s="30">
        <f t="shared" si="19"/>
        <v>1280</v>
      </c>
      <c r="B2906" s="36">
        <v>44893</v>
      </c>
      <c r="C2906" s="36">
        <v>44872</v>
      </c>
      <c r="D2906" s="19" t="s">
        <v>716</v>
      </c>
      <c r="E2906" s="20" t="str">
        <f>IF(ISBLANK(LeaveTracker[[#This Row],[Employee Name]]),"-----",VLOOKUP(LeaveTracker[[#This Row],[Employee Name]],Employees[[Employee Name]:[Office]],6))</f>
        <v>CBO</v>
      </c>
      <c r="F2906" s="24">
        <v>44868</v>
      </c>
      <c r="G2906" s="24">
        <v>44869</v>
      </c>
      <c r="H2906" s="19" t="s">
        <v>81</v>
      </c>
      <c r="I2906" s="51"/>
      <c r="J2906" s="27" t="str">
        <f ca="1">NETWORKDAYS(LeaveTracker[[#This Row],[Start Date]],LeaveTracker[[#This Row],[End Date]],lstHolidays)&amp; " "&amp;LeaveTracker[[#This Row],[Type of Leave]]</f>
        <v>2 SL</v>
      </c>
      <c r="K2906" s="23">
        <f ca="1">NETWORKDAYS(LeaveTracker[[#This Row],[Start Date]],LeaveTracker[[#This Row],[End Date]],lstHolidays)</f>
        <v>2</v>
      </c>
      <c r="L2906" s="30"/>
    </row>
    <row r="2907" spans="1:12" ht="30" customHeight="1" x14ac:dyDescent="0.3">
      <c r="A2907" s="30">
        <f t="shared" si="19"/>
        <v>1281</v>
      </c>
      <c r="B2907" s="36">
        <v>44893</v>
      </c>
      <c r="C2907" s="36">
        <v>44886</v>
      </c>
      <c r="D2907" s="19" t="s">
        <v>716</v>
      </c>
      <c r="E2907" s="20" t="str">
        <f>IF(ISBLANK(LeaveTracker[[#This Row],[Employee Name]]),"-----",VLOOKUP(LeaveTracker[[#This Row],[Employee Name]],Employees[[Employee Name]:[Office]],6))</f>
        <v>CBO</v>
      </c>
      <c r="F2907" s="24">
        <v>44890</v>
      </c>
      <c r="G2907" s="24">
        <v>44890</v>
      </c>
      <c r="H2907" s="19" t="s">
        <v>82</v>
      </c>
      <c r="I2907" s="51" t="s">
        <v>1017</v>
      </c>
      <c r="J2907" s="27" t="str">
        <f ca="1">NETWORKDAYS(LeaveTracker[[#This Row],[Start Date]],LeaveTracker[[#This Row],[End Date]],lstHolidays)&amp; " "&amp;LeaveTracker[[#This Row],[Type of Leave]]</f>
        <v>1 VL</v>
      </c>
      <c r="K2907" s="23">
        <f ca="1">NETWORKDAYS(LeaveTracker[[#This Row],[Start Date]],LeaveTracker[[#This Row],[End Date]],lstHolidays)</f>
        <v>1</v>
      </c>
      <c r="L2907" s="30"/>
    </row>
    <row r="2908" spans="1:12" ht="30" customHeight="1" x14ac:dyDescent="0.3">
      <c r="A2908" s="30">
        <f t="shared" si="19"/>
        <v>1282</v>
      </c>
      <c r="B2908" s="36">
        <v>44893</v>
      </c>
      <c r="C2908" s="36">
        <v>44820</v>
      </c>
      <c r="D2908" s="19" t="s">
        <v>716</v>
      </c>
      <c r="E2908" s="20" t="str">
        <f>IF(ISBLANK(LeaveTracker[[#This Row],[Employee Name]]),"-----",VLOOKUP(LeaveTracker[[#This Row],[Employee Name]],Employees[[Employee Name]:[Office]],6))</f>
        <v>CBO</v>
      </c>
      <c r="F2908" s="24">
        <v>44826</v>
      </c>
      <c r="G2908" s="24">
        <v>44826</v>
      </c>
      <c r="H2908" s="19" t="s">
        <v>82</v>
      </c>
      <c r="I2908" s="51"/>
      <c r="J2908" s="27" t="str">
        <f ca="1">NETWORKDAYS(LeaveTracker[[#This Row],[Start Date]],LeaveTracker[[#This Row],[End Date]],lstHolidays)&amp; " "&amp;LeaveTracker[[#This Row],[Type of Leave]]</f>
        <v>1 VL</v>
      </c>
      <c r="K2908" s="23">
        <f ca="1">NETWORKDAYS(LeaveTracker[[#This Row],[Start Date]],LeaveTracker[[#This Row],[End Date]],lstHolidays)</f>
        <v>1</v>
      </c>
      <c r="L2908" s="30"/>
    </row>
    <row r="2909" spans="1:12" ht="30" customHeight="1" x14ac:dyDescent="0.3">
      <c r="A2909" s="30">
        <f t="shared" si="19"/>
        <v>1283</v>
      </c>
      <c r="B2909" s="36">
        <v>44893</v>
      </c>
      <c r="C2909" s="36">
        <v>44834</v>
      </c>
      <c r="D2909" s="19" t="s">
        <v>618</v>
      </c>
      <c r="E2909" s="20" t="str">
        <f>IF(ISBLANK(LeaveTracker[[#This Row],[Employee Name]]),"-----",VLOOKUP(LeaveTracker[[#This Row],[Employee Name]],Employees[[Employee Name]:[Office]],6))</f>
        <v>CBO</v>
      </c>
      <c r="F2909" s="24">
        <v>44833</v>
      </c>
      <c r="G2909" s="24">
        <v>44833</v>
      </c>
      <c r="H2909" s="19" t="s">
        <v>81</v>
      </c>
      <c r="I2909" s="51"/>
      <c r="J2909" s="27" t="str">
        <f ca="1">NETWORKDAYS(LeaveTracker[[#This Row],[Start Date]],LeaveTracker[[#This Row],[End Date]],lstHolidays)&amp; " "&amp;LeaveTracker[[#This Row],[Type of Leave]]</f>
        <v>1 SL</v>
      </c>
      <c r="K2909" s="23">
        <f ca="1">NETWORKDAYS(LeaveTracker[[#This Row],[Start Date]],LeaveTracker[[#This Row],[End Date]],lstHolidays)</f>
        <v>1</v>
      </c>
      <c r="L2909" s="30"/>
    </row>
    <row r="2910" spans="1:12" ht="30" customHeight="1" x14ac:dyDescent="0.3">
      <c r="A2910" s="30">
        <f t="shared" si="19"/>
        <v>1284</v>
      </c>
      <c r="B2910" s="36">
        <v>44893</v>
      </c>
      <c r="C2910" s="36">
        <v>44813</v>
      </c>
      <c r="D2910" s="19" t="s">
        <v>719</v>
      </c>
      <c r="E2910" s="20" t="str">
        <f>IF(ISBLANK(LeaveTracker[[#This Row],[Employee Name]]),"-----",VLOOKUP(LeaveTracker[[#This Row],[Employee Name]],Employees[[Employee Name]:[Office]],6))</f>
        <v>CBO</v>
      </c>
      <c r="F2910" s="24">
        <v>44816</v>
      </c>
      <c r="G2910" s="24">
        <v>44816</v>
      </c>
      <c r="H2910" s="19" t="s">
        <v>300</v>
      </c>
      <c r="I2910" s="51" t="s">
        <v>1016</v>
      </c>
      <c r="J2910" s="27" t="str">
        <f ca="1">NETWORKDAYS(LeaveTracker[[#This Row],[Start Date]],LeaveTracker[[#This Row],[End Date]],lstHolidays)&amp; " "&amp;LeaveTracker[[#This Row],[Type of Leave]]</f>
        <v>1 OTHER</v>
      </c>
      <c r="K2910" s="23">
        <f ca="1">NETWORKDAYS(LeaveTracker[[#This Row],[Start Date]],LeaveTracker[[#This Row],[End Date]],lstHolidays)</f>
        <v>1</v>
      </c>
      <c r="L2910" s="30"/>
    </row>
    <row r="2911" spans="1:12" ht="30" customHeight="1" x14ac:dyDescent="0.3">
      <c r="A2911" s="30">
        <f t="shared" si="19"/>
        <v>1285</v>
      </c>
      <c r="B2911" s="36">
        <v>44893</v>
      </c>
      <c r="C2911" s="36">
        <v>44812</v>
      </c>
      <c r="D2911" s="19" t="s">
        <v>186</v>
      </c>
      <c r="E2911" s="20" t="str">
        <f>IF(ISBLANK(LeaveTracker[[#This Row],[Employee Name]]),"-----",VLOOKUP(LeaveTracker[[#This Row],[Employee Name]],Employees[[Employee Name]:[Office]],6))</f>
        <v>CBO</v>
      </c>
      <c r="F2911" s="24">
        <v>44809</v>
      </c>
      <c r="G2911" s="24">
        <v>44811</v>
      </c>
      <c r="H2911" s="19" t="s">
        <v>81</v>
      </c>
      <c r="I2911" s="51"/>
      <c r="J2911" s="27" t="str">
        <f ca="1">NETWORKDAYS(LeaveTracker[[#This Row],[Start Date]],LeaveTracker[[#This Row],[End Date]],lstHolidays)&amp; " "&amp;LeaveTracker[[#This Row],[Type of Leave]]</f>
        <v>3 SL</v>
      </c>
      <c r="K2911" s="23">
        <f ca="1">NETWORKDAYS(LeaveTracker[[#This Row],[Start Date]],LeaveTracker[[#This Row],[End Date]],lstHolidays)</f>
        <v>3</v>
      </c>
      <c r="L2911" s="30"/>
    </row>
    <row r="2912" spans="1:12" ht="30" customHeight="1" x14ac:dyDescent="0.3">
      <c r="A2912" s="30">
        <f t="shared" si="19"/>
        <v>1286</v>
      </c>
      <c r="B2912" s="36">
        <v>44893</v>
      </c>
      <c r="C2912" s="36">
        <v>44789</v>
      </c>
      <c r="D2912" s="19" t="s">
        <v>186</v>
      </c>
      <c r="E2912" s="20" t="str">
        <f>IF(ISBLANK(LeaveTracker[[#This Row],[Employee Name]]),"-----",VLOOKUP(LeaveTracker[[#This Row],[Employee Name]],Employees[[Employee Name]:[Office]],6))</f>
        <v>CBO</v>
      </c>
      <c r="F2912" s="24">
        <v>44788</v>
      </c>
      <c r="G2912" s="24">
        <v>44788</v>
      </c>
      <c r="H2912" s="19" t="s">
        <v>81</v>
      </c>
      <c r="I2912" s="51"/>
      <c r="J2912" s="27" t="str">
        <f ca="1">NETWORKDAYS(LeaveTracker[[#This Row],[Start Date]],LeaveTracker[[#This Row],[End Date]],lstHolidays)&amp; " "&amp;LeaveTracker[[#This Row],[Type of Leave]]</f>
        <v>1 SL</v>
      </c>
      <c r="K2912" s="23">
        <f ca="1">NETWORKDAYS(LeaveTracker[[#This Row],[Start Date]],LeaveTracker[[#This Row],[End Date]],lstHolidays)</f>
        <v>1</v>
      </c>
      <c r="L2912" s="30"/>
    </row>
    <row r="2913" spans="1:12" ht="30" customHeight="1" x14ac:dyDescent="0.3">
      <c r="A2913" s="30">
        <v>1286</v>
      </c>
      <c r="B2913" s="36">
        <v>44893</v>
      </c>
      <c r="C2913" s="36">
        <v>44825</v>
      </c>
      <c r="D2913" s="19" t="s">
        <v>615</v>
      </c>
      <c r="E2913" s="20" t="str">
        <f>IF(ISBLANK(LeaveTracker[[#This Row],[Employee Name]]),"-----",VLOOKUP(LeaveTracker[[#This Row],[Employee Name]],Employees[[Employee Name]:[Office]],6))</f>
        <v>CBO</v>
      </c>
      <c r="F2913" s="24">
        <v>44824</v>
      </c>
      <c r="G2913" s="24">
        <v>44824</v>
      </c>
      <c r="H2913" s="19" t="s">
        <v>81</v>
      </c>
      <c r="I2913" s="51"/>
      <c r="J2913" s="27" t="str">
        <f ca="1">NETWORKDAYS(LeaveTracker[[#This Row],[Start Date]],LeaveTracker[[#This Row],[End Date]],lstHolidays)&amp; " "&amp;LeaveTracker[[#This Row],[Type of Leave]]</f>
        <v>1 SL</v>
      </c>
      <c r="K2913" s="23">
        <f ca="1">NETWORKDAYS(LeaveTracker[[#This Row],[Start Date]],LeaveTracker[[#This Row],[End Date]],lstHolidays)</f>
        <v>1</v>
      </c>
      <c r="L2913" s="30"/>
    </row>
    <row r="2914" spans="1:12" ht="30" customHeight="1" x14ac:dyDescent="0.3">
      <c r="A2914" s="30">
        <f t="shared" si="19"/>
        <v>1287</v>
      </c>
      <c r="B2914" s="36">
        <v>44893</v>
      </c>
      <c r="C2914" s="36">
        <v>44810</v>
      </c>
      <c r="D2914" s="19" t="s">
        <v>615</v>
      </c>
      <c r="E2914" s="20" t="str">
        <f>IF(ISBLANK(LeaveTracker[[#This Row],[Employee Name]]),"-----",VLOOKUP(LeaveTracker[[#This Row],[Employee Name]],Employees[[Employee Name]:[Office]],6))</f>
        <v>CBO</v>
      </c>
      <c r="F2914" s="24">
        <v>44809</v>
      </c>
      <c r="G2914" s="24">
        <v>44809</v>
      </c>
      <c r="H2914" s="19" t="s">
        <v>81</v>
      </c>
      <c r="I2914" s="51"/>
      <c r="J2914" s="27" t="str">
        <f ca="1">NETWORKDAYS(LeaveTracker[[#This Row],[Start Date]],LeaveTracker[[#This Row],[End Date]],lstHolidays)&amp; " "&amp;LeaveTracker[[#This Row],[Type of Leave]]</f>
        <v>1 SL</v>
      </c>
      <c r="K2914" s="23">
        <f ca="1">NETWORKDAYS(LeaveTracker[[#This Row],[Start Date]],LeaveTracker[[#This Row],[End Date]],lstHolidays)</f>
        <v>1</v>
      </c>
      <c r="L2914" s="30"/>
    </row>
    <row r="2915" spans="1:12" ht="30" customHeight="1" x14ac:dyDescent="0.3">
      <c r="A2915" s="30">
        <f t="shared" si="19"/>
        <v>1288</v>
      </c>
      <c r="B2915" s="36">
        <v>44893</v>
      </c>
      <c r="C2915" s="36">
        <v>44791</v>
      </c>
      <c r="D2915" s="19" t="s">
        <v>1284</v>
      </c>
      <c r="E2915" s="20" t="str">
        <f>IF(ISBLANK(LeaveTracker[[#This Row],[Employee Name]]),"-----",VLOOKUP(LeaveTracker[[#This Row],[Employee Name]],Employees[[Employee Name]:[Office]],6))</f>
        <v>BUDGET</v>
      </c>
      <c r="F2915" s="24">
        <v>44790</v>
      </c>
      <c r="G2915" s="24">
        <v>44790</v>
      </c>
      <c r="H2915" s="19" t="s">
        <v>81</v>
      </c>
      <c r="I2915" s="51"/>
      <c r="J2915" s="27" t="str">
        <f ca="1">NETWORKDAYS(LeaveTracker[[#This Row],[Start Date]],LeaveTracker[[#This Row],[End Date]],lstHolidays)&amp; " "&amp;LeaveTracker[[#This Row],[Type of Leave]]</f>
        <v>1 SL</v>
      </c>
      <c r="K2915" s="23">
        <f ca="1">NETWORKDAYS(LeaveTracker[[#This Row],[Start Date]],LeaveTracker[[#This Row],[End Date]],lstHolidays)</f>
        <v>1</v>
      </c>
      <c r="L2915" s="30"/>
    </row>
    <row r="2916" spans="1:12" ht="30" customHeight="1" x14ac:dyDescent="0.3">
      <c r="A2916" s="30">
        <f t="shared" si="19"/>
        <v>1289</v>
      </c>
      <c r="B2916" s="36">
        <v>44893</v>
      </c>
      <c r="C2916" s="36">
        <v>44893</v>
      </c>
      <c r="D2916" s="19" t="s">
        <v>462</v>
      </c>
      <c r="E2916" s="20" t="str">
        <f>IF(ISBLANK(LeaveTracker[[#This Row],[Employee Name]]),"-----",VLOOKUP(LeaveTracker[[#This Row],[Employee Name]],Employees[[Employee Name]:[Office]],6))</f>
        <v>HRMO</v>
      </c>
      <c r="F2916" s="24">
        <v>44901</v>
      </c>
      <c r="G2916" s="24">
        <v>44901</v>
      </c>
      <c r="H2916" s="19" t="s">
        <v>82</v>
      </c>
      <c r="I2916" s="51"/>
      <c r="J2916" s="27" t="str">
        <f ca="1">NETWORKDAYS(LeaveTracker[[#This Row],[Start Date]],LeaveTracker[[#This Row],[End Date]],lstHolidays)&amp; " "&amp;LeaveTracker[[#This Row],[Type of Leave]]</f>
        <v>1 VL</v>
      </c>
      <c r="K2916" s="23">
        <f ca="1">NETWORKDAYS(LeaveTracker[[#This Row],[Start Date]],LeaveTracker[[#This Row],[End Date]],lstHolidays)</f>
        <v>1</v>
      </c>
      <c r="L2916" s="30"/>
    </row>
    <row r="2917" spans="1:12" ht="30" customHeight="1" x14ac:dyDescent="0.3">
      <c r="A2917" s="30">
        <v>1289</v>
      </c>
      <c r="B2917" s="36">
        <v>44893</v>
      </c>
      <c r="C2917" s="36">
        <v>44893</v>
      </c>
      <c r="D2917" s="19" t="s">
        <v>462</v>
      </c>
      <c r="E2917" s="20" t="str">
        <f>IF(ISBLANK(LeaveTracker[[#This Row],[Employee Name]]),"-----",VLOOKUP(LeaveTracker[[#This Row],[Employee Name]],Employees[[Employee Name]:[Office]],6))</f>
        <v>HRMO</v>
      </c>
      <c r="F2917" s="24">
        <v>44918</v>
      </c>
      <c r="G2917" s="24">
        <v>44918</v>
      </c>
      <c r="H2917" s="19" t="s">
        <v>82</v>
      </c>
      <c r="I2917" s="51"/>
      <c r="J2917" s="27" t="str">
        <f ca="1">NETWORKDAYS(LeaveTracker[[#This Row],[Start Date]],LeaveTracker[[#This Row],[End Date]],lstHolidays)&amp; " "&amp;LeaveTracker[[#This Row],[Type of Leave]]</f>
        <v>1 VL</v>
      </c>
      <c r="K2917" s="23">
        <f ca="1">NETWORKDAYS(LeaveTracker[[#This Row],[Start Date]],LeaveTracker[[#This Row],[End Date]],lstHolidays)</f>
        <v>1</v>
      </c>
      <c r="L2917" s="30"/>
    </row>
    <row r="2918" spans="1:12" ht="30" customHeight="1" x14ac:dyDescent="0.3">
      <c r="A2918" s="30">
        <f t="shared" si="19"/>
        <v>1290</v>
      </c>
      <c r="B2918" s="36">
        <v>44893</v>
      </c>
      <c r="C2918" s="36">
        <v>44817</v>
      </c>
      <c r="D2918" s="19" t="s">
        <v>1069</v>
      </c>
      <c r="E2918" s="20" t="str">
        <f>IF(ISBLANK(LeaveTracker[[#This Row],[Employee Name]]),"-----",VLOOKUP(LeaveTracker[[#This Row],[Employee Name]],Employees[[Employee Name]:[Office]],6))</f>
        <v>CTO</v>
      </c>
      <c r="F2918" s="24">
        <v>44812</v>
      </c>
      <c r="G2918" s="24">
        <v>44813</v>
      </c>
      <c r="H2918" s="19" t="s">
        <v>81</v>
      </c>
      <c r="I2918" s="51"/>
      <c r="J2918" s="27" t="str">
        <f ca="1">NETWORKDAYS(LeaveTracker[[#This Row],[Start Date]],LeaveTracker[[#This Row],[End Date]],lstHolidays)&amp; " "&amp;LeaveTracker[[#This Row],[Type of Leave]]</f>
        <v>2 SL</v>
      </c>
      <c r="K2918" s="23">
        <f ca="1">NETWORKDAYS(LeaveTracker[[#This Row],[Start Date]],LeaveTracker[[#This Row],[End Date]],lstHolidays)</f>
        <v>2</v>
      </c>
      <c r="L2918" s="30"/>
    </row>
    <row r="2919" spans="1:12" ht="30" customHeight="1" x14ac:dyDescent="0.3">
      <c r="A2919" s="30">
        <f t="shared" si="19"/>
        <v>1291</v>
      </c>
      <c r="B2919" s="36">
        <v>44893</v>
      </c>
      <c r="C2919" s="36">
        <v>44855</v>
      </c>
      <c r="D2919" s="19" t="s">
        <v>1069</v>
      </c>
      <c r="E2919" s="20" t="str">
        <f>IF(ISBLANK(LeaveTracker[[#This Row],[Employee Name]]),"-----",VLOOKUP(LeaveTracker[[#This Row],[Employee Name]],Employees[[Employee Name]:[Office]],6))</f>
        <v>CTO</v>
      </c>
      <c r="F2919" s="24">
        <v>44862</v>
      </c>
      <c r="G2919" s="24">
        <v>44862</v>
      </c>
      <c r="H2919" s="19" t="s">
        <v>82</v>
      </c>
      <c r="I2919" s="51" t="s">
        <v>1017</v>
      </c>
      <c r="J2919" s="27" t="str">
        <f ca="1">NETWORKDAYS(LeaveTracker[[#This Row],[Start Date]],LeaveTracker[[#This Row],[End Date]],lstHolidays)&amp; " "&amp;LeaveTracker[[#This Row],[Type of Leave]]</f>
        <v>1 VL</v>
      </c>
      <c r="K2919" s="23">
        <f ca="1">NETWORKDAYS(LeaveTracker[[#This Row],[Start Date]],LeaveTracker[[#This Row],[End Date]],lstHolidays)</f>
        <v>1</v>
      </c>
      <c r="L2919" s="30"/>
    </row>
    <row r="2920" spans="1:12" ht="30" customHeight="1" x14ac:dyDescent="0.3">
      <c r="A2920" s="30">
        <f t="shared" si="19"/>
        <v>1292</v>
      </c>
      <c r="B2920" s="36">
        <v>44893</v>
      </c>
      <c r="C2920" s="36">
        <v>44865</v>
      </c>
      <c r="D2920" s="19" t="s">
        <v>783</v>
      </c>
      <c r="E2920" s="20" t="str">
        <f>IF(ISBLANK(LeaveTracker[[#This Row],[Employee Name]]),"-----",VLOOKUP(LeaveTracker[[#This Row],[Employee Name]],Employees[[Employee Name]:[Office]],6))</f>
        <v>PICNIC GROVE</v>
      </c>
      <c r="F2920" s="24">
        <v>44856</v>
      </c>
      <c r="G2920" s="24">
        <v>44856</v>
      </c>
      <c r="H2920" s="19" t="s">
        <v>81</v>
      </c>
      <c r="I2920" s="51"/>
      <c r="J2920" s="27" t="str">
        <f>"1 "&amp;LeaveTracker[[#This Row],[Type of Leave]]</f>
        <v>1 SL</v>
      </c>
      <c r="K2920" s="23">
        <v>1</v>
      </c>
      <c r="L2920" s="30"/>
    </row>
    <row r="2921" spans="1:12" ht="30" customHeight="1" x14ac:dyDescent="0.3">
      <c r="A2921" s="30">
        <v>1292</v>
      </c>
      <c r="B2921" s="36">
        <v>44893</v>
      </c>
      <c r="C2921" s="36">
        <v>44865</v>
      </c>
      <c r="D2921" s="19" t="s">
        <v>783</v>
      </c>
      <c r="E2921" s="20" t="str">
        <f>IF(ISBLANK(LeaveTracker[[#This Row],[Employee Name]]),"-----",VLOOKUP(LeaveTracker[[#This Row],[Employee Name]],Employees[[Employee Name]:[Office]],6))</f>
        <v>PICNIC GROVE</v>
      </c>
      <c r="F2921" s="24">
        <v>44863</v>
      </c>
      <c r="G2921" s="24">
        <v>44863</v>
      </c>
      <c r="H2921" s="19" t="s">
        <v>81</v>
      </c>
      <c r="I2921" s="51"/>
      <c r="J2921" s="27" t="str">
        <f xml:space="preserve"> "1 "&amp;LeaveTracker[[#This Row],[Type of Leave]]</f>
        <v>1 SL</v>
      </c>
      <c r="K2921" s="23">
        <v>1</v>
      </c>
      <c r="L2921" s="30"/>
    </row>
    <row r="2922" spans="1:12" ht="30" customHeight="1" x14ac:dyDescent="0.3">
      <c r="A2922" s="30">
        <f t="shared" si="19"/>
        <v>1293</v>
      </c>
      <c r="B2922" s="36">
        <v>44893</v>
      </c>
      <c r="C2922" s="36">
        <v>44862</v>
      </c>
      <c r="D2922" s="19" t="s">
        <v>285</v>
      </c>
      <c r="E2922" s="20" t="str">
        <f>IF(ISBLANK(LeaveTracker[[#This Row],[Employee Name]]),"-----",VLOOKUP(LeaveTracker[[#This Row],[Employee Name]],Employees[[Employee Name]:[Office]],6))</f>
        <v>PICNIC GROVE</v>
      </c>
      <c r="F2922" s="24">
        <v>44904</v>
      </c>
      <c r="G2922" s="24">
        <v>44904</v>
      </c>
      <c r="H2922" s="19" t="s">
        <v>82</v>
      </c>
      <c r="I2922" s="51"/>
      <c r="J2922" s="27" t="str">
        <f ca="1">NETWORKDAYS(LeaveTracker[[#This Row],[Start Date]],LeaveTracker[[#This Row],[End Date]],lstHolidays)&amp; " "&amp;LeaveTracker[[#This Row],[Type of Leave]]</f>
        <v>1 VL</v>
      </c>
      <c r="K2922" s="23">
        <f ca="1">NETWORKDAYS(LeaveTracker[[#This Row],[Start Date]],LeaveTracker[[#This Row],[End Date]],lstHolidays)</f>
        <v>1</v>
      </c>
      <c r="L2922" s="30"/>
    </row>
    <row r="2923" spans="1:12" ht="30" customHeight="1" x14ac:dyDescent="0.3">
      <c r="A2923" s="30">
        <v>1293</v>
      </c>
      <c r="B2923" s="36">
        <v>44893</v>
      </c>
      <c r="C2923" s="36">
        <v>44862</v>
      </c>
      <c r="D2923" s="19" t="s">
        <v>285</v>
      </c>
      <c r="E2923" s="20" t="str">
        <f>IF(ISBLANK(LeaveTracker[[#This Row],[Employee Name]]),"-----",VLOOKUP(LeaveTracker[[#This Row],[Employee Name]],Employees[[Employee Name]:[Office]],6))</f>
        <v>PICNIC GROVE</v>
      </c>
      <c r="F2923" s="24">
        <v>44911</v>
      </c>
      <c r="G2923" s="24">
        <v>44911</v>
      </c>
      <c r="H2923" s="19" t="s">
        <v>82</v>
      </c>
      <c r="I2923" s="51"/>
      <c r="J2923" s="27" t="str">
        <f ca="1">NETWORKDAYS(LeaveTracker[[#This Row],[Start Date]],LeaveTracker[[#This Row],[End Date]],lstHolidays)&amp; " "&amp;LeaveTracker[[#This Row],[Type of Leave]]</f>
        <v>1 VL</v>
      </c>
      <c r="K2923" s="23">
        <f ca="1">NETWORKDAYS(LeaveTracker[[#This Row],[Start Date]],LeaveTracker[[#This Row],[End Date]],lstHolidays)</f>
        <v>1</v>
      </c>
      <c r="L2923" s="30"/>
    </row>
    <row r="2924" spans="1:12" ht="30" customHeight="1" x14ac:dyDescent="0.3">
      <c r="A2924" s="30">
        <f t="shared" si="19"/>
        <v>1294</v>
      </c>
      <c r="B2924" s="36">
        <v>44893</v>
      </c>
      <c r="C2924" s="36">
        <v>44862</v>
      </c>
      <c r="D2924" s="19" t="s">
        <v>285</v>
      </c>
      <c r="E2924" s="20" t="str">
        <f>IF(ISBLANK(LeaveTracker[[#This Row],[Employee Name]]),"-----",VLOOKUP(LeaveTracker[[#This Row],[Employee Name]],Employees[[Employee Name]:[Office]],6))</f>
        <v>PICNIC GROVE</v>
      </c>
      <c r="F2924" s="24">
        <v>44876</v>
      </c>
      <c r="G2924" s="24">
        <v>44876</v>
      </c>
      <c r="H2924" s="19" t="s">
        <v>82</v>
      </c>
      <c r="I2924" s="51"/>
      <c r="J2924" s="27" t="str">
        <f ca="1">NETWORKDAYS(LeaveTracker[[#This Row],[Start Date]],LeaveTracker[[#This Row],[End Date]],lstHolidays)&amp; " "&amp;LeaveTracker[[#This Row],[Type of Leave]]</f>
        <v>1 VL</v>
      </c>
      <c r="K2924" s="23">
        <f ca="1">NETWORKDAYS(LeaveTracker[[#This Row],[Start Date]],LeaveTracker[[#This Row],[End Date]],lstHolidays)</f>
        <v>1</v>
      </c>
      <c r="L2924" s="30"/>
    </row>
    <row r="2925" spans="1:12" ht="30" customHeight="1" x14ac:dyDescent="0.3">
      <c r="A2925" s="30">
        <v>1294</v>
      </c>
      <c r="B2925" s="36">
        <v>44893</v>
      </c>
      <c r="C2925" s="36">
        <v>44862</v>
      </c>
      <c r="D2925" s="19" t="s">
        <v>285</v>
      </c>
      <c r="E2925" s="20" t="str">
        <f>IF(ISBLANK(LeaveTracker[[#This Row],[Employee Name]]),"-----",VLOOKUP(LeaveTracker[[#This Row],[Employee Name]],Employees[[Employee Name]:[Office]],6))</f>
        <v>PICNIC GROVE</v>
      </c>
      <c r="F2925" s="24">
        <v>44883</v>
      </c>
      <c r="G2925" s="24">
        <v>44883</v>
      </c>
      <c r="H2925" s="19" t="s">
        <v>82</v>
      </c>
      <c r="I2925" s="51"/>
      <c r="J2925" s="27" t="str">
        <f ca="1">NETWORKDAYS(LeaveTracker[[#This Row],[Start Date]],LeaveTracker[[#This Row],[End Date]],lstHolidays)&amp; " "&amp;LeaveTracker[[#This Row],[Type of Leave]]</f>
        <v>1 VL</v>
      </c>
      <c r="K2925" s="23">
        <f ca="1">NETWORKDAYS(LeaveTracker[[#This Row],[Start Date]],LeaveTracker[[#This Row],[End Date]],lstHolidays)</f>
        <v>1</v>
      </c>
      <c r="L2925" s="30"/>
    </row>
    <row r="2926" spans="1:12" ht="30" customHeight="1" x14ac:dyDescent="0.3">
      <c r="A2926" s="30">
        <v>1294</v>
      </c>
      <c r="B2926" s="36">
        <v>44893</v>
      </c>
      <c r="C2926" s="36">
        <v>44862</v>
      </c>
      <c r="D2926" s="19" t="s">
        <v>285</v>
      </c>
      <c r="E2926" s="20" t="str">
        <f>IF(ISBLANK(LeaveTracker[[#This Row],[Employee Name]]),"-----",VLOOKUP(LeaveTracker[[#This Row],[Employee Name]],Employees[[Employee Name]:[Office]],6))</f>
        <v>PICNIC GROVE</v>
      </c>
      <c r="F2926" s="24">
        <v>44890</v>
      </c>
      <c r="G2926" s="24">
        <v>44890</v>
      </c>
      <c r="H2926" s="19" t="s">
        <v>82</v>
      </c>
      <c r="I2926" s="51"/>
      <c r="J2926" s="27" t="str">
        <f ca="1">NETWORKDAYS(LeaveTracker[[#This Row],[Start Date]],LeaveTracker[[#This Row],[End Date]],lstHolidays)&amp; " "&amp;LeaveTracker[[#This Row],[Type of Leave]]</f>
        <v>1 VL</v>
      </c>
      <c r="K2926" s="23">
        <f ca="1">NETWORKDAYS(LeaveTracker[[#This Row],[Start Date]],LeaveTracker[[#This Row],[End Date]],lstHolidays)</f>
        <v>1</v>
      </c>
      <c r="L2926" s="30"/>
    </row>
    <row r="2927" spans="1:12" ht="30" customHeight="1" x14ac:dyDescent="0.3">
      <c r="A2927" s="30">
        <f t="shared" si="19"/>
        <v>1295</v>
      </c>
      <c r="B2927" s="36">
        <v>44893</v>
      </c>
      <c r="C2927" s="36">
        <v>44862</v>
      </c>
      <c r="D2927" s="19" t="s">
        <v>285</v>
      </c>
      <c r="E2927" s="20" t="str">
        <f>IF(ISBLANK(LeaveTracker[[#This Row],[Employee Name]]),"-----",VLOOKUP(LeaveTracker[[#This Row],[Employee Name]],Employees[[Employee Name]:[Office]],6))</f>
        <v>PICNIC GROVE</v>
      </c>
      <c r="F2927" s="24">
        <v>44897</v>
      </c>
      <c r="G2927" s="24">
        <v>44897</v>
      </c>
      <c r="H2927" s="19" t="s">
        <v>300</v>
      </c>
      <c r="I2927" s="51" t="s">
        <v>1016</v>
      </c>
      <c r="J2927" s="27" t="str">
        <f ca="1">NETWORKDAYS(LeaveTracker[[#This Row],[Start Date]],LeaveTracker[[#This Row],[End Date]],lstHolidays)&amp; " "&amp;LeaveTracker[[#This Row],[Type of Leave]]</f>
        <v>1 OTHER</v>
      </c>
      <c r="K2927" s="23">
        <f ca="1">NETWORKDAYS(LeaveTracker[[#This Row],[Start Date]],LeaveTracker[[#This Row],[End Date]],lstHolidays)</f>
        <v>1</v>
      </c>
      <c r="L2927" s="30"/>
    </row>
    <row r="2928" spans="1:12" ht="30" customHeight="1" x14ac:dyDescent="0.3">
      <c r="A2928" s="30">
        <v>1295</v>
      </c>
      <c r="B2928" s="36">
        <v>44893</v>
      </c>
      <c r="C2928" s="36">
        <v>44862</v>
      </c>
      <c r="D2928" s="19" t="s">
        <v>285</v>
      </c>
      <c r="E2928" s="20" t="str">
        <f>IF(ISBLANK(LeaveTracker[[#This Row],[Employee Name]]),"-----",VLOOKUP(LeaveTracker[[#This Row],[Employee Name]],Employees[[Employee Name]:[Office]],6))</f>
        <v>PICNIC GROVE</v>
      </c>
      <c r="F2928" s="24">
        <v>44918</v>
      </c>
      <c r="G2928" s="24">
        <v>44918</v>
      </c>
      <c r="H2928" s="19" t="s">
        <v>300</v>
      </c>
      <c r="I2928" s="51" t="s">
        <v>1016</v>
      </c>
      <c r="J2928" s="27" t="str">
        <f ca="1">NETWORKDAYS(LeaveTracker[[#This Row],[Start Date]],LeaveTracker[[#This Row],[End Date]],lstHolidays)&amp; " "&amp;LeaveTracker[[#This Row],[Type of Leave]]</f>
        <v>1 OTHER</v>
      </c>
      <c r="K2928" s="23">
        <f ca="1">NETWORKDAYS(LeaveTracker[[#This Row],[Start Date]],LeaveTracker[[#This Row],[End Date]],lstHolidays)</f>
        <v>1</v>
      </c>
      <c r="L2928" s="30"/>
    </row>
    <row r="2929" spans="1:12" ht="30" customHeight="1" x14ac:dyDescent="0.3">
      <c r="A2929" s="30">
        <f t="shared" si="19"/>
        <v>1296</v>
      </c>
      <c r="B2929" s="36">
        <v>44893</v>
      </c>
      <c r="C2929" s="36">
        <v>44893</v>
      </c>
      <c r="D2929" s="19" t="s">
        <v>550</v>
      </c>
      <c r="E2929" s="20" t="str">
        <f>IF(ISBLANK(LeaveTracker[[#This Row],[Employee Name]]),"-----",VLOOKUP(LeaveTracker[[#This Row],[Employee Name]],Employees[[Employee Name]:[Office]],6))</f>
        <v>PICNIC GROVE</v>
      </c>
      <c r="F2929" s="24">
        <v>44908</v>
      </c>
      <c r="G2929" s="24">
        <v>44908</v>
      </c>
      <c r="H2929" s="19" t="s">
        <v>82</v>
      </c>
      <c r="I2929" s="51"/>
      <c r="J2929" s="27" t="str">
        <f ca="1">NETWORKDAYS(LeaveTracker[[#This Row],[Start Date]],LeaveTracker[[#This Row],[End Date]],lstHolidays)&amp; " "&amp;LeaveTracker[[#This Row],[Type of Leave]]</f>
        <v>1 VL</v>
      </c>
      <c r="K2929" s="23">
        <f ca="1">NETWORKDAYS(LeaveTracker[[#This Row],[Start Date]],LeaveTracker[[#This Row],[End Date]],lstHolidays)</f>
        <v>1</v>
      </c>
      <c r="L2929" s="30"/>
    </row>
    <row r="2930" spans="1:12" ht="30" customHeight="1" x14ac:dyDescent="0.3">
      <c r="A2930" s="30">
        <v>1296</v>
      </c>
      <c r="B2930" s="36">
        <v>44893</v>
      </c>
      <c r="C2930" s="36">
        <v>44893</v>
      </c>
      <c r="D2930" s="19" t="s">
        <v>550</v>
      </c>
      <c r="E2930" s="20" t="str">
        <f>IF(ISBLANK(LeaveTracker[[#This Row],[Employee Name]]),"-----",VLOOKUP(LeaveTracker[[#This Row],[Employee Name]],Employees[[Employee Name]:[Office]],6))</f>
        <v>PICNIC GROVE</v>
      </c>
      <c r="F2930" s="24">
        <v>44911</v>
      </c>
      <c r="G2930" s="24">
        <v>44911</v>
      </c>
      <c r="H2930" s="19" t="s">
        <v>82</v>
      </c>
      <c r="I2930" s="51"/>
      <c r="J2930" s="27" t="str">
        <f ca="1">NETWORKDAYS(LeaveTracker[[#This Row],[Start Date]],LeaveTracker[[#This Row],[End Date]],lstHolidays)&amp; " "&amp;LeaveTracker[[#This Row],[Type of Leave]]</f>
        <v>1 VL</v>
      </c>
      <c r="K2930" s="23">
        <f ca="1">NETWORKDAYS(LeaveTracker[[#This Row],[Start Date]],LeaveTracker[[#This Row],[End Date]],lstHolidays)</f>
        <v>1</v>
      </c>
      <c r="L2930" s="30"/>
    </row>
    <row r="2931" spans="1:12" ht="30" customHeight="1" x14ac:dyDescent="0.3">
      <c r="A2931" s="30">
        <f t="shared" si="19"/>
        <v>1297</v>
      </c>
      <c r="B2931" s="36">
        <v>44893</v>
      </c>
      <c r="C2931" s="36">
        <v>44850</v>
      </c>
      <c r="D2931" s="19" t="s">
        <v>280</v>
      </c>
      <c r="E2931" s="20" t="str">
        <f>IF(ISBLANK(LeaveTracker[[#This Row],[Employee Name]]),"-----",VLOOKUP(LeaveTracker[[#This Row],[Employee Name]],Employees[[Employee Name]:[Office]],6))</f>
        <v>PICNIC GROVE</v>
      </c>
      <c r="F2931" s="24">
        <v>44872</v>
      </c>
      <c r="G2931" s="24">
        <v>44876</v>
      </c>
      <c r="H2931" s="19" t="s">
        <v>82</v>
      </c>
      <c r="I2931" s="51"/>
      <c r="J2931" s="27" t="str">
        <f ca="1">NETWORKDAYS(LeaveTracker[[#This Row],[Start Date]],LeaveTracker[[#This Row],[End Date]],lstHolidays)&amp; " "&amp;LeaveTracker[[#This Row],[Type of Leave]]</f>
        <v>5 VL</v>
      </c>
      <c r="K2931" s="23">
        <f ca="1">NETWORKDAYS(LeaveTracker[[#This Row],[Start Date]],LeaveTracker[[#This Row],[End Date]],lstHolidays)</f>
        <v>5</v>
      </c>
      <c r="L2931" s="30"/>
    </row>
    <row r="2932" spans="1:12" ht="30" customHeight="1" x14ac:dyDescent="0.3">
      <c r="A2932" s="30">
        <f t="shared" si="19"/>
        <v>1298</v>
      </c>
      <c r="B2932" s="36">
        <v>44893</v>
      </c>
      <c r="C2932" s="36">
        <v>44850</v>
      </c>
      <c r="D2932" s="19" t="s">
        <v>550</v>
      </c>
      <c r="E2932" s="20" t="str">
        <f>IF(ISBLANK(LeaveTracker[[#This Row],[Employee Name]]),"-----",VLOOKUP(LeaveTracker[[#This Row],[Employee Name]],Employees[[Employee Name]:[Office]],6))</f>
        <v>PICNIC GROVE</v>
      </c>
      <c r="F2932" s="24">
        <v>44873</v>
      </c>
      <c r="G2932" s="24">
        <v>44873</v>
      </c>
      <c r="H2932" s="19" t="s">
        <v>300</v>
      </c>
      <c r="I2932" s="51" t="s">
        <v>1016</v>
      </c>
      <c r="J2932" s="27" t="str">
        <f ca="1">NETWORKDAYS(LeaveTracker[[#This Row],[Start Date]],LeaveTracker[[#This Row],[End Date]],lstHolidays)&amp; " "&amp;LeaveTracker[[#This Row],[Type of Leave]]</f>
        <v>1 OTHER</v>
      </c>
      <c r="K2932" s="23">
        <f ca="1">NETWORKDAYS(LeaveTracker[[#This Row],[Start Date]],LeaveTracker[[#This Row],[End Date]],lstHolidays)</f>
        <v>1</v>
      </c>
      <c r="L2932" s="30"/>
    </row>
    <row r="2933" spans="1:12" ht="30" customHeight="1" x14ac:dyDescent="0.3">
      <c r="A2933" s="30">
        <f t="shared" si="19"/>
        <v>1299</v>
      </c>
      <c r="B2933" s="36">
        <v>44893</v>
      </c>
      <c r="C2933" s="36">
        <v>44893</v>
      </c>
      <c r="D2933" s="19" t="s">
        <v>550</v>
      </c>
      <c r="E2933" s="20" t="str">
        <f>IF(ISBLANK(LeaveTracker[[#This Row],[Employee Name]]),"-----",VLOOKUP(LeaveTracker[[#This Row],[Employee Name]],Employees[[Employee Name]:[Office]],6))</f>
        <v>PICNIC GROVE</v>
      </c>
      <c r="F2933" s="24">
        <v>44894</v>
      </c>
      <c r="G2933" s="24">
        <v>44894</v>
      </c>
      <c r="H2933" s="19" t="s">
        <v>81</v>
      </c>
      <c r="I2933" s="51"/>
      <c r="J2933" s="27" t="str">
        <f ca="1">NETWORKDAYS(LeaveTracker[[#This Row],[Start Date]],LeaveTracker[[#This Row],[End Date]],lstHolidays)&amp; " "&amp;LeaveTracker[[#This Row],[Type of Leave]]</f>
        <v>1 SL</v>
      </c>
      <c r="K2933" s="23">
        <f ca="1">NETWORKDAYS(LeaveTracker[[#This Row],[Start Date]],LeaveTracker[[#This Row],[End Date]],lstHolidays)</f>
        <v>1</v>
      </c>
      <c r="L2933" s="30"/>
    </row>
    <row r="2934" spans="1:12" ht="30" customHeight="1" x14ac:dyDescent="0.3">
      <c r="A2934" s="30">
        <f t="shared" si="19"/>
        <v>1300</v>
      </c>
      <c r="B2934" s="36">
        <v>44893</v>
      </c>
      <c r="C2934" s="36">
        <v>44852</v>
      </c>
      <c r="D2934" s="19" t="s">
        <v>550</v>
      </c>
      <c r="E2934" s="20" t="str">
        <f>IF(ISBLANK(LeaveTracker[[#This Row],[Employee Name]]),"-----",VLOOKUP(LeaveTracker[[#This Row],[Employee Name]],Employees[[Employee Name]:[Office]],6))</f>
        <v>PICNIC GROVE</v>
      </c>
      <c r="F2934" s="24">
        <v>44880</v>
      </c>
      <c r="G2934" s="24">
        <v>44880</v>
      </c>
      <c r="H2934" s="19" t="s">
        <v>81</v>
      </c>
      <c r="I2934" s="51"/>
      <c r="J2934" s="27" t="str">
        <f ca="1">NETWORKDAYS(LeaveTracker[[#This Row],[Start Date]],LeaveTracker[[#This Row],[End Date]],lstHolidays)&amp; " "&amp;LeaveTracker[[#This Row],[Type of Leave]]</f>
        <v>1 SL</v>
      </c>
      <c r="K2934" s="23">
        <f ca="1">NETWORKDAYS(LeaveTracker[[#This Row],[Start Date]],LeaveTracker[[#This Row],[End Date]],lstHolidays)</f>
        <v>1</v>
      </c>
      <c r="L2934" s="30"/>
    </row>
    <row r="2935" spans="1:12" ht="30" customHeight="1" x14ac:dyDescent="0.3">
      <c r="A2935" s="30">
        <f t="shared" si="19"/>
        <v>1301</v>
      </c>
      <c r="B2935" s="36">
        <v>44893</v>
      </c>
      <c r="C2935" s="36">
        <v>44845</v>
      </c>
      <c r="D2935" s="19" t="s">
        <v>282</v>
      </c>
      <c r="E2935" s="20" t="str">
        <f>IF(ISBLANK(LeaveTracker[[#This Row],[Employee Name]]),"-----",VLOOKUP(LeaveTracker[[#This Row],[Employee Name]],Employees[[Employee Name]:[Office]],6))</f>
        <v>PICNIC GROVE</v>
      </c>
      <c r="F2935" s="24">
        <v>44851</v>
      </c>
      <c r="G2935" s="24">
        <v>44852</v>
      </c>
      <c r="H2935" s="19" t="s">
        <v>82</v>
      </c>
      <c r="I2935" s="51" t="s">
        <v>1017</v>
      </c>
      <c r="J2935" s="27" t="str">
        <f ca="1">NETWORKDAYS(LeaveTracker[[#This Row],[Start Date]],LeaveTracker[[#This Row],[End Date]],lstHolidays)&amp; " "&amp;LeaveTracker[[#This Row],[Type of Leave]]</f>
        <v>2 VL</v>
      </c>
      <c r="K2935" s="23">
        <f ca="1">NETWORKDAYS(LeaveTracker[[#This Row],[Start Date]],LeaveTracker[[#This Row],[End Date]],lstHolidays)</f>
        <v>2</v>
      </c>
      <c r="L2935" s="30"/>
    </row>
    <row r="2936" spans="1:12" ht="30" customHeight="1" x14ac:dyDescent="0.3">
      <c r="A2936" s="30">
        <f t="shared" si="19"/>
        <v>1302</v>
      </c>
      <c r="B2936" s="36">
        <v>44893</v>
      </c>
      <c r="C2936" s="36">
        <v>44859</v>
      </c>
      <c r="D2936" s="19" t="s">
        <v>282</v>
      </c>
      <c r="E2936" s="20" t="str">
        <f>IF(ISBLANK(LeaveTracker[[#This Row],[Employee Name]]),"-----",VLOOKUP(LeaveTracker[[#This Row],[Employee Name]],Employees[[Employee Name]:[Office]],6))</f>
        <v>PICNIC GROVE</v>
      </c>
      <c r="F2936" s="24">
        <v>44868</v>
      </c>
      <c r="G2936" s="24">
        <v>44869</v>
      </c>
      <c r="H2936" s="19"/>
      <c r="I2936" s="51"/>
      <c r="J2936" s="27" t="str">
        <f ca="1">NETWORKDAYS(LeaveTracker[[#This Row],[Start Date]],LeaveTracker[[#This Row],[End Date]],lstHolidays)&amp; " "&amp;LeaveTracker[[#This Row],[Type of Leave]]</f>
        <v xml:space="preserve">2 </v>
      </c>
      <c r="K2936" s="23">
        <f ca="1">NETWORKDAYS(LeaveTracker[[#This Row],[Start Date]],LeaveTracker[[#This Row],[End Date]],lstHolidays)</f>
        <v>2</v>
      </c>
      <c r="L2936" s="30"/>
    </row>
    <row r="2937" spans="1:12" ht="30" customHeight="1" x14ac:dyDescent="0.3">
      <c r="A2937" s="30">
        <f t="shared" si="19"/>
        <v>1303</v>
      </c>
      <c r="B2937" s="36">
        <v>44893</v>
      </c>
      <c r="C2937" s="36">
        <v>44844</v>
      </c>
      <c r="D2937" s="19" t="s">
        <v>350</v>
      </c>
      <c r="E2937" s="20" t="str">
        <f>IF(ISBLANK(LeaveTracker[[#This Row],[Employee Name]]),"-----",VLOOKUP(LeaveTracker[[#This Row],[Employee Name]],Employees[[Employee Name]:[Office]],6))</f>
        <v>PICNIC GROVE</v>
      </c>
      <c r="F2937" s="24">
        <v>44837</v>
      </c>
      <c r="G2937" s="24">
        <v>44838</v>
      </c>
      <c r="H2937" s="19" t="s">
        <v>81</v>
      </c>
      <c r="I2937" s="51"/>
      <c r="J2937" s="27" t="str">
        <f ca="1">NETWORKDAYS(LeaveTracker[[#This Row],[Start Date]],LeaveTracker[[#This Row],[End Date]],lstHolidays)&amp; " "&amp;LeaveTracker[[#This Row],[Type of Leave]]</f>
        <v>2 SL</v>
      </c>
      <c r="K2937" s="23">
        <f ca="1">NETWORKDAYS(LeaveTracker[[#This Row],[Start Date]],LeaveTracker[[#This Row],[End Date]],lstHolidays)</f>
        <v>2</v>
      </c>
      <c r="L2937" s="30"/>
    </row>
    <row r="2938" spans="1:12" ht="30" customHeight="1" x14ac:dyDescent="0.3">
      <c r="A2938" s="30">
        <v>1303</v>
      </c>
      <c r="B2938" s="36">
        <v>44893</v>
      </c>
      <c r="C2938" s="36">
        <v>44844</v>
      </c>
      <c r="D2938" s="19" t="s">
        <v>350</v>
      </c>
      <c r="E2938" s="20" t="str">
        <f>IF(ISBLANK(LeaveTracker[[#This Row],[Employee Name]]),"-----",VLOOKUP(LeaveTracker[[#This Row],[Employee Name]],Employees[[Employee Name]:[Office]],6))</f>
        <v>PICNIC GROVE</v>
      </c>
      <c r="F2938" s="24">
        <v>44841</v>
      </c>
      <c r="G2938" s="24">
        <v>44841</v>
      </c>
      <c r="H2938" s="19" t="s">
        <v>81</v>
      </c>
      <c r="I2938" s="51"/>
      <c r="J2938" s="27" t="str">
        <f ca="1">NETWORKDAYS(LeaveTracker[[#This Row],[Start Date]],LeaveTracker[[#This Row],[End Date]],lstHolidays)&amp; " "&amp;LeaveTracker[[#This Row],[Type of Leave]]</f>
        <v>1 SL</v>
      </c>
      <c r="K2938" s="23">
        <f ca="1">NETWORKDAYS(LeaveTracker[[#This Row],[Start Date]],LeaveTracker[[#This Row],[End Date]],lstHolidays)</f>
        <v>1</v>
      </c>
      <c r="L2938" s="30"/>
    </row>
    <row r="2939" spans="1:12" ht="30" customHeight="1" x14ac:dyDescent="0.3">
      <c r="A2939" s="30">
        <f t="shared" ref="A2939:A3002" si="20">A2938+1</f>
        <v>1304</v>
      </c>
      <c r="B2939" s="36">
        <v>44893</v>
      </c>
      <c r="C2939" s="36">
        <v>44869</v>
      </c>
      <c r="D2939" s="19" t="s">
        <v>350</v>
      </c>
      <c r="E2939" s="20" t="str">
        <f>IF(ISBLANK(LeaveTracker[[#This Row],[Employee Name]]),"-----",VLOOKUP(LeaveTracker[[#This Row],[Employee Name]],Employees[[Employee Name]:[Office]],6))</f>
        <v>PICNIC GROVE</v>
      </c>
      <c r="F2939" s="24">
        <v>44861</v>
      </c>
      <c r="G2939" s="24">
        <v>44862</v>
      </c>
      <c r="H2939" s="19" t="s">
        <v>81</v>
      </c>
      <c r="I2939" s="51"/>
      <c r="J2939" s="27" t="str">
        <f ca="1">NETWORKDAYS(LeaveTracker[[#This Row],[Start Date]],LeaveTracker[[#This Row],[End Date]],lstHolidays)&amp; " "&amp;LeaveTracker[[#This Row],[Type of Leave]]</f>
        <v>2 SL</v>
      </c>
      <c r="K2939" s="23">
        <f ca="1">NETWORKDAYS(LeaveTracker[[#This Row],[Start Date]],LeaveTracker[[#This Row],[End Date]],lstHolidays)</f>
        <v>2</v>
      </c>
      <c r="L2939" s="30"/>
    </row>
    <row r="2940" spans="1:12" ht="30" customHeight="1" x14ac:dyDescent="0.3">
      <c r="A2940" s="30">
        <f t="shared" si="20"/>
        <v>1305</v>
      </c>
      <c r="B2940" s="36">
        <v>44893</v>
      </c>
      <c r="C2940" s="36">
        <v>44812</v>
      </c>
      <c r="D2940" s="19" t="s">
        <v>681</v>
      </c>
      <c r="E2940" s="20" t="str">
        <f>IF(ISBLANK(LeaveTracker[[#This Row],[Employee Name]]),"-----",VLOOKUP(LeaveTracker[[#This Row],[Employee Name]],Employees[[Employee Name]:[Office]],6))</f>
        <v>PICNIC GROVE</v>
      </c>
      <c r="F2940" s="24">
        <v>44817</v>
      </c>
      <c r="G2940" s="24">
        <v>44834</v>
      </c>
      <c r="H2940" s="19" t="s">
        <v>82</v>
      </c>
      <c r="I2940" s="51"/>
      <c r="J2940" s="27" t="str">
        <f ca="1">NETWORKDAYS(LeaveTracker[[#This Row],[Start Date]],LeaveTracker[[#This Row],[End Date]],lstHolidays)&amp; " "&amp;LeaveTracker[[#This Row],[Type of Leave]]</f>
        <v>14 VL</v>
      </c>
      <c r="K2940" s="23">
        <f ca="1">NETWORKDAYS(LeaveTracker[[#This Row],[Start Date]],LeaveTracker[[#This Row],[End Date]],lstHolidays)</f>
        <v>14</v>
      </c>
      <c r="L2940" s="30"/>
    </row>
    <row r="2941" spans="1:12" ht="30" customHeight="1" x14ac:dyDescent="0.3">
      <c r="A2941" s="30">
        <f t="shared" si="20"/>
        <v>1306</v>
      </c>
      <c r="B2941" s="36">
        <v>44893</v>
      </c>
      <c r="C2941" s="36">
        <v>44816</v>
      </c>
      <c r="D2941" s="19" t="s">
        <v>681</v>
      </c>
      <c r="E2941" s="20" t="str">
        <f>IF(ISBLANK(LeaveTracker[[#This Row],[Employee Name]]),"-----",VLOOKUP(LeaveTracker[[#This Row],[Employee Name]],Employees[[Employee Name]:[Office]],6))</f>
        <v>PICNIC GROVE</v>
      </c>
      <c r="F2941" s="24">
        <v>44812</v>
      </c>
      <c r="G2941" s="24">
        <v>44814</v>
      </c>
      <c r="H2941" s="19" t="s">
        <v>81</v>
      </c>
      <c r="I2941" s="51"/>
      <c r="J2941" s="27" t="str">
        <f>"3 "&amp;LeaveTracker[[#This Row],[Type of Leave]]</f>
        <v>3 SL</v>
      </c>
      <c r="K2941" s="23">
        <v>3</v>
      </c>
      <c r="L2941" s="30"/>
    </row>
    <row r="2942" spans="1:12" ht="30" customHeight="1" x14ac:dyDescent="0.3">
      <c r="A2942" s="30">
        <f t="shared" si="20"/>
        <v>1307</v>
      </c>
      <c r="B2942" s="36">
        <v>44893</v>
      </c>
      <c r="C2942" s="36">
        <v>44893</v>
      </c>
      <c r="D2942" s="19" t="s">
        <v>681</v>
      </c>
      <c r="E2942" s="20" t="str">
        <f>IF(ISBLANK(LeaveTracker[[#This Row],[Employee Name]]),"-----",VLOOKUP(LeaveTracker[[#This Row],[Employee Name]],Employees[[Employee Name]:[Office]],6))</f>
        <v>PICNIC GROVE</v>
      </c>
      <c r="F2942" s="24">
        <v>44844</v>
      </c>
      <c r="G2942" s="24">
        <v>44848</v>
      </c>
      <c r="H2942" s="19" t="s">
        <v>81</v>
      </c>
      <c r="I2942" s="51"/>
      <c r="J2942" s="27" t="str">
        <f ca="1">NETWORKDAYS(LeaveTracker[[#This Row],[Start Date]],LeaveTracker[[#This Row],[End Date]],lstHolidays)&amp; " "&amp;LeaveTracker[[#This Row],[Type of Leave]]</f>
        <v>5 SL</v>
      </c>
      <c r="K2942" s="23">
        <f ca="1">NETWORKDAYS(LeaveTracker[[#This Row],[Start Date]],LeaveTracker[[#This Row],[End Date]],lstHolidays)</f>
        <v>5</v>
      </c>
      <c r="L2942" s="30"/>
    </row>
    <row r="2943" spans="1:12" ht="30" customHeight="1" x14ac:dyDescent="0.3">
      <c r="A2943" s="30">
        <f t="shared" si="20"/>
        <v>1308</v>
      </c>
      <c r="B2943" s="36">
        <v>44893</v>
      </c>
      <c r="C2943" s="36">
        <v>44819</v>
      </c>
      <c r="D2943" s="19" t="s">
        <v>270</v>
      </c>
      <c r="E2943" s="20" t="str">
        <f>IF(ISBLANK(LeaveTracker[[#This Row],[Employee Name]]),"-----",VLOOKUP(LeaveTracker[[#This Row],[Employee Name]],Employees[[Employee Name]:[Office]],6))</f>
        <v>PICNIC GROVE</v>
      </c>
      <c r="F2943" s="24">
        <v>44816</v>
      </c>
      <c r="G2943" s="24">
        <v>44818</v>
      </c>
      <c r="H2943" s="19" t="s">
        <v>81</v>
      </c>
      <c r="I2943" s="51"/>
      <c r="J2943" s="27" t="str">
        <f ca="1">NETWORKDAYS(LeaveTracker[[#This Row],[Start Date]],LeaveTracker[[#This Row],[End Date]],lstHolidays)&amp; " "&amp;LeaveTracker[[#This Row],[Type of Leave]]</f>
        <v>3 SL</v>
      </c>
      <c r="K2943" s="23">
        <f ca="1">NETWORKDAYS(LeaveTracker[[#This Row],[Start Date]],LeaveTracker[[#This Row],[End Date]],lstHolidays)</f>
        <v>3</v>
      </c>
      <c r="L2943" s="30"/>
    </row>
    <row r="2944" spans="1:12" ht="30" customHeight="1" x14ac:dyDescent="0.3">
      <c r="A2944" s="30">
        <f t="shared" si="20"/>
        <v>1309</v>
      </c>
      <c r="B2944" s="36">
        <v>44893</v>
      </c>
      <c r="C2944" s="36">
        <v>44844</v>
      </c>
      <c r="D2944" s="19" t="s">
        <v>270</v>
      </c>
      <c r="E2944" s="20" t="str">
        <f>IF(ISBLANK(LeaveTracker[[#This Row],[Employee Name]]),"-----",VLOOKUP(LeaveTracker[[#This Row],[Employee Name]],Employees[[Employee Name]:[Office]],6))</f>
        <v>PICNIC GROVE</v>
      </c>
      <c r="F2944" s="24">
        <v>44861</v>
      </c>
      <c r="G2944" s="24">
        <v>44864</v>
      </c>
      <c r="H2944" s="19" t="s">
        <v>300</v>
      </c>
      <c r="I2944" s="51" t="s">
        <v>1048</v>
      </c>
      <c r="J2944" s="27" t="str">
        <f>"4 "&amp;LeaveTracker[[#This Row],[Type of Leave]]</f>
        <v>4 OTHER</v>
      </c>
      <c r="K2944" s="23">
        <v>4</v>
      </c>
      <c r="L2944" s="30"/>
    </row>
    <row r="2945" spans="1:12" ht="30" customHeight="1" x14ac:dyDescent="0.3">
      <c r="A2945" s="30">
        <f t="shared" si="20"/>
        <v>1310</v>
      </c>
      <c r="B2945" s="36">
        <v>44893</v>
      </c>
      <c r="C2945" s="36">
        <v>44850</v>
      </c>
      <c r="D2945" s="19" t="s">
        <v>270</v>
      </c>
      <c r="E2945" s="20" t="str">
        <f>IF(ISBLANK(LeaveTracker[[#This Row],[Employee Name]]),"-----",VLOOKUP(LeaveTracker[[#This Row],[Employee Name]],Employees[[Employee Name]:[Office]],6))</f>
        <v>PICNIC GROVE</v>
      </c>
      <c r="F2945" s="24">
        <v>44903</v>
      </c>
      <c r="G2945" s="24">
        <v>44903</v>
      </c>
      <c r="H2945" s="19" t="s">
        <v>300</v>
      </c>
      <c r="I2945" s="51" t="s">
        <v>1016</v>
      </c>
      <c r="J2945" s="27" t="str">
        <f ca="1">NETWORKDAYS(LeaveTracker[[#This Row],[Start Date]],LeaveTracker[[#This Row],[End Date]],lstHolidays)&amp; " "&amp;LeaveTracker[[#This Row],[Type of Leave]]</f>
        <v>0 OTHER</v>
      </c>
      <c r="K2945" s="23">
        <f ca="1">NETWORKDAYS(LeaveTracker[[#This Row],[Start Date]],LeaveTracker[[#This Row],[End Date]],lstHolidays)</f>
        <v>0</v>
      </c>
      <c r="L2945" s="30"/>
    </row>
    <row r="2946" spans="1:12" ht="30" customHeight="1" x14ac:dyDescent="0.3">
      <c r="A2946" s="30">
        <f t="shared" si="20"/>
        <v>1311</v>
      </c>
      <c r="B2946" s="36">
        <v>44893</v>
      </c>
      <c r="C2946" s="36">
        <v>44850</v>
      </c>
      <c r="D2946" s="19" t="s">
        <v>270</v>
      </c>
      <c r="E2946" s="20" t="str">
        <f>IF(ISBLANK(LeaveTracker[[#This Row],[Employee Name]]),"-----",VLOOKUP(LeaveTracker[[#This Row],[Employee Name]],Employees[[Employee Name]:[Office]],6))</f>
        <v>PICNIC GROVE</v>
      </c>
      <c r="F2946" s="24">
        <v>44864</v>
      </c>
      <c r="G2946" s="24">
        <v>44864</v>
      </c>
      <c r="H2946" s="19" t="s">
        <v>300</v>
      </c>
      <c r="I2946" s="51" t="s">
        <v>1016</v>
      </c>
      <c r="J2946" s="27" t="str">
        <f ca="1">NETWORKDAYS(LeaveTracker[[#This Row],[Start Date]],LeaveTracker[[#This Row],[End Date]],lstHolidays)&amp; " "&amp;LeaveTracker[[#This Row],[Type of Leave]]</f>
        <v>0 OTHER</v>
      </c>
      <c r="K2946" s="23">
        <f ca="1">NETWORKDAYS(LeaveTracker[[#This Row],[Start Date]],LeaveTracker[[#This Row],[End Date]],lstHolidays)</f>
        <v>0</v>
      </c>
      <c r="L2946" s="30"/>
    </row>
    <row r="2947" spans="1:12" ht="30" customHeight="1" x14ac:dyDescent="0.3">
      <c r="A2947" s="30">
        <f t="shared" si="20"/>
        <v>1312</v>
      </c>
      <c r="B2947" s="36">
        <v>44893</v>
      </c>
      <c r="C2947" s="36">
        <v>44816</v>
      </c>
      <c r="D2947" s="19" t="s">
        <v>627</v>
      </c>
      <c r="E2947" s="20" t="str">
        <f>IF(ISBLANK(LeaveTracker[[#This Row],[Employee Name]]),"-----",VLOOKUP(LeaveTracker[[#This Row],[Employee Name]],Employees[[Employee Name]:[Office]],6))</f>
        <v>CTO</v>
      </c>
      <c r="F2947" s="24">
        <v>44820</v>
      </c>
      <c r="G2947" s="24">
        <v>44820</v>
      </c>
      <c r="H2947" s="19" t="s">
        <v>82</v>
      </c>
      <c r="I2947" s="51"/>
      <c r="J2947" s="27" t="str">
        <f ca="1">NETWORKDAYS(LeaveTracker[[#This Row],[Start Date]],LeaveTracker[[#This Row],[End Date]],lstHolidays)&amp; " "&amp;LeaveTracker[[#This Row],[Type of Leave]]</f>
        <v>1 VL</v>
      </c>
      <c r="K2947" s="23">
        <f ca="1">NETWORKDAYS(LeaveTracker[[#This Row],[Start Date]],LeaveTracker[[#This Row],[End Date]],lstHolidays)</f>
        <v>1</v>
      </c>
      <c r="L2947" s="30"/>
    </row>
    <row r="2948" spans="1:12" ht="30" customHeight="1" x14ac:dyDescent="0.3">
      <c r="A2948" s="30">
        <f t="shared" si="20"/>
        <v>1313</v>
      </c>
      <c r="B2948" s="36">
        <v>44893</v>
      </c>
      <c r="C2948" s="36">
        <v>44813</v>
      </c>
      <c r="D2948" s="19" t="s">
        <v>627</v>
      </c>
      <c r="E2948" s="20" t="str">
        <f>IF(ISBLANK(LeaveTracker[[#This Row],[Employee Name]]),"-----",VLOOKUP(LeaveTracker[[#This Row],[Employee Name]],Employees[[Employee Name]:[Office]],6))</f>
        <v>CTO</v>
      </c>
      <c r="F2948" s="24">
        <v>44789</v>
      </c>
      <c r="G2948" s="24">
        <v>44789</v>
      </c>
      <c r="H2948" s="19" t="s">
        <v>82</v>
      </c>
      <c r="I2948" s="51"/>
      <c r="J2948" s="27" t="str">
        <f ca="1">NETWORKDAYS(LeaveTracker[[#This Row],[Start Date]],LeaveTracker[[#This Row],[End Date]],lstHolidays)&amp; " "&amp;LeaveTracker[[#This Row],[Type of Leave]]</f>
        <v>1 VL</v>
      </c>
      <c r="K2948" s="23">
        <f ca="1">NETWORKDAYS(LeaveTracker[[#This Row],[Start Date]],LeaveTracker[[#This Row],[End Date]],lstHolidays)</f>
        <v>1</v>
      </c>
      <c r="L2948" s="30"/>
    </row>
    <row r="2949" spans="1:12" ht="30" customHeight="1" x14ac:dyDescent="0.3">
      <c r="A2949" s="30">
        <f t="shared" si="20"/>
        <v>1314</v>
      </c>
      <c r="B2949" s="36">
        <v>44893</v>
      </c>
      <c r="C2949" s="36">
        <v>44798</v>
      </c>
      <c r="D2949" s="19" t="s">
        <v>627</v>
      </c>
      <c r="E2949" s="20" t="str">
        <f>IF(ISBLANK(LeaveTracker[[#This Row],[Employee Name]]),"-----",VLOOKUP(LeaveTracker[[#This Row],[Employee Name]],Employees[[Employee Name]:[Office]],6))</f>
        <v>CTO</v>
      </c>
      <c r="F2949" s="24">
        <v>44810</v>
      </c>
      <c r="G2949" s="24">
        <v>44810</v>
      </c>
      <c r="H2949" s="19" t="s">
        <v>82</v>
      </c>
      <c r="I2949" s="51"/>
      <c r="J2949" s="27" t="str">
        <f ca="1">NETWORKDAYS(LeaveTracker[[#This Row],[Start Date]],LeaveTracker[[#This Row],[End Date]],lstHolidays)&amp; " "&amp;LeaveTracker[[#This Row],[Type of Leave]]</f>
        <v>1 VL</v>
      </c>
      <c r="K2949" s="23">
        <f ca="1">NETWORKDAYS(LeaveTracker[[#This Row],[Start Date]],LeaveTracker[[#This Row],[End Date]],lstHolidays)</f>
        <v>1</v>
      </c>
      <c r="L2949" s="30"/>
    </row>
    <row r="2950" spans="1:12" ht="30" customHeight="1" x14ac:dyDescent="0.3">
      <c r="A2950" s="30">
        <f t="shared" si="20"/>
        <v>1315</v>
      </c>
      <c r="B2950" s="36">
        <v>44893</v>
      </c>
      <c r="C2950" s="36">
        <v>44837</v>
      </c>
      <c r="D2950" s="19" t="s">
        <v>627</v>
      </c>
      <c r="E2950" s="20" t="str">
        <f>IF(ISBLANK(LeaveTracker[[#This Row],[Employee Name]]),"-----",VLOOKUP(LeaveTracker[[#This Row],[Employee Name]],Employees[[Employee Name]:[Office]],6))</f>
        <v>CTO</v>
      </c>
      <c r="F2950" s="24">
        <v>44833</v>
      </c>
      <c r="G2950" s="24">
        <v>44834</v>
      </c>
      <c r="H2950" s="19" t="s">
        <v>81</v>
      </c>
      <c r="I2950" s="51"/>
      <c r="J2950" s="27" t="str">
        <f ca="1">NETWORKDAYS(LeaveTracker[[#This Row],[Start Date]],LeaveTracker[[#This Row],[End Date]],lstHolidays)&amp; " "&amp;LeaveTracker[[#This Row],[Type of Leave]]</f>
        <v>2 SL</v>
      </c>
      <c r="K2950" s="23">
        <f ca="1">NETWORKDAYS(LeaveTracker[[#This Row],[Start Date]],LeaveTracker[[#This Row],[End Date]],lstHolidays)</f>
        <v>2</v>
      </c>
      <c r="L2950" s="30"/>
    </row>
    <row r="2951" spans="1:12" ht="30" customHeight="1" x14ac:dyDescent="0.3">
      <c r="A2951" s="30">
        <f t="shared" si="20"/>
        <v>1316</v>
      </c>
      <c r="B2951" s="36">
        <v>44893</v>
      </c>
      <c r="C2951" s="36">
        <v>44858</v>
      </c>
      <c r="D2951" s="19" t="s">
        <v>627</v>
      </c>
      <c r="E2951" s="20" t="str">
        <f>IF(ISBLANK(LeaveTracker[[#This Row],[Employee Name]]),"-----",VLOOKUP(LeaveTracker[[#This Row],[Employee Name]],Employees[[Employee Name]:[Office]],6))</f>
        <v>CTO</v>
      </c>
      <c r="F2951" s="24">
        <v>44853</v>
      </c>
      <c r="G2951" s="24">
        <v>44853</v>
      </c>
      <c r="H2951" s="19" t="s">
        <v>81</v>
      </c>
      <c r="I2951" s="51"/>
      <c r="J2951" s="27" t="str">
        <f ca="1">NETWORKDAYS(LeaveTracker[[#This Row],[Start Date]],LeaveTracker[[#This Row],[End Date]],lstHolidays)&amp; " "&amp;LeaveTracker[[#This Row],[Type of Leave]]</f>
        <v>1 SL</v>
      </c>
      <c r="K2951" s="23">
        <f ca="1">NETWORKDAYS(LeaveTracker[[#This Row],[Start Date]],LeaveTracker[[#This Row],[End Date]],lstHolidays)</f>
        <v>1</v>
      </c>
      <c r="L2951" s="30"/>
    </row>
    <row r="2952" spans="1:12" ht="30" customHeight="1" x14ac:dyDescent="0.3">
      <c r="A2952" s="30">
        <f t="shared" si="20"/>
        <v>1317</v>
      </c>
      <c r="B2952" s="36">
        <v>44893</v>
      </c>
      <c r="C2952" s="36">
        <v>44872</v>
      </c>
      <c r="D2952" s="19" t="s">
        <v>627</v>
      </c>
      <c r="E2952" s="20" t="str">
        <f>IF(ISBLANK(LeaveTracker[[#This Row],[Employee Name]]),"-----",VLOOKUP(LeaveTracker[[#This Row],[Employee Name]],Employees[[Employee Name]:[Office]],6))</f>
        <v>CTO</v>
      </c>
      <c r="F2952" s="24">
        <v>44879</v>
      </c>
      <c r="G2952" s="24">
        <v>44879</v>
      </c>
      <c r="H2952" s="19" t="s">
        <v>82</v>
      </c>
      <c r="I2952" s="51"/>
      <c r="J2952" s="27" t="str">
        <f ca="1">NETWORKDAYS(LeaveTracker[[#This Row],[Start Date]],LeaveTracker[[#This Row],[End Date]],lstHolidays)&amp; " "&amp;LeaveTracker[[#This Row],[Type of Leave]]</f>
        <v>1 VL</v>
      </c>
      <c r="K2952" s="23">
        <f ca="1">NETWORKDAYS(LeaveTracker[[#This Row],[Start Date]],LeaveTracker[[#This Row],[End Date]],lstHolidays)</f>
        <v>1</v>
      </c>
      <c r="L2952" s="30"/>
    </row>
    <row r="2953" spans="1:12" ht="30" customHeight="1" x14ac:dyDescent="0.3">
      <c r="A2953" s="30">
        <f t="shared" si="20"/>
        <v>1318</v>
      </c>
      <c r="B2953" s="36">
        <v>44893</v>
      </c>
      <c r="C2953" s="36">
        <v>44862</v>
      </c>
      <c r="D2953" s="19" t="s">
        <v>399</v>
      </c>
      <c r="E2953" s="20" t="str">
        <f>IF(ISBLANK(LeaveTracker[[#This Row],[Employee Name]]),"-----",VLOOKUP(LeaveTracker[[#This Row],[Employee Name]],Employees[[Employee Name]:[Office]],6))</f>
        <v>CTO</v>
      </c>
      <c r="F2953" s="24">
        <v>44858</v>
      </c>
      <c r="G2953" s="24">
        <v>44859</v>
      </c>
      <c r="H2953" s="19" t="s">
        <v>81</v>
      </c>
      <c r="I2953" s="51"/>
      <c r="J2953" s="27" t="str">
        <f ca="1">NETWORKDAYS(LeaveTracker[[#This Row],[Start Date]],LeaveTracker[[#This Row],[End Date]],lstHolidays)&amp; " "&amp;LeaveTracker[[#This Row],[Type of Leave]]</f>
        <v>2 SL</v>
      </c>
      <c r="K2953" s="23">
        <f ca="1">NETWORKDAYS(LeaveTracker[[#This Row],[Start Date]],LeaveTracker[[#This Row],[End Date]],lstHolidays)</f>
        <v>2</v>
      </c>
      <c r="L2953" s="30"/>
    </row>
    <row r="2954" spans="1:12" ht="30" customHeight="1" x14ac:dyDescent="0.3">
      <c r="A2954" s="30">
        <f t="shared" si="20"/>
        <v>1319</v>
      </c>
      <c r="B2954" s="36">
        <v>44893</v>
      </c>
      <c r="C2954" s="36">
        <v>44852</v>
      </c>
      <c r="D2954" s="19" t="s">
        <v>399</v>
      </c>
      <c r="E2954" s="20" t="str">
        <f>IF(ISBLANK(LeaveTracker[[#This Row],[Employee Name]]),"-----",VLOOKUP(LeaveTracker[[#This Row],[Employee Name]],Employees[[Employee Name]:[Office]],6))</f>
        <v>CTO</v>
      </c>
      <c r="F2954" s="24">
        <v>44851</v>
      </c>
      <c r="G2954" s="24">
        <v>44851</v>
      </c>
      <c r="H2954" s="19" t="s">
        <v>81</v>
      </c>
      <c r="I2954" s="51"/>
      <c r="J2954" s="27" t="str">
        <f ca="1">NETWORKDAYS(LeaveTracker[[#This Row],[Start Date]],LeaveTracker[[#This Row],[End Date]],lstHolidays)&amp; " "&amp;LeaveTracker[[#This Row],[Type of Leave]]</f>
        <v>1 SL</v>
      </c>
      <c r="K2954" s="23">
        <f ca="1">NETWORKDAYS(LeaveTracker[[#This Row],[Start Date]],LeaveTracker[[#This Row],[End Date]],lstHolidays)</f>
        <v>1</v>
      </c>
      <c r="L2954" s="30"/>
    </row>
    <row r="2955" spans="1:12" ht="30" customHeight="1" x14ac:dyDescent="0.3">
      <c r="A2955" s="30">
        <f t="shared" si="20"/>
        <v>1320</v>
      </c>
      <c r="B2955" s="36">
        <v>44893</v>
      </c>
      <c r="C2955" s="36">
        <v>44874</v>
      </c>
      <c r="D2955" s="19" t="s">
        <v>425</v>
      </c>
      <c r="E2955" s="20" t="str">
        <f>IF(ISBLANK(LeaveTracker[[#This Row],[Employee Name]]),"-----",VLOOKUP(LeaveTracker[[#This Row],[Employee Name]],Employees[[Employee Name]:[Office]],6))</f>
        <v>CTO</v>
      </c>
      <c r="F2955" s="24">
        <v>44873</v>
      </c>
      <c r="G2955" s="24">
        <v>44873</v>
      </c>
      <c r="H2955" s="19" t="s">
        <v>81</v>
      </c>
      <c r="I2955" s="51"/>
      <c r="J2955" s="27" t="str">
        <f ca="1">NETWORKDAYS(LeaveTracker[[#This Row],[Start Date]],LeaveTracker[[#This Row],[End Date]],lstHolidays)&amp; " "&amp;LeaveTracker[[#This Row],[Type of Leave]]</f>
        <v>1 SL</v>
      </c>
      <c r="K2955" s="23">
        <f ca="1">NETWORKDAYS(LeaveTracker[[#This Row],[Start Date]],LeaveTracker[[#This Row],[End Date]],lstHolidays)</f>
        <v>1</v>
      </c>
      <c r="L2955" s="30"/>
    </row>
    <row r="2956" spans="1:12" ht="30" customHeight="1" x14ac:dyDescent="0.3">
      <c r="A2956" s="30">
        <f t="shared" si="20"/>
        <v>1321</v>
      </c>
      <c r="B2956" s="36">
        <v>44893</v>
      </c>
      <c r="C2956" s="36">
        <v>44874</v>
      </c>
      <c r="D2956" s="19" t="s">
        <v>399</v>
      </c>
      <c r="E2956" s="20" t="str">
        <f>IF(ISBLANK(LeaveTracker[[#This Row],[Employee Name]]),"-----",VLOOKUP(LeaveTracker[[#This Row],[Employee Name]],Employees[[Employee Name]:[Office]],6))</f>
        <v>CTO</v>
      </c>
      <c r="F2956" s="24">
        <v>44872</v>
      </c>
      <c r="G2956" s="24">
        <v>44872</v>
      </c>
      <c r="H2956" s="19" t="s">
        <v>81</v>
      </c>
      <c r="I2956" s="51"/>
      <c r="J2956" s="27" t="str">
        <f ca="1">NETWORKDAYS(LeaveTracker[[#This Row],[Start Date]],LeaveTracker[[#This Row],[End Date]],lstHolidays)&amp; " "&amp;LeaveTracker[[#This Row],[Type of Leave]]</f>
        <v>1 SL</v>
      </c>
      <c r="K2956" s="23">
        <f ca="1">NETWORKDAYS(LeaveTracker[[#This Row],[Start Date]],LeaveTracker[[#This Row],[End Date]],lstHolidays)</f>
        <v>1</v>
      </c>
      <c r="L2956" s="30"/>
    </row>
    <row r="2957" spans="1:12" ht="30" customHeight="1" x14ac:dyDescent="0.3">
      <c r="A2957" s="30">
        <f t="shared" si="20"/>
        <v>1322</v>
      </c>
      <c r="B2957" s="36">
        <v>44893</v>
      </c>
      <c r="C2957" s="36">
        <v>44781</v>
      </c>
      <c r="D2957" s="19" t="s">
        <v>399</v>
      </c>
      <c r="E2957" s="20" t="str">
        <f>IF(ISBLANK(LeaveTracker[[#This Row],[Employee Name]]),"-----",VLOOKUP(LeaveTracker[[#This Row],[Employee Name]],Employees[[Employee Name]:[Office]],6))</f>
        <v>CTO</v>
      </c>
      <c r="F2957" s="24">
        <v>44777</v>
      </c>
      <c r="G2957" s="24">
        <v>44778</v>
      </c>
      <c r="H2957" s="19" t="s">
        <v>81</v>
      </c>
      <c r="I2957" s="51"/>
      <c r="J2957" s="27" t="str">
        <f ca="1">NETWORKDAYS(LeaveTracker[[#This Row],[Start Date]],LeaveTracker[[#This Row],[End Date]],lstHolidays)&amp; " "&amp;LeaveTracker[[#This Row],[Type of Leave]]</f>
        <v>2 SL</v>
      </c>
      <c r="K2957" s="23">
        <f ca="1">NETWORKDAYS(LeaveTracker[[#This Row],[Start Date]],LeaveTracker[[#This Row],[End Date]],lstHolidays)</f>
        <v>2</v>
      </c>
      <c r="L2957" s="30"/>
    </row>
    <row r="2958" spans="1:12" ht="30" customHeight="1" x14ac:dyDescent="0.3">
      <c r="A2958" s="30">
        <f t="shared" si="20"/>
        <v>1323</v>
      </c>
      <c r="B2958" s="36">
        <v>44893</v>
      </c>
      <c r="C2958" s="36">
        <v>44818</v>
      </c>
      <c r="D2958" s="19" t="s">
        <v>399</v>
      </c>
      <c r="E2958" s="20" t="str">
        <f>IF(ISBLANK(LeaveTracker[[#This Row],[Employee Name]]),"-----",VLOOKUP(LeaveTracker[[#This Row],[Employee Name]],Employees[[Employee Name]:[Office]],6))</f>
        <v>CTO</v>
      </c>
      <c r="F2958" s="24">
        <v>44816</v>
      </c>
      <c r="G2958" s="24">
        <v>44817</v>
      </c>
      <c r="H2958" s="19" t="s">
        <v>81</v>
      </c>
      <c r="I2958" s="51"/>
      <c r="J2958" s="27" t="str">
        <f ca="1">NETWORKDAYS(LeaveTracker[[#This Row],[Start Date]],LeaveTracker[[#This Row],[End Date]],lstHolidays)&amp; " "&amp;LeaveTracker[[#This Row],[Type of Leave]]</f>
        <v>2 SL</v>
      </c>
      <c r="K2958" s="23">
        <f ca="1">NETWORKDAYS(LeaveTracker[[#This Row],[Start Date]],LeaveTracker[[#This Row],[End Date]],lstHolidays)</f>
        <v>2</v>
      </c>
      <c r="L2958" s="30"/>
    </row>
    <row r="2959" spans="1:12" ht="30" customHeight="1" x14ac:dyDescent="0.3">
      <c r="A2959" s="30">
        <f t="shared" si="20"/>
        <v>1324</v>
      </c>
      <c r="B2959" s="36">
        <v>44893</v>
      </c>
      <c r="C2959" s="36">
        <v>44796</v>
      </c>
      <c r="D2959" s="19" t="s">
        <v>719</v>
      </c>
      <c r="E2959" s="20" t="str">
        <f>IF(ISBLANK(LeaveTracker[[#This Row],[Employee Name]]),"-----",VLOOKUP(LeaveTracker[[#This Row],[Employee Name]],Employees[[Employee Name]:[Office]],6))</f>
        <v>CBO</v>
      </c>
      <c r="F2959" s="24">
        <v>44798</v>
      </c>
      <c r="G2959" s="24">
        <v>44798</v>
      </c>
      <c r="H2959" s="19" t="s">
        <v>82</v>
      </c>
      <c r="I2959" s="51"/>
      <c r="J2959" s="27" t="str">
        <f ca="1">NETWORKDAYS(LeaveTracker[[#This Row],[Start Date]],LeaveTracker[[#This Row],[End Date]],lstHolidays)&amp; " "&amp;LeaveTracker[[#This Row],[Type of Leave]]</f>
        <v>1 VL</v>
      </c>
      <c r="K2959" s="23">
        <f ca="1">NETWORKDAYS(LeaveTracker[[#This Row],[Start Date]],LeaveTracker[[#This Row],[End Date]],lstHolidays)</f>
        <v>1</v>
      </c>
      <c r="L2959" s="30"/>
    </row>
    <row r="2960" spans="1:12" ht="30" customHeight="1" x14ac:dyDescent="0.3">
      <c r="A2960" s="30">
        <f t="shared" si="20"/>
        <v>1325</v>
      </c>
      <c r="B2960" s="36">
        <v>44893</v>
      </c>
      <c r="C2960" s="36">
        <v>44875</v>
      </c>
      <c r="D2960" s="19" t="s">
        <v>1069</v>
      </c>
      <c r="E2960" s="20" t="str">
        <f>IF(ISBLANK(LeaveTracker[[#This Row],[Employee Name]]),"-----",VLOOKUP(LeaveTracker[[#This Row],[Employee Name]],Employees[[Employee Name]:[Office]],6))</f>
        <v>CTO</v>
      </c>
      <c r="F2960" s="24">
        <v>44882</v>
      </c>
      <c r="G2960" s="24">
        <v>44882</v>
      </c>
      <c r="H2960" s="19" t="s">
        <v>300</v>
      </c>
      <c r="I2960" s="51" t="s">
        <v>1016</v>
      </c>
      <c r="J2960" s="27" t="str">
        <f ca="1">NETWORKDAYS(LeaveTracker[[#This Row],[Start Date]],LeaveTracker[[#This Row],[End Date]],lstHolidays)&amp; " "&amp;LeaveTracker[[#This Row],[Type of Leave]]</f>
        <v>1 OTHER</v>
      </c>
      <c r="K2960" s="23">
        <f ca="1">NETWORKDAYS(LeaveTracker[[#This Row],[Start Date]],LeaveTracker[[#This Row],[End Date]],lstHolidays)</f>
        <v>1</v>
      </c>
      <c r="L2960" s="30"/>
    </row>
    <row r="2961" spans="1:12" ht="30" customHeight="1" x14ac:dyDescent="0.3">
      <c r="A2961" s="30">
        <f t="shared" si="20"/>
        <v>1326</v>
      </c>
      <c r="B2961" s="36">
        <v>44893</v>
      </c>
      <c r="C2961" s="36">
        <v>44851</v>
      </c>
      <c r="D2961" s="19" t="s">
        <v>1069</v>
      </c>
      <c r="E2961" s="20" t="str">
        <f>IF(ISBLANK(LeaveTracker[[#This Row],[Employee Name]]),"-----",VLOOKUP(LeaveTracker[[#This Row],[Employee Name]],Employees[[Employee Name]:[Office]],6))</f>
        <v>CTO</v>
      </c>
      <c r="F2961" s="24">
        <v>44858</v>
      </c>
      <c r="G2961" s="24">
        <v>44858</v>
      </c>
      <c r="H2961" s="19" t="s">
        <v>82</v>
      </c>
      <c r="I2961" s="51" t="s">
        <v>1017</v>
      </c>
      <c r="J2961" s="27" t="str">
        <f ca="1">NETWORKDAYS(LeaveTracker[[#This Row],[Start Date]],LeaveTracker[[#This Row],[End Date]],lstHolidays)&amp; " "&amp;LeaveTracker[[#This Row],[Type of Leave]]</f>
        <v>1 VL</v>
      </c>
      <c r="K2961" s="23">
        <f ca="1">NETWORKDAYS(LeaveTracker[[#This Row],[Start Date]],LeaveTracker[[#This Row],[End Date]],lstHolidays)</f>
        <v>1</v>
      </c>
      <c r="L2961" s="30"/>
    </row>
    <row r="2962" spans="1:12" ht="30" customHeight="1" x14ac:dyDescent="0.3">
      <c r="A2962" s="30">
        <f t="shared" si="20"/>
        <v>1327</v>
      </c>
      <c r="B2962" s="36">
        <v>44893</v>
      </c>
      <c r="C2962" s="36">
        <v>44811</v>
      </c>
      <c r="D2962" s="19" t="s">
        <v>397</v>
      </c>
      <c r="E2962" s="20" t="str">
        <f>IF(ISBLANK(LeaveTracker[[#This Row],[Employee Name]]),"-----",VLOOKUP(LeaveTracker[[#This Row],[Employee Name]],Employees[[Employee Name]:[Office]],6))</f>
        <v>CTO</v>
      </c>
      <c r="F2962" s="24">
        <v>44810</v>
      </c>
      <c r="G2962" s="24">
        <v>44810</v>
      </c>
      <c r="H2962" s="19" t="s">
        <v>81</v>
      </c>
      <c r="I2962" s="51"/>
      <c r="J2962" s="27" t="str">
        <f ca="1">NETWORKDAYS(LeaveTracker[[#This Row],[Start Date]],LeaveTracker[[#This Row],[End Date]],lstHolidays)&amp; " "&amp;LeaveTracker[[#This Row],[Type of Leave]]</f>
        <v>1 SL</v>
      </c>
      <c r="K2962" s="23">
        <f ca="1">NETWORKDAYS(LeaveTracker[[#This Row],[Start Date]],LeaveTracker[[#This Row],[End Date]],lstHolidays)</f>
        <v>1</v>
      </c>
      <c r="L2962" s="30"/>
    </row>
    <row r="2963" spans="1:12" ht="30" customHeight="1" x14ac:dyDescent="0.3">
      <c r="A2963" s="30">
        <f t="shared" si="20"/>
        <v>1328</v>
      </c>
      <c r="B2963" s="36">
        <v>44893</v>
      </c>
      <c r="C2963" s="36">
        <v>44824</v>
      </c>
      <c r="D2963" s="19" t="s">
        <v>397</v>
      </c>
      <c r="E2963" s="20" t="str">
        <f>IF(ISBLANK(LeaveTracker[[#This Row],[Employee Name]]),"-----",VLOOKUP(LeaveTracker[[#This Row],[Employee Name]],Employees[[Employee Name]:[Office]],6))</f>
        <v>CTO</v>
      </c>
      <c r="F2963" s="24">
        <v>44823</v>
      </c>
      <c r="G2963" s="24">
        <v>44823</v>
      </c>
      <c r="H2963" s="19" t="s">
        <v>81</v>
      </c>
      <c r="I2963" s="51"/>
      <c r="J2963" s="27" t="str">
        <f ca="1">NETWORKDAYS(LeaveTracker[[#This Row],[Start Date]],LeaveTracker[[#This Row],[End Date]],lstHolidays)&amp; " "&amp;LeaveTracker[[#This Row],[Type of Leave]]</f>
        <v>1 SL</v>
      </c>
      <c r="K2963" s="23">
        <f ca="1">NETWORKDAYS(LeaveTracker[[#This Row],[Start Date]],LeaveTracker[[#This Row],[End Date]],lstHolidays)</f>
        <v>1</v>
      </c>
      <c r="L2963" s="30"/>
    </row>
    <row r="2964" spans="1:12" ht="30" customHeight="1" x14ac:dyDescent="0.3">
      <c r="A2964" s="30">
        <f t="shared" si="20"/>
        <v>1329</v>
      </c>
      <c r="B2964" s="36">
        <v>44893</v>
      </c>
      <c r="C2964" s="36">
        <v>44818</v>
      </c>
      <c r="D2964" s="19" t="s">
        <v>397</v>
      </c>
      <c r="E2964" s="20" t="str">
        <f>IF(ISBLANK(LeaveTracker[[#This Row],[Employee Name]]),"-----",VLOOKUP(LeaveTracker[[#This Row],[Employee Name]],Employees[[Employee Name]:[Office]],6))</f>
        <v>CTO</v>
      </c>
      <c r="F2964" s="24">
        <v>44816</v>
      </c>
      <c r="G2964" s="24">
        <v>44817</v>
      </c>
      <c r="H2964" s="19" t="s">
        <v>81</v>
      </c>
      <c r="I2964" s="51"/>
      <c r="J2964" s="27" t="str">
        <f ca="1">NETWORKDAYS(LeaveTracker[[#This Row],[Start Date]],LeaveTracker[[#This Row],[End Date]],lstHolidays)&amp; " "&amp;LeaveTracker[[#This Row],[Type of Leave]]</f>
        <v>2 SL</v>
      </c>
      <c r="K2964" s="23">
        <f ca="1">NETWORKDAYS(LeaveTracker[[#This Row],[Start Date]],LeaveTracker[[#This Row],[End Date]],lstHolidays)</f>
        <v>2</v>
      </c>
      <c r="L2964" s="30"/>
    </row>
    <row r="2965" spans="1:12" ht="30" customHeight="1" x14ac:dyDescent="0.3">
      <c r="A2965" s="30">
        <f t="shared" si="20"/>
        <v>1330</v>
      </c>
      <c r="B2965" s="36">
        <v>44893</v>
      </c>
      <c r="C2965" s="36">
        <v>44846</v>
      </c>
      <c r="D2965" s="19" t="s">
        <v>425</v>
      </c>
      <c r="E2965" s="20" t="str">
        <f>IF(ISBLANK(LeaveTracker[[#This Row],[Employee Name]]),"-----",VLOOKUP(LeaveTracker[[#This Row],[Employee Name]],Employees[[Employee Name]:[Office]],6))</f>
        <v>CTO</v>
      </c>
      <c r="F2965" s="24">
        <v>44845</v>
      </c>
      <c r="G2965" s="24">
        <v>44845</v>
      </c>
      <c r="H2965" s="19" t="s">
        <v>81</v>
      </c>
      <c r="I2965" s="51"/>
      <c r="J2965" s="27" t="str">
        <f ca="1">NETWORKDAYS(LeaveTracker[[#This Row],[Start Date]],LeaveTracker[[#This Row],[End Date]],lstHolidays)&amp; " "&amp;LeaveTracker[[#This Row],[Type of Leave]]</f>
        <v>1 SL</v>
      </c>
      <c r="K2965" s="23">
        <f ca="1">NETWORKDAYS(LeaveTracker[[#This Row],[Start Date]],LeaveTracker[[#This Row],[End Date]],lstHolidays)</f>
        <v>1</v>
      </c>
      <c r="L2965" s="30"/>
    </row>
    <row r="2966" spans="1:12" ht="30" customHeight="1" x14ac:dyDescent="0.3">
      <c r="A2966" s="30">
        <f t="shared" si="20"/>
        <v>1331</v>
      </c>
      <c r="B2966" s="36">
        <v>44893</v>
      </c>
      <c r="C2966" s="36">
        <v>44838</v>
      </c>
      <c r="D2966" s="19" t="s">
        <v>425</v>
      </c>
      <c r="E2966" s="20" t="str">
        <f>IF(ISBLANK(LeaveTracker[[#This Row],[Employee Name]]),"-----",VLOOKUP(LeaveTracker[[#This Row],[Employee Name]],Employees[[Employee Name]:[Office]],6))</f>
        <v>CTO</v>
      </c>
      <c r="F2966" s="24">
        <v>44832</v>
      </c>
      <c r="G2966" s="24">
        <v>44832</v>
      </c>
      <c r="H2966" s="19" t="s">
        <v>82</v>
      </c>
      <c r="I2966" s="51" t="s">
        <v>1017</v>
      </c>
      <c r="J2966" s="27" t="str">
        <f ca="1">NETWORKDAYS(LeaveTracker[[#This Row],[Start Date]],LeaveTracker[[#This Row],[End Date]],lstHolidays)&amp; " "&amp;LeaveTracker[[#This Row],[Type of Leave]]</f>
        <v>1 VL</v>
      </c>
      <c r="K2966" s="23">
        <f ca="1">NETWORKDAYS(LeaveTracker[[#This Row],[Start Date]],LeaveTracker[[#This Row],[End Date]],lstHolidays)</f>
        <v>1</v>
      </c>
      <c r="L2966" s="30"/>
    </row>
    <row r="2967" spans="1:12" ht="30" customHeight="1" x14ac:dyDescent="0.3">
      <c r="A2967" s="30">
        <f t="shared" si="20"/>
        <v>1332</v>
      </c>
      <c r="B2967" s="36">
        <v>44893</v>
      </c>
      <c r="C2967" s="36">
        <v>44838</v>
      </c>
      <c r="D2967" s="19" t="s">
        <v>425</v>
      </c>
      <c r="E2967" s="20" t="str">
        <f>IF(ISBLANK(LeaveTracker[[#This Row],[Employee Name]]),"-----",VLOOKUP(LeaveTracker[[#This Row],[Employee Name]],Employees[[Employee Name]:[Office]],6))</f>
        <v>CTO</v>
      </c>
      <c r="F2967" s="24">
        <v>44833</v>
      </c>
      <c r="G2967" s="24">
        <v>44834</v>
      </c>
      <c r="H2967" s="19" t="s">
        <v>81</v>
      </c>
      <c r="I2967" s="51"/>
      <c r="J2967" s="27" t="str">
        <f ca="1">NETWORKDAYS(LeaveTracker[[#This Row],[Start Date]],LeaveTracker[[#This Row],[End Date]],lstHolidays)&amp; " "&amp;LeaveTracker[[#This Row],[Type of Leave]]</f>
        <v>2 SL</v>
      </c>
      <c r="K2967" s="23">
        <f ca="1">NETWORKDAYS(LeaveTracker[[#This Row],[Start Date]],LeaveTracker[[#This Row],[End Date]],lstHolidays)</f>
        <v>2</v>
      </c>
      <c r="L2967" s="30"/>
    </row>
    <row r="2968" spans="1:12" ht="30" customHeight="1" x14ac:dyDescent="0.3">
      <c r="A2968" s="30">
        <f t="shared" si="20"/>
        <v>1333</v>
      </c>
      <c r="B2968" s="36">
        <v>44893</v>
      </c>
      <c r="C2968" s="36">
        <v>44858</v>
      </c>
      <c r="D2968" s="19" t="s">
        <v>1072</v>
      </c>
      <c r="E2968" s="20" t="str">
        <f>IF(ISBLANK(LeaveTracker[[#This Row],[Employee Name]]),"-----",VLOOKUP(LeaveTracker[[#This Row],[Employee Name]],Employees[[Employee Name]:[Office]],6))</f>
        <v>CTO</v>
      </c>
      <c r="F2968" s="24">
        <v>44837</v>
      </c>
      <c r="G2968" s="24">
        <v>44837</v>
      </c>
      <c r="H2968" s="19" t="s">
        <v>81</v>
      </c>
      <c r="I2968" s="51"/>
      <c r="J2968" s="27" t="str">
        <f ca="1">NETWORKDAYS(LeaveTracker[[#This Row],[Start Date]],LeaveTracker[[#This Row],[End Date]],lstHolidays)&amp; " "&amp;LeaveTracker[[#This Row],[Type of Leave]]</f>
        <v>1 SL</v>
      </c>
      <c r="K2968" s="23">
        <f ca="1">NETWORKDAYS(LeaveTracker[[#This Row],[Start Date]],LeaveTracker[[#This Row],[End Date]],lstHolidays)</f>
        <v>1</v>
      </c>
      <c r="L2968" s="30"/>
    </row>
    <row r="2969" spans="1:12" ht="30" customHeight="1" x14ac:dyDescent="0.3">
      <c r="A2969" s="30">
        <f t="shared" si="20"/>
        <v>1334</v>
      </c>
      <c r="B2969" s="36">
        <v>44893</v>
      </c>
      <c r="C2969" s="36">
        <v>44886</v>
      </c>
      <c r="D2969" s="19" t="s">
        <v>1072</v>
      </c>
      <c r="E2969" s="20" t="str">
        <f>IF(ISBLANK(LeaveTracker[[#This Row],[Employee Name]]),"-----",VLOOKUP(LeaveTracker[[#This Row],[Employee Name]],Employees[[Employee Name]:[Office]],6))</f>
        <v>CTO</v>
      </c>
      <c r="F2969" s="24">
        <v>44890</v>
      </c>
      <c r="G2969" s="24">
        <v>44890</v>
      </c>
      <c r="H2969" s="19" t="s">
        <v>82</v>
      </c>
      <c r="I2969" s="51" t="s">
        <v>1017</v>
      </c>
      <c r="J2969" s="27" t="str">
        <f ca="1">NETWORKDAYS(LeaveTracker[[#This Row],[Start Date]],LeaveTracker[[#This Row],[End Date]],lstHolidays)&amp; " "&amp;LeaveTracker[[#This Row],[Type of Leave]]</f>
        <v>1 VL</v>
      </c>
      <c r="K2969" s="23">
        <f ca="1">NETWORKDAYS(LeaveTracker[[#This Row],[Start Date]],LeaveTracker[[#This Row],[End Date]],lstHolidays)</f>
        <v>1</v>
      </c>
      <c r="L2969" s="30"/>
    </row>
    <row r="2970" spans="1:12" ht="30" customHeight="1" x14ac:dyDescent="0.3">
      <c r="A2970" s="30">
        <f t="shared" si="20"/>
        <v>1335</v>
      </c>
      <c r="B2970" s="36">
        <v>44893</v>
      </c>
      <c r="C2970" s="36">
        <v>44825</v>
      </c>
      <c r="D2970" s="19" t="s">
        <v>1072</v>
      </c>
      <c r="E2970" s="20" t="str">
        <f>IF(ISBLANK(LeaveTracker[[#This Row],[Employee Name]]),"-----",VLOOKUP(LeaveTracker[[#This Row],[Employee Name]],Employees[[Employee Name]:[Office]],6))</f>
        <v>CTO</v>
      </c>
      <c r="F2970" s="24">
        <v>44831</v>
      </c>
      <c r="G2970" s="24">
        <v>44834</v>
      </c>
      <c r="H2970" s="19" t="s">
        <v>82</v>
      </c>
      <c r="I2970" s="51"/>
      <c r="J2970" s="27" t="str">
        <f ca="1">NETWORKDAYS(LeaveTracker[[#This Row],[Start Date]],LeaveTracker[[#This Row],[End Date]],lstHolidays)&amp; " "&amp;LeaveTracker[[#This Row],[Type of Leave]]</f>
        <v>4 VL</v>
      </c>
      <c r="K2970" s="23">
        <f ca="1">NETWORKDAYS(LeaveTracker[[#This Row],[Start Date]],LeaveTracker[[#This Row],[End Date]],lstHolidays)</f>
        <v>4</v>
      </c>
      <c r="L2970" s="30"/>
    </row>
    <row r="2971" spans="1:12" ht="30" customHeight="1" x14ac:dyDescent="0.3">
      <c r="A2971" s="30">
        <f t="shared" si="20"/>
        <v>1336</v>
      </c>
      <c r="B2971" s="36">
        <v>44893</v>
      </c>
      <c r="C2971" s="36">
        <v>44825</v>
      </c>
      <c r="D2971" s="19" t="s">
        <v>1072</v>
      </c>
      <c r="E2971" s="20" t="str">
        <f>IF(ISBLANK(LeaveTracker[[#This Row],[Employee Name]]),"-----",VLOOKUP(LeaveTracker[[#This Row],[Employee Name]],Employees[[Employee Name]:[Office]],6))</f>
        <v>CTO</v>
      </c>
      <c r="F2971" s="24">
        <v>44830</v>
      </c>
      <c r="G2971" s="24">
        <v>44832</v>
      </c>
      <c r="H2971" s="19" t="s">
        <v>82</v>
      </c>
      <c r="I2971" s="51"/>
      <c r="J2971" s="27" t="str">
        <f ca="1">NETWORKDAYS(LeaveTracker[[#This Row],[Start Date]],LeaveTracker[[#This Row],[End Date]],lstHolidays)&amp; " "&amp;LeaveTracker[[#This Row],[Type of Leave]]</f>
        <v>3 VL</v>
      </c>
      <c r="K2971" s="23">
        <f ca="1">NETWORKDAYS(LeaveTracker[[#This Row],[Start Date]],LeaveTracker[[#This Row],[End Date]],lstHolidays)</f>
        <v>3</v>
      </c>
      <c r="L2971" s="30"/>
    </row>
    <row r="2972" spans="1:12" ht="30" customHeight="1" x14ac:dyDescent="0.3">
      <c r="A2972" s="30">
        <f t="shared" si="20"/>
        <v>1337</v>
      </c>
      <c r="B2972" s="36">
        <v>44893</v>
      </c>
      <c r="C2972" s="36">
        <v>44823</v>
      </c>
      <c r="D2972" s="19" t="s">
        <v>1072</v>
      </c>
      <c r="E2972" s="20" t="str">
        <f>IF(ISBLANK(LeaveTracker[[#This Row],[Employee Name]]),"-----",VLOOKUP(LeaveTracker[[#This Row],[Employee Name]],Employees[[Employee Name]:[Office]],6))</f>
        <v>CTO</v>
      </c>
      <c r="F2972" s="24">
        <v>44819</v>
      </c>
      <c r="G2972" s="24">
        <v>44819</v>
      </c>
      <c r="H2972" s="19" t="s">
        <v>81</v>
      </c>
      <c r="I2972" s="51"/>
      <c r="J2972" s="27" t="str">
        <f ca="1">NETWORKDAYS(LeaveTracker[[#This Row],[Start Date]],LeaveTracker[[#This Row],[End Date]],lstHolidays)&amp; " "&amp;LeaveTracker[[#This Row],[Type of Leave]]</f>
        <v>1 SL</v>
      </c>
      <c r="K2972" s="23">
        <f ca="1">NETWORKDAYS(LeaveTracker[[#This Row],[Start Date]],LeaveTracker[[#This Row],[End Date]],lstHolidays)</f>
        <v>1</v>
      </c>
      <c r="L2972" s="30"/>
    </row>
    <row r="2973" spans="1:12" ht="30" customHeight="1" x14ac:dyDescent="0.3">
      <c r="A2973" s="30">
        <f t="shared" si="20"/>
        <v>1338</v>
      </c>
      <c r="B2973" s="36">
        <v>44893</v>
      </c>
      <c r="C2973" s="36">
        <v>44846</v>
      </c>
      <c r="D2973" s="19" t="s">
        <v>410</v>
      </c>
      <c r="E2973" s="20" t="str">
        <f>IF(ISBLANK(LeaveTracker[[#This Row],[Employee Name]]),"-----",VLOOKUP(LeaveTracker[[#This Row],[Employee Name]],Employees[[Employee Name]:[Office]],6))</f>
        <v>CTO</v>
      </c>
      <c r="F2973" s="24">
        <v>44845</v>
      </c>
      <c r="G2973" s="24">
        <v>44845</v>
      </c>
      <c r="H2973" s="19" t="s">
        <v>81</v>
      </c>
      <c r="I2973" s="51"/>
      <c r="J2973" s="27" t="str">
        <f ca="1">NETWORKDAYS(LeaveTracker[[#This Row],[Start Date]],LeaveTracker[[#This Row],[End Date]],lstHolidays)&amp; " "&amp;LeaveTracker[[#This Row],[Type of Leave]]</f>
        <v>1 SL</v>
      </c>
      <c r="K2973" s="23">
        <f ca="1">NETWORKDAYS(LeaveTracker[[#This Row],[Start Date]],LeaveTracker[[#This Row],[End Date]],lstHolidays)</f>
        <v>1</v>
      </c>
      <c r="L2973" s="30"/>
    </row>
    <row r="2974" spans="1:12" ht="30" customHeight="1" x14ac:dyDescent="0.3">
      <c r="A2974" s="30">
        <f t="shared" si="20"/>
        <v>1339</v>
      </c>
      <c r="B2974" s="36">
        <v>44893</v>
      </c>
      <c r="C2974" s="36">
        <v>44859</v>
      </c>
      <c r="D2974" s="19" t="s">
        <v>410</v>
      </c>
      <c r="E2974" s="20" t="str">
        <f>IF(ISBLANK(LeaveTracker[[#This Row],[Employee Name]]),"-----",VLOOKUP(LeaveTracker[[#This Row],[Employee Name]],Employees[[Employee Name]:[Office]],6))</f>
        <v>CTO</v>
      </c>
      <c r="F2974" s="24">
        <v>44858</v>
      </c>
      <c r="G2974" s="24">
        <v>44858</v>
      </c>
      <c r="H2974" s="19" t="s">
        <v>81</v>
      </c>
      <c r="I2974" s="51"/>
      <c r="J2974" s="27" t="str">
        <f ca="1">NETWORKDAYS(LeaveTracker[[#This Row],[Start Date]],LeaveTracker[[#This Row],[End Date]],lstHolidays)&amp; " "&amp;LeaveTracker[[#This Row],[Type of Leave]]</f>
        <v>1 SL</v>
      </c>
      <c r="K2974" s="23">
        <f ca="1">NETWORKDAYS(LeaveTracker[[#This Row],[Start Date]],LeaveTracker[[#This Row],[End Date]],lstHolidays)</f>
        <v>1</v>
      </c>
      <c r="L2974" s="30"/>
    </row>
    <row r="2975" spans="1:12" ht="30" customHeight="1" x14ac:dyDescent="0.3">
      <c r="A2975" s="30">
        <f t="shared" si="20"/>
        <v>1340</v>
      </c>
      <c r="B2975" s="36">
        <v>44893</v>
      </c>
      <c r="C2975" s="36">
        <v>44809</v>
      </c>
      <c r="D2975" s="19" t="s">
        <v>410</v>
      </c>
      <c r="E2975" s="20" t="str">
        <f>IF(ISBLANK(LeaveTracker[[#This Row],[Employee Name]]),"-----",VLOOKUP(LeaveTracker[[#This Row],[Employee Name]],Employees[[Employee Name]:[Office]],6))</f>
        <v>CTO</v>
      </c>
      <c r="F2975" s="24">
        <v>44806</v>
      </c>
      <c r="G2975" s="24">
        <v>44806</v>
      </c>
      <c r="H2975" s="19" t="s">
        <v>82</v>
      </c>
      <c r="I2975" s="51" t="s">
        <v>1017</v>
      </c>
      <c r="J2975" s="27" t="str">
        <f ca="1">NETWORKDAYS(LeaveTracker[[#This Row],[Start Date]],LeaveTracker[[#This Row],[End Date]],lstHolidays)&amp; " "&amp;LeaveTracker[[#This Row],[Type of Leave]]</f>
        <v>1 VL</v>
      </c>
      <c r="K2975" s="23">
        <f ca="1">NETWORKDAYS(LeaveTracker[[#This Row],[Start Date]],LeaveTracker[[#This Row],[End Date]],lstHolidays)</f>
        <v>1</v>
      </c>
      <c r="L2975" s="30"/>
    </row>
    <row r="2976" spans="1:12" ht="30" customHeight="1" x14ac:dyDescent="0.3">
      <c r="A2976" s="30">
        <f t="shared" si="20"/>
        <v>1341</v>
      </c>
      <c r="B2976" s="36">
        <v>44893</v>
      </c>
      <c r="C2976" s="36">
        <v>44826</v>
      </c>
      <c r="D2976" s="19" t="s">
        <v>627</v>
      </c>
      <c r="E2976" s="20" t="str">
        <f>IF(ISBLANK(LeaveTracker[[#This Row],[Employee Name]]),"-----",VLOOKUP(LeaveTracker[[#This Row],[Employee Name]],Employees[[Employee Name]:[Office]],6))</f>
        <v>CTO</v>
      </c>
      <c r="F2976" s="24">
        <v>44823</v>
      </c>
      <c r="G2976" s="24">
        <v>44824</v>
      </c>
      <c r="H2976" s="19" t="s">
        <v>81</v>
      </c>
      <c r="I2976" s="51"/>
      <c r="J2976" s="27" t="str">
        <f ca="1">NETWORKDAYS(LeaveTracker[[#This Row],[Start Date]],LeaveTracker[[#This Row],[End Date]],lstHolidays)&amp; " "&amp;LeaveTracker[[#This Row],[Type of Leave]]</f>
        <v>2 SL</v>
      </c>
      <c r="K2976" s="23">
        <f ca="1">NETWORKDAYS(LeaveTracker[[#This Row],[Start Date]],LeaveTracker[[#This Row],[End Date]],lstHolidays)</f>
        <v>2</v>
      </c>
      <c r="L2976" s="30"/>
    </row>
    <row r="2977" spans="1:12" ht="30" customHeight="1" x14ac:dyDescent="0.3">
      <c r="A2977" s="30">
        <f t="shared" si="20"/>
        <v>1342</v>
      </c>
      <c r="B2977" s="36">
        <v>44893</v>
      </c>
      <c r="C2977" s="36">
        <v>44882</v>
      </c>
      <c r="D2977" s="19" t="s">
        <v>1093</v>
      </c>
      <c r="E2977" s="20" t="str">
        <f>IF(ISBLANK(LeaveTracker[[#This Row],[Employee Name]]),"-----",VLOOKUP(LeaveTracker[[#This Row],[Employee Name]],Employees[[Employee Name]:[Office]],6))</f>
        <v>CTO</v>
      </c>
      <c r="F2977" s="24">
        <v>44887</v>
      </c>
      <c r="G2977" s="24">
        <v>44887</v>
      </c>
      <c r="H2977" s="19" t="s">
        <v>82</v>
      </c>
      <c r="I2977" s="51" t="s">
        <v>1017</v>
      </c>
      <c r="J2977" s="27" t="str">
        <f ca="1">NETWORKDAYS(LeaveTracker[[#This Row],[Start Date]],LeaveTracker[[#This Row],[End Date]],lstHolidays)&amp; " "&amp;LeaveTracker[[#This Row],[Type of Leave]]</f>
        <v>1 VL</v>
      </c>
      <c r="K2977" s="23">
        <f ca="1">NETWORKDAYS(LeaveTracker[[#This Row],[Start Date]],LeaveTracker[[#This Row],[End Date]],lstHolidays)</f>
        <v>1</v>
      </c>
      <c r="L2977" s="30"/>
    </row>
    <row r="2978" spans="1:12" ht="30" customHeight="1" x14ac:dyDescent="0.3">
      <c r="A2978" s="30">
        <f t="shared" si="20"/>
        <v>1343</v>
      </c>
      <c r="B2978" s="36">
        <v>44893</v>
      </c>
      <c r="C2978" s="36">
        <v>44817</v>
      </c>
      <c r="D2978" s="19" t="s">
        <v>1093</v>
      </c>
      <c r="E2978" s="20" t="str">
        <f>IF(ISBLANK(LeaveTracker[[#This Row],[Employee Name]]),"-----",VLOOKUP(LeaveTracker[[#This Row],[Employee Name]],Employees[[Employee Name]:[Office]],6))</f>
        <v>CTO</v>
      </c>
      <c r="F2978" s="24">
        <v>44824</v>
      </c>
      <c r="G2978" s="24">
        <v>44824</v>
      </c>
      <c r="H2978" s="19" t="s">
        <v>300</v>
      </c>
      <c r="I2978" s="51" t="s">
        <v>1016</v>
      </c>
      <c r="J2978" s="27" t="str">
        <f ca="1">NETWORKDAYS(LeaveTracker[[#This Row],[Start Date]],LeaveTracker[[#This Row],[End Date]],lstHolidays)&amp; " "&amp;LeaveTracker[[#This Row],[Type of Leave]]</f>
        <v>1 OTHER</v>
      </c>
      <c r="K2978" s="23">
        <f ca="1">NETWORKDAYS(LeaveTracker[[#This Row],[Start Date]],LeaveTracker[[#This Row],[End Date]],lstHolidays)</f>
        <v>1</v>
      </c>
      <c r="L2978" s="30"/>
    </row>
    <row r="2979" spans="1:12" ht="30" customHeight="1" x14ac:dyDescent="0.3">
      <c r="A2979" s="30">
        <f t="shared" si="20"/>
        <v>1344</v>
      </c>
      <c r="B2979" s="36">
        <v>44893</v>
      </c>
      <c r="C2979" s="36">
        <v>44859</v>
      </c>
      <c r="D2979" s="19" t="s">
        <v>840</v>
      </c>
      <c r="E2979" s="20" t="str">
        <f>IF(ISBLANK(LeaveTracker[[#This Row],[Employee Name]]),"-----",VLOOKUP(LeaveTracker[[#This Row],[Employee Name]],Employees[[Employee Name]:[Office]],6))</f>
        <v>CTO</v>
      </c>
      <c r="F2979" s="24">
        <v>44858</v>
      </c>
      <c r="G2979" s="24">
        <v>44858</v>
      </c>
      <c r="H2979" s="19" t="s">
        <v>300</v>
      </c>
      <c r="I2979" s="51" t="s">
        <v>1016</v>
      </c>
      <c r="J2979" s="27" t="str">
        <f ca="1">NETWORKDAYS(LeaveTracker[[#This Row],[Start Date]],LeaveTracker[[#This Row],[End Date]],lstHolidays)&amp; " "&amp;LeaveTracker[[#This Row],[Type of Leave]]</f>
        <v>1 OTHER</v>
      </c>
      <c r="K2979" s="23">
        <f ca="1">NETWORKDAYS(LeaveTracker[[#This Row],[Start Date]],LeaveTracker[[#This Row],[End Date]],lstHolidays)</f>
        <v>1</v>
      </c>
      <c r="L2979" s="30"/>
    </row>
    <row r="2980" spans="1:12" ht="30" customHeight="1" x14ac:dyDescent="0.3">
      <c r="A2980" s="30">
        <f t="shared" si="20"/>
        <v>1345</v>
      </c>
      <c r="B2980" s="36">
        <v>44893</v>
      </c>
      <c r="C2980" s="36">
        <v>44886</v>
      </c>
      <c r="D2980" s="19" t="s">
        <v>418</v>
      </c>
      <c r="E2980" s="20" t="str">
        <f>IF(ISBLANK(LeaveTracker[[#This Row],[Employee Name]]),"-----",VLOOKUP(LeaveTracker[[#This Row],[Employee Name]],Employees[[Employee Name]:[Office]],6))</f>
        <v>CTO</v>
      </c>
      <c r="F2980" s="24">
        <v>44861</v>
      </c>
      <c r="G2980" s="24">
        <v>44862</v>
      </c>
      <c r="H2980" s="19" t="s">
        <v>82</v>
      </c>
      <c r="I2980" s="51" t="s">
        <v>1017</v>
      </c>
      <c r="J2980" s="27" t="str">
        <f ca="1">NETWORKDAYS(LeaveTracker[[#This Row],[Start Date]],LeaveTracker[[#This Row],[End Date]],lstHolidays)&amp; " "&amp;LeaveTracker[[#This Row],[Type of Leave]]</f>
        <v>2 VL</v>
      </c>
      <c r="K2980" s="23">
        <f ca="1">NETWORKDAYS(LeaveTracker[[#This Row],[Start Date]],LeaveTracker[[#This Row],[End Date]],lstHolidays)</f>
        <v>2</v>
      </c>
      <c r="L2980" s="30"/>
    </row>
    <row r="2981" spans="1:12" ht="30" customHeight="1" x14ac:dyDescent="0.3">
      <c r="A2981" s="30">
        <f t="shared" si="20"/>
        <v>1346</v>
      </c>
      <c r="B2981" s="36">
        <v>44893</v>
      </c>
      <c r="C2981" s="36">
        <v>44858</v>
      </c>
      <c r="D2981" s="19" t="s">
        <v>421</v>
      </c>
      <c r="E2981" s="20" t="str">
        <f>IF(ISBLANK(LeaveTracker[[#This Row],[Employee Name]]),"-----",VLOOKUP(LeaveTracker[[#This Row],[Employee Name]],Employees[[Employee Name]:[Office]],6))</f>
        <v>CTO</v>
      </c>
      <c r="F2981" s="24">
        <v>44862</v>
      </c>
      <c r="G2981" s="24">
        <v>44862</v>
      </c>
      <c r="H2981" s="19" t="s">
        <v>82</v>
      </c>
      <c r="I2981" s="51" t="s">
        <v>1017</v>
      </c>
      <c r="J2981" s="27" t="str">
        <f ca="1">NETWORKDAYS(LeaveTracker[[#This Row],[Start Date]],LeaveTracker[[#This Row],[End Date]],lstHolidays)&amp; " "&amp;LeaveTracker[[#This Row],[Type of Leave]]</f>
        <v>1 VL</v>
      </c>
      <c r="K2981" s="23">
        <f ca="1">NETWORKDAYS(LeaveTracker[[#This Row],[Start Date]],LeaveTracker[[#This Row],[End Date]],lstHolidays)</f>
        <v>1</v>
      </c>
      <c r="L2981" s="30"/>
    </row>
    <row r="2982" spans="1:12" ht="30" customHeight="1" x14ac:dyDescent="0.3">
      <c r="A2982" s="30">
        <v>1346</v>
      </c>
      <c r="B2982" s="36">
        <v>44893</v>
      </c>
      <c r="C2982" s="36">
        <v>44858</v>
      </c>
      <c r="D2982" s="19" t="s">
        <v>421</v>
      </c>
      <c r="E2982" s="20" t="str">
        <f>IF(ISBLANK(LeaveTracker[[#This Row],[Employee Name]]),"-----",VLOOKUP(LeaveTracker[[#This Row],[Employee Name]],Employees[[Employee Name]:[Office]],6))</f>
        <v>CTO</v>
      </c>
      <c r="F2982" s="24">
        <v>44867</v>
      </c>
      <c r="G2982" s="24">
        <v>44867</v>
      </c>
      <c r="H2982" s="19" t="s">
        <v>82</v>
      </c>
      <c r="I2982" s="51" t="s">
        <v>1017</v>
      </c>
      <c r="J2982" s="27" t="str">
        <f ca="1">NETWORKDAYS(LeaveTracker[[#This Row],[Start Date]],LeaveTracker[[#This Row],[End Date]],lstHolidays)&amp; " "&amp;LeaveTracker[[#This Row],[Type of Leave]]</f>
        <v>1 VL</v>
      </c>
      <c r="K2982" s="23">
        <f ca="1">NETWORKDAYS(LeaveTracker[[#This Row],[Start Date]],LeaveTracker[[#This Row],[End Date]],lstHolidays)</f>
        <v>1</v>
      </c>
      <c r="L2982" s="30"/>
    </row>
    <row r="2983" spans="1:12" ht="30" customHeight="1" x14ac:dyDescent="0.3">
      <c r="A2983" s="30">
        <f t="shared" si="20"/>
        <v>1347</v>
      </c>
      <c r="B2983" s="36">
        <v>44893</v>
      </c>
      <c r="C2983" s="36">
        <v>44859</v>
      </c>
      <c r="D2983" s="19" t="s">
        <v>374</v>
      </c>
      <c r="E2983" s="20" t="str">
        <f>IF(ISBLANK(LeaveTracker[[#This Row],[Employee Name]]),"-----",VLOOKUP(LeaveTracker[[#This Row],[Employee Name]],Employees[[Employee Name]:[Office]],6))</f>
        <v>LIBRARY</v>
      </c>
      <c r="F2983" s="24">
        <v>44872</v>
      </c>
      <c r="G2983" s="24">
        <v>44872</v>
      </c>
      <c r="H2983" s="19" t="s">
        <v>82</v>
      </c>
      <c r="I2983" s="51"/>
      <c r="J2983" s="27" t="str">
        <f ca="1">NETWORKDAYS(LeaveTracker[[#This Row],[Start Date]],LeaveTracker[[#This Row],[End Date]],lstHolidays)&amp; " "&amp;LeaveTracker[[#This Row],[Type of Leave]]</f>
        <v>1 VL</v>
      </c>
      <c r="K2983" s="23">
        <f ca="1">NETWORKDAYS(LeaveTracker[[#This Row],[Start Date]],LeaveTracker[[#This Row],[End Date]],lstHolidays)</f>
        <v>1</v>
      </c>
      <c r="L2983" s="30"/>
    </row>
    <row r="2984" spans="1:12" ht="30" customHeight="1" x14ac:dyDescent="0.3">
      <c r="A2984" s="30">
        <f t="shared" si="20"/>
        <v>1348</v>
      </c>
      <c r="B2984" s="36">
        <v>44893</v>
      </c>
      <c r="C2984" s="36">
        <v>44823</v>
      </c>
      <c r="D2984" s="19" t="s">
        <v>374</v>
      </c>
      <c r="E2984" s="20" t="str">
        <f>IF(ISBLANK(LeaveTracker[[#This Row],[Employee Name]]),"-----",VLOOKUP(LeaveTracker[[#This Row],[Employee Name]],Employees[[Employee Name]:[Office]],6))</f>
        <v>LIBRARY</v>
      </c>
      <c r="F2984" s="24">
        <v>44832</v>
      </c>
      <c r="G2984" s="24">
        <v>44834</v>
      </c>
      <c r="H2984" s="19" t="s">
        <v>82</v>
      </c>
      <c r="I2984" s="51"/>
      <c r="J2984" s="27" t="str">
        <f ca="1">NETWORKDAYS(LeaveTracker[[#This Row],[Start Date]],LeaveTracker[[#This Row],[End Date]],lstHolidays)&amp; " "&amp;LeaveTracker[[#This Row],[Type of Leave]]</f>
        <v>3 VL</v>
      </c>
      <c r="K2984" s="23">
        <f ca="1">NETWORKDAYS(LeaveTracker[[#This Row],[Start Date]],LeaveTracker[[#This Row],[End Date]],lstHolidays)</f>
        <v>3</v>
      </c>
      <c r="L2984" s="30"/>
    </row>
    <row r="2985" spans="1:12" ht="30" customHeight="1" x14ac:dyDescent="0.3">
      <c r="A2985" s="30">
        <f t="shared" si="20"/>
        <v>1349</v>
      </c>
      <c r="B2985" s="36">
        <v>44893</v>
      </c>
      <c r="C2985" s="36">
        <v>44851</v>
      </c>
      <c r="D2985" s="19" t="s">
        <v>1073</v>
      </c>
      <c r="E2985" s="20" t="str">
        <f>IF(ISBLANK(LeaveTracker[[#This Row],[Employee Name]]),"-----",VLOOKUP(LeaveTracker[[#This Row],[Employee Name]],Employees[[Employee Name]:[Office]],6))</f>
        <v>CTO</v>
      </c>
      <c r="F2985" s="24">
        <v>44858</v>
      </c>
      <c r="G2985" s="24">
        <v>44858</v>
      </c>
      <c r="H2985" s="19" t="s">
        <v>82</v>
      </c>
      <c r="I2985" s="51" t="s">
        <v>1017</v>
      </c>
      <c r="J2985" s="27" t="str">
        <f ca="1">NETWORKDAYS(LeaveTracker[[#This Row],[Start Date]],LeaveTracker[[#This Row],[End Date]],lstHolidays)&amp; " "&amp;LeaveTracker[[#This Row],[Type of Leave]]</f>
        <v>1 VL</v>
      </c>
      <c r="K2985" s="23">
        <f ca="1">NETWORKDAYS(LeaveTracker[[#This Row],[Start Date]],LeaveTracker[[#This Row],[End Date]],lstHolidays)</f>
        <v>1</v>
      </c>
      <c r="L2985" s="30"/>
    </row>
    <row r="2986" spans="1:12" ht="30" customHeight="1" x14ac:dyDescent="0.3">
      <c r="A2986" s="30">
        <f t="shared" si="20"/>
        <v>1350</v>
      </c>
      <c r="B2986" s="36">
        <v>44893</v>
      </c>
      <c r="C2986" s="36">
        <v>44876</v>
      </c>
      <c r="D2986" s="19" t="s">
        <v>1073</v>
      </c>
      <c r="E2986" s="20" t="str">
        <f>IF(ISBLANK(LeaveTracker[[#This Row],[Employee Name]]),"-----",VLOOKUP(LeaveTracker[[#This Row],[Employee Name]],Employees[[Employee Name]:[Office]],6))</f>
        <v>CTO</v>
      </c>
      <c r="F2986" s="24">
        <v>44875</v>
      </c>
      <c r="G2986" s="24">
        <v>44875</v>
      </c>
      <c r="H2986" s="19" t="s">
        <v>81</v>
      </c>
      <c r="I2986" s="51"/>
      <c r="J2986" s="27" t="str">
        <f ca="1">NETWORKDAYS(LeaveTracker[[#This Row],[Start Date]],LeaveTracker[[#This Row],[End Date]],lstHolidays)&amp; " "&amp;LeaveTracker[[#This Row],[Type of Leave]]</f>
        <v>1 SL</v>
      </c>
      <c r="K2986" s="23">
        <f ca="1">NETWORKDAYS(LeaveTracker[[#This Row],[Start Date]],LeaveTracker[[#This Row],[End Date]],lstHolidays)</f>
        <v>1</v>
      </c>
      <c r="L2986" s="30"/>
    </row>
    <row r="2987" spans="1:12" ht="30" customHeight="1" x14ac:dyDescent="0.3">
      <c r="A2987" s="30">
        <f t="shared" si="20"/>
        <v>1351</v>
      </c>
      <c r="B2987" s="36">
        <v>44893</v>
      </c>
      <c r="C2987" s="36">
        <v>44837</v>
      </c>
      <c r="D2987" s="19" t="s">
        <v>414</v>
      </c>
      <c r="E2987" s="20" t="str">
        <f>IF(ISBLANK(LeaveTracker[[#This Row],[Employee Name]]),"-----",VLOOKUP(LeaveTracker[[#This Row],[Employee Name]],Employees[[Employee Name]:[Office]],6))</f>
        <v>CTO</v>
      </c>
      <c r="F2987" s="24">
        <v>44833</v>
      </c>
      <c r="G2987" s="24">
        <v>44833</v>
      </c>
      <c r="H2987" s="19" t="s">
        <v>81</v>
      </c>
      <c r="I2987" s="51"/>
      <c r="J2987" s="27" t="str">
        <f ca="1">NETWORKDAYS(LeaveTracker[[#This Row],[Start Date]],LeaveTracker[[#This Row],[End Date]],lstHolidays)&amp; " "&amp;LeaveTracker[[#This Row],[Type of Leave]]</f>
        <v>1 SL</v>
      </c>
      <c r="K2987" s="23">
        <f ca="1">NETWORKDAYS(LeaveTracker[[#This Row],[Start Date]],LeaveTracker[[#This Row],[End Date]],lstHolidays)</f>
        <v>1</v>
      </c>
      <c r="L2987" s="30"/>
    </row>
    <row r="2988" spans="1:12" ht="30" customHeight="1" x14ac:dyDescent="0.3">
      <c r="A2988" s="30">
        <f t="shared" si="20"/>
        <v>1352</v>
      </c>
      <c r="B2988" s="36">
        <v>44893</v>
      </c>
      <c r="C2988" s="36">
        <v>44848</v>
      </c>
      <c r="D2988" s="19" t="s">
        <v>414</v>
      </c>
      <c r="E2988" s="20" t="str">
        <f>IF(ISBLANK(LeaveTracker[[#This Row],[Employee Name]]),"-----",VLOOKUP(LeaveTracker[[#This Row],[Employee Name]],Employees[[Employee Name]:[Office]],6))</f>
        <v>CTO</v>
      </c>
      <c r="F2988" s="24">
        <v>44854</v>
      </c>
      <c r="G2988" s="24">
        <v>44854</v>
      </c>
      <c r="H2988" s="19" t="s">
        <v>300</v>
      </c>
      <c r="I2988" s="51" t="s">
        <v>1016</v>
      </c>
      <c r="J2988" s="27" t="str">
        <f ca="1">NETWORKDAYS(LeaveTracker[[#This Row],[Start Date]],LeaveTracker[[#This Row],[End Date]],lstHolidays)&amp; " "&amp;LeaveTracker[[#This Row],[Type of Leave]]</f>
        <v>1 OTHER</v>
      </c>
      <c r="K2988" s="23">
        <f ca="1">NETWORKDAYS(LeaveTracker[[#This Row],[Start Date]],LeaveTracker[[#This Row],[End Date]],lstHolidays)</f>
        <v>1</v>
      </c>
      <c r="L2988" s="30"/>
    </row>
    <row r="2989" spans="1:12" ht="30" customHeight="1" x14ac:dyDescent="0.3">
      <c r="A2989" s="30">
        <f t="shared" si="20"/>
        <v>1353</v>
      </c>
      <c r="B2989" s="36">
        <v>44893</v>
      </c>
      <c r="C2989" s="36">
        <v>44846</v>
      </c>
      <c r="D2989" s="19" t="s">
        <v>408</v>
      </c>
      <c r="E2989" s="20" t="str">
        <f>IF(ISBLANK(LeaveTracker[[#This Row],[Employee Name]]),"-----",VLOOKUP(LeaveTracker[[#This Row],[Employee Name]],Employees[[Employee Name]:[Office]],6))</f>
        <v>CTO</v>
      </c>
      <c r="F2989" s="24">
        <v>44841</v>
      </c>
      <c r="G2989" s="24">
        <v>44841</v>
      </c>
      <c r="H2989" s="19" t="s">
        <v>81</v>
      </c>
      <c r="I2989" s="51"/>
      <c r="J2989" s="27" t="str">
        <f ca="1">NETWORKDAYS(LeaveTracker[[#This Row],[Start Date]],LeaveTracker[[#This Row],[End Date]],lstHolidays)&amp; " "&amp;LeaveTracker[[#This Row],[Type of Leave]]</f>
        <v>1 SL</v>
      </c>
      <c r="K2989" s="23">
        <f ca="1">NETWORKDAYS(LeaveTracker[[#This Row],[Start Date]],LeaveTracker[[#This Row],[End Date]],lstHolidays)</f>
        <v>1</v>
      </c>
      <c r="L2989" s="30"/>
    </row>
    <row r="2990" spans="1:12" ht="30" customHeight="1" x14ac:dyDescent="0.3">
      <c r="A2990" s="30">
        <f t="shared" si="20"/>
        <v>1354</v>
      </c>
      <c r="B2990" s="36">
        <v>44893</v>
      </c>
      <c r="C2990" s="36">
        <v>44867</v>
      </c>
      <c r="D2990" s="19" t="s">
        <v>408</v>
      </c>
      <c r="E2990" s="20" t="str">
        <f>IF(ISBLANK(LeaveTracker[[#This Row],[Employee Name]]),"-----",VLOOKUP(LeaveTracker[[#This Row],[Employee Name]],Employees[[Employee Name]:[Office]],6))</f>
        <v>CTO</v>
      </c>
      <c r="F2990" s="24">
        <v>44861</v>
      </c>
      <c r="G2990" s="24">
        <v>44861</v>
      </c>
      <c r="H2990" s="19" t="s">
        <v>81</v>
      </c>
      <c r="I2990" s="51"/>
      <c r="J2990" s="27" t="str">
        <f ca="1">NETWORKDAYS(LeaveTracker[[#This Row],[Start Date]],LeaveTracker[[#This Row],[End Date]],lstHolidays)&amp; " "&amp;LeaveTracker[[#This Row],[Type of Leave]]</f>
        <v>1 SL</v>
      </c>
      <c r="K2990" s="23">
        <f ca="1">NETWORKDAYS(LeaveTracker[[#This Row],[Start Date]],LeaveTracker[[#This Row],[End Date]],lstHolidays)</f>
        <v>1</v>
      </c>
      <c r="L2990" s="30"/>
    </row>
    <row r="2991" spans="1:12" ht="30" customHeight="1" x14ac:dyDescent="0.3">
      <c r="A2991" s="30">
        <f t="shared" si="20"/>
        <v>1355</v>
      </c>
      <c r="B2991" s="36">
        <v>44893</v>
      </c>
      <c r="C2991" s="36">
        <v>44817</v>
      </c>
      <c r="D2991" s="19" t="s">
        <v>408</v>
      </c>
      <c r="E2991" s="20" t="str">
        <f>IF(ISBLANK(LeaveTracker[[#This Row],[Employee Name]]),"-----",VLOOKUP(LeaveTracker[[#This Row],[Employee Name]],Employees[[Employee Name]:[Office]],6))</f>
        <v>CTO</v>
      </c>
      <c r="F2991" s="24">
        <v>44816</v>
      </c>
      <c r="G2991" s="24">
        <v>44816</v>
      </c>
      <c r="H2991" s="19" t="s">
        <v>81</v>
      </c>
      <c r="I2991" s="51"/>
      <c r="J2991" s="27" t="str">
        <f ca="1">NETWORKDAYS(LeaveTracker[[#This Row],[Start Date]],LeaveTracker[[#This Row],[End Date]],lstHolidays)&amp; " "&amp;LeaveTracker[[#This Row],[Type of Leave]]</f>
        <v>1 SL</v>
      </c>
      <c r="K2991" s="23">
        <f ca="1">NETWORKDAYS(LeaveTracker[[#This Row],[Start Date]],LeaveTracker[[#This Row],[End Date]],lstHolidays)</f>
        <v>1</v>
      </c>
      <c r="L2991" s="30"/>
    </row>
    <row r="2992" spans="1:12" ht="30" customHeight="1" x14ac:dyDescent="0.3">
      <c r="A2992" s="30">
        <f t="shared" si="20"/>
        <v>1356</v>
      </c>
      <c r="B2992" s="36">
        <v>44893</v>
      </c>
      <c r="C2992" s="36">
        <v>44868</v>
      </c>
      <c r="D2992" s="19" t="s">
        <v>1327</v>
      </c>
      <c r="E2992" s="20" t="str">
        <f>IF(ISBLANK(LeaveTracker[[#This Row],[Employee Name]]),"-----",VLOOKUP(LeaveTracker[[#This Row],[Employee Name]],Employees[[Employee Name]:[Office]],6))</f>
        <v>CTO</v>
      </c>
      <c r="F2992" s="24">
        <v>44867</v>
      </c>
      <c r="G2992" s="24">
        <v>44867</v>
      </c>
      <c r="H2992" s="19" t="s">
        <v>300</v>
      </c>
      <c r="I2992" s="51" t="s">
        <v>1016</v>
      </c>
      <c r="J2992" s="27" t="str">
        <f ca="1">NETWORKDAYS(LeaveTracker[[#This Row],[Start Date]],LeaveTracker[[#This Row],[End Date]],lstHolidays)&amp; " "&amp;LeaveTracker[[#This Row],[Type of Leave]]</f>
        <v>1 OTHER</v>
      </c>
      <c r="K2992" s="23">
        <f ca="1">NETWORKDAYS(LeaveTracker[[#This Row],[Start Date]],LeaveTracker[[#This Row],[End Date]],lstHolidays)</f>
        <v>1</v>
      </c>
      <c r="L2992" s="30"/>
    </row>
    <row r="2993" spans="1:12" ht="30" customHeight="1" x14ac:dyDescent="0.3">
      <c r="A2993" s="30">
        <f t="shared" si="20"/>
        <v>1357</v>
      </c>
      <c r="B2993" s="36">
        <v>44893</v>
      </c>
      <c r="C2993" s="36">
        <v>44837</v>
      </c>
      <c r="D2993" s="19" t="s">
        <v>401</v>
      </c>
      <c r="E2993" s="20" t="str">
        <f>IF(ISBLANK(LeaveTracker[[#This Row],[Employee Name]]),"-----",VLOOKUP(LeaveTracker[[#This Row],[Employee Name]],Employees[[Employee Name]:[Office]],6))</f>
        <v>CTO</v>
      </c>
      <c r="F2993" s="24">
        <v>44832</v>
      </c>
      <c r="G2993" s="24">
        <v>44834</v>
      </c>
      <c r="H2993" s="19" t="s">
        <v>81</v>
      </c>
      <c r="I2993" s="51"/>
      <c r="J2993" s="27" t="str">
        <f ca="1">NETWORKDAYS(LeaveTracker[[#This Row],[Start Date]],LeaveTracker[[#This Row],[End Date]],lstHolidays)&amp; " "&amp;LeaveTracker[[#This Row],[Type of Leave]]</f>
        <v>3 SL</v>
      </c>
      <c r="K2993" s="23">
        <f ca="1">NETWORKDAYS(LeaveTracker[[#This Row],[Start Date]],LeaveTracker[[#This Row],[End Date]],lstHolidays)</f>
        <v>3</v>
      </c>
      <c r="L2993" s="30"/>
    </row>
    <row r="2994" spans="1:12" ht="30" customHeight="1" x14ac:dyDescent="0.3">
      <c r="A2994" s="30">
        <f t="shared" si="20"/>
        <v>1358</v>
      </c>
      <c r="B2994" s="36">
        <v>44893</v>
      </c>
      <c r="C2994" s="36">
        <v>44851</v>
      </c>
      <c r="D2994" s="19" t="s">
        <v>401</v>
      </c>
      <c r="E2994" s="20" t="str">
        <f>IF(ISBLANK(LeaveTracker[[#This Row],[Employee Name]]),"-----",VLOOKUP(LeaveTracker[[#This Row],[Employee Name]],Employees[[Employee Name]:[Office]],6))</f>
        <v>CTO</v>
      </c>
      <c r="F2994" s="24">
        <v>44858</v>
      </c>
      <c r="G2994" s="24">
        <v>44859</v>
      </c>
      <c r="H2994" s="19" t="s">
        <v>82</v>
      </c>
      <c r="I2994" s="51"/>
      <c r="J2994" s="27" t="str">
        <f ca="1">NETWORKDAYS(LeaveTracker[[#This Row],[Start Date]],LeaveTracker[[#This Row],[End Date]],lstHolidays)&amp; " "&amp;LeaveTracker[[#This Row],[Type of Leave]]</f>
        <v>2 VL</v>
      </c>
      <c r="K2994" s="23">
        <f ca="1">NETWORKDAYS(LeaveTracker[[#This Row],[Start Date]],LeaveTracker[[#This Row],[End Date]],lstHolidays)</f>
        <v>2</v>
      </c>
      <c r="L2994" s="30"/>
    </row>
    <row r="2995" spans="1:12" ht="30" customHeight="1" x14ac:dyDescent="0.3">
      <c r="A2995" s="30">
        <f t="shared" si="20"/>
        <v>1359</v>
      </c>
      <c r="B2995" s="36">
        <v>44893</v>
      </c>
      <c r="C2995" s="36">
        <v>44823</v>
      </c>
      <c r="D2995" s="19" t="s">
        <v>414</v>
      </c>
      <c r="E2995" s="20" t="str">
        <f>IF(ISBLANK(LeaveTracker[[#This Row],[Employee Name]]),"-----",VLOOKUP(LeaveTracker[[#This Row],[Employee Name]],Employees[[Employee Name]:[Office]],6))</f>
        <v>CTO</v>
      </c>
      <c r="F2995" s="24">
        <v>44816</v>
      </c>
      <c r="G2995" s="24">
        <v>44816</v>
      </c>
      <c r="H2995" s="19" t="s">
        <v>81</v>
      </c>
      <c r="I2995" s="51"/>
      <c r="J2995" s="27" t="str">
        <f ca="1">NETWORKDAYS(LeaveTracker[[#This Row],[Start Date]],LeaveTracker[[#This Row],[End Date]],lstHolidays)&amp; " "&amp;LeaveTracker[[#This Row],[Type of Leave]]</f>
        <v>1 SL</v>
      </c>
      <c r="K2995" s="23">
        <f ca="1">NETWORKDAYS(LeaveTracker[[#This Row],[Start Date]],LeaveTracker[[#This Row],[End Date]],lstHolidays)</f>
        <v>1</v>
      </c>
      <c r="L2995" s="30"/>
    </row>
    <row r="2996" spans="1:12" ht="30" customHeight="1" x14ac:dyDescent="0.3">
      <c r="A2996" s="30">
        <v>1359</v>
      </c>
      <c r="B2996" s="36">
        <v>44893</v>
      </c>
      <c r="C2996" s="36">
        <v>44823</v>
      </c>
      <c r="D2996" s="19" t="s">
        <v>414</v>
      </c>
      <c r="E2996" s="20" t="str">
        <f>IF(ISBLANK(LeaveTracker[[#This Row],[Employee Name]]),"-----",VLOOKUP(LeaveTracker[[#This Row],[Employee Name]],Employees[[Employee Name]:[Office]],6))</f>
        <v>CTO</v>
      </c>
      <c r="F2996" s="24">
        <v>44820</v>
      </c>
      <c r="G2996" s="24">
        <v>44820</v>
      </c>
      <c r="H2996" s="19" t="s">
        <v>81</v>
      </c>
      <c r="I2996" s="51"/>
      <c r="J2996" s="27" t="str">
        <f ca="1">NETWORKDAYS(LeaveTracker[[#This Row],[Start Date]],LeaveTracker[[#This Row],[End Date]],lstHolidays)&amp; " "&amp;LeaveTracker[[#This Row],[Type of Leave]]</f>
        <v>1 SL</v>
      </c>
      <c r="K2996" s="23">
        <f ca="1">NETWORKDAYS(LeaveTracker[[#This Row],[Start Date]],LeaveTracker[[#This Row],[End Date]],lstHolidays)</f>
        <v>1</v>
      </c>
      <c r="L2996" s="30"/>
    </row>
    <row r="2997" spans="1:12" ht="30" customHeight="1" x14ac:dyDescent="0.3">
      <c r="A2997" s="30">
        <f t="shared" si="20"/>
        <v>1360</v>
      </c>
      <c r="B2997" s="36">
        <v>44893</v>
      </c>
      <c r="C2997" s="36">
        <v>44809</v>
      </c>
      <c r="D2997" s="19" t="s">
        <v>414</v>
      </c>
      <c r="E2997" s="20" t="str">
        <f>IF(ISBLANK(LeaveTracker[[#This Row],[Employee Name]]),"-----",VLOOKUP(LeaveTracker[[#This Row],[Employee Name]],Employees[[Employee Name]:[Office]],6))</f>
        <v>CTO</v>
      </c>
      <c r="F2997" s="24">
        <v>44789</v>
      </c>
      <c r="G2997" s="24">
        <v>44789</v>
      </c>
      <c r="H2997" s="19" t="s">
        <v>81</v>
      </c>
      <c r="I2997" s="51"/>
      <c r="J2997" s="27" t="str">
        <f ca="1">NETWORKDAYS(LeaveTracker[[#This Row],[Start Date]],LeaveTracker[[#This Row],[End Date]],lstHolidays)&amp; " "&amp;LeaveTracker[[#This Row],[Type of Leave]]</f>
        <v>1 SL</v>
      </c>
      <c r="K2997" s="23">
        <f ca="1">NETWORKDAYS(LeaveTracker[[#This Row],[Start Date]],LeaveTracker[[#This Row],[End Date]],lstHolidays)</f>
        <v>1</v>
      </c>
      <c r="L2997" s="30"/>
    </row>
    <row r="2998" spans="1:12" ht="30" customHeight="1" x14ac:dyDescent="0.3">
      <c r="A2998" s="30">
        <v>1360</v>
      </c>
      <c r="B2998" s="36">
        <v>44893</v>
      </c>
      <c r="C2998" s="36">
        <v>44809</v>
      </c>
      <c r="D2998" s="19" t="s">
        <v>414</v>
      </c>
      <c r="E2998" s="20" t="str">
        <f>IF(ISBLANK(LeaveTracker[[#This Row],[Employee Name]]),"-----",VLOOKUP(LeaveTracker[[#This Row],[Employee Name]],Employees[[Employee Name]:[Office]],6))</f>
        <v>CTO</v>
      </c>
      <c r="F2998" s="24">
        <v>44806</v>
      </c>
      <c r="G2998" s="24">
        <v>44806</v>
      </c>
      <c r="H2998" s="19" t="s">
        <v>81</v>
      </c>
      <c r="I2998" s="51"/>
      <c r="J2998" s="27" t="str">
        <f ca="1">NETWORKDAYS(LeaveTracker[[#This Row],[Start Date]],LeaveTracker[[#This Row],[End Date]],lstHolidays)&amp; " "&amp;LeaveTracker[[#This Row],[Type of Leave]]</f>
        <v>1 SL</v>
      </c>
      <c r="K2998" s="23">
        <f ca="1">NETWORKDAYS(LeaveTracker[[#This Row],[Start Date]],LeaveTracker[[#This Row],[End Date]],lstHolidays)</f>
        <v>1</v>
      </c>
      <c r="L2998" s="30"/>
    </row>
    <row r="2999" spans="1:12" ht="30" customHeight="1" x14ac:dyDescent="0.3">
      <c r="A2999" s="30">
        <f t="shared" si="20"/>
        <v>1361</v>
      </c>
      <c r="B2999" s="36">
        <v>44893</v>
      </c>
      <c r="C2999" s="36">
        <v>44846</v>
      </c>
      <c r="D2999" s="19" t="s">
        <v>397</v>
      </c>
      <c r="E2999" s="20" t="str">
        <f>IF(ISBLANK(LeaveTracker[[#This Row],[Employee Name]]),"-----",VLOOKUP(LeaveTracker[[#This Row],[Employee Name]],Employees[[Employee Name]:[Office]],6))</f>
        <v>CTO</v>
      </c>
      <c r="F2999" s="24">
        <v>44833</v>
      </c>
      <c r="G2999" s="24">
        <v>44834</v>
      </c>
      <c r="H2999" s="19" t="s">
        <v>81</v>
      </c>
      <c r="I2999" s="51"/>
      <c r="J2999" s="27" t="str">
        <f ca="1">NETWORKDAYS(LeaveTracker[[#This Row],[Start Date]],LeaveTracker[[#This Row],[End Date]],lstHolidays)&amp; " "&amp;LeaveTracker[[#This Row],[Type of Leave]]</f>
        <v>2 SL</v>
      </c>
      <c r="K2999" s="23">
        <f ca="1">NETWORKDAYS(LeaveTracker[[#This Row],[Start Date]],LeaveTracker[[#This Row],[End Date]],lstHolidays)</f>
        <v>2</v>
      </c>
      <c r="L2999" s="30"/>
    </row>
    <row r="3000" spans="1:12" ht="30" customHeight="1" x14ac:dyDescent="0.3">
      <c r="A3000" s="30">
        <f t="shared" si="20"/>
        <v>1362</v>
      </c>
      <c r="B3000" s="36">
        <v>44893</v>
      </c>
      <c r="C3000" s="36">
        <v>44846</v>
      </c>
      <c r="D3000" s="19" t="s">
        <v>397</v>
      </c>
      <c r="E3000" s="20" t="str">
        <f>IF(ISBLANK(LeaveTracker[[#This Row],[Employee Name]]),"-----",VLOOKUP(LeaveTracker[[#This Row],[Employee Name]],Employees[[Employee Name]:[Office]],6))</f>
        <v>CTO</v>
      </c>
      <c r="F3000" s="24">
        <v>44837</v>
      </c>
      <c r="G3000" s="24">
        <v>44845</v>
      </c>
      <c r="H3000" s="19" t="s">
        <v>81</v>
      </c>
      <c r="I3000" s="51"/>
      <c r="J3000" s="27" t="str">
        <f ca="1">NETWORKDAYS(LeaveTracker[[#This Row],[Start Date]],LeaveTracker[[#This Row],[End Date]],lstHolidays)&amp; " "&amp;LeaveTracker[[#This Row],[Type of Leave]]</f>
        <v>7 SL</v>
      </c>
      <c r="K3000" s="23">
        <f ca="1">NETWORKDAYS(LeaveTracker[[#This Row],[Start Date]],LeaveTracker[[#This Row],[End Date]],lstHolidays)</f>
        <v>7</v>
      </c>
      <c r="L3000" s="30"/>
    </row>
    <row r="3001" spans="1:12" ht="30" customHeight="1" x14ac:dyDescent="0.3">
      <c r="A3001" s="30">
        <f t="shared" si="20"/>
        <v>1363</v>
      </c>
      <c r="B3001" s="36">
        <v>44893</v>
      </c>
      <c r="C3001" s="36">
        <v>44872</v>
      </c>
      <c r="D3001" s="19" t="s">
        <v>397</v>
      </c>
      <c r="E3001" s="20" t="str">
        <f>IF(ISBLANK(LeaveTracker[[#This Row],[Employee Name]]),"-----",VLOOKUP(LeaveTracker[[#This Row],[Employee Name]],Employees[[Employee Name]:[Office]],6))</f>
        <v>CTO</v>
      </c>
      <c r="F3001" s="24">
        <v>44867</v>
      </c>
      <c r="G3001" s="24">
        <v>44869</v>
      </c>
      <c r="H3001" s="19" t="s">
        <v>81</v>
      </c>
      <c r="I3001" s="51"/>
      <c r="J3001" s="27" t="str">
        <f ca="1">NETWORKDAYS(LeaveTracker[[#This Row],[Start Date]],LeaveTracker[[#This Row],[End Date]],lstHolidays)&amp; " "&amp;LeaveTracker[[#This Row],[Type of Leave]]</f>
        <v>3 SL</v>
      </c>
      <c r="K3001" s="23">
        <f ca="1">NETWORKDAYS(LeaveTracker[[#This Row],[Start Date]],LeaveTracker[[#This Row],[End Date]],lstHolidays)</f>
        <v>3</v>
      </c>
      <c r="L3001" s="30"/>
    </row>
    <row r="3002" spans="1:12" ht="30" customHeight="1" x14ac:dyDescent="0.3">
      <c r="A3002" s="30">
        <f t="shared" si="20"/>
        <v>1364</v>
      </c>
      <c r="B3002" s="36">
        <v>44893</v>
      </c>
      <c r="C3002" s="36">
        <v>44790</v>
      </c>
      <c r="D3002" s="19" t="s">
        <v>425</v>
      </c>
      <c r="E3002" s="20" t="str">
        <f>IF(ISBLANK(LeaveTracker[[#This Row],[Employee Name]]),"-----",VLOOKUP(LeaveTracker[[#This Row],[Employee Name]],Employees[[Employee Name]:[Office]],6))</f>
        <v>CTO</v>
      </c>
      <c r="F3002" s="24">
        <v>44788</v>
      </c>
      <c r="G3002" s="24">
        <v>44788</v>
      </c>
      <c r="H3002" s="19" t="s">
        <v>82</v>
      </c>
      <c r="I3002" s="51" t="s">
        <v>1017</v>
      </c>
      <c r="J3002" s="27" t="str">
        <f ca="1">NETWORKDAYS(LeaveTracker[[#This Row],[Start Date]],LeaveTracker[[#This Row],[End Date]],lstHolidays)&amp; " "&amp;LeaveTracker[[#This Row],[Type of Leave]]</f>
        <v>1 VL</v>
      </c>
      <c r="K3002" s="23">
        <f ca="1">NETWORKDAYS(LeaveTracker[[#This Row],[Start Date]],LeaveTracker[[#This Row],[End Date]],lstHolidays)</f>
        <v>1</v>
      </c>
      <c r="L3002" s="30"/>
    </row>
    <row r="3003" spans="1:12" ht="30" customHeight="1" x14ac:dyDescent="0.3">
      <c r="A3003" s="30">
        <v>1364</v>
      </c>
      <c r="B3003" s="36">
        <v>44893</v>
      </c>
      <c r="C3003" s="36">
        <v>44790</v>
      </c>
      <c r="D3003" s="19" t="s">
        <v>425</v>
      </c>
      <c r="E3003" s="20" t="str">
        <f>IF(ISBLANK(LeaveTracker[[#This Row],[Employee Name]]),"-----",VLOOKUP(LeaveTracker[[#This Row],[Employee Name]],Employees[[Employee Name]:[Office]],6))</f>
        <v>CTO</v>
      </c>
      <c r="F3003" s="24">
        <v>44795</v>
      </c>
      <c r="G3003" s="24">
        <v>44795</v>
      </c>
      <c r="H3003" s="19" t="s">
        <v>82</v>
      </c>
      <c r="I3003" s="51" t="s">
        <v>1017</v>
      </c>
      <c r="J3003" s="27" t="str">
        <f ca="1">NETWORKDAYS(LeaveTracker[[#This Row],[Start Date]],LeaveTracker[[#This Row],[End Date]],lstHolidays)&amp; " "&amp;LeaveTracker[[#This Row],[Type of Leave]]</f>
        <v>1 VL</v>
      </c>
      <c r="K3003" s="23">
        <f ca="1">NETWORKDAYS(LeaveTracker[[#This Row],[Start Date]],LeaveTracker[[#This Row],[End Date]],lstHolidays)</f>
        <v>1</v>
      </c>
      <c r="L3003" s="30"/>
    </row>
    <row r="3004" spans="1:12" ht="30" customHeight="1" x14ac:dyDescent="0.3">
      <c r="A3004" s="30">
        <f t="shared" ref="A3004:A3066" si="21">A3003+1</f>
        <v>1365</v>
      </c>
      <c r="B3004" s="36">
        <v>44893</v>
      </c>
      <c r="C3004" s="36">
        <v>44834</v>
      </c>
      <c r="D3004" s="19" t="s">
        <v>1305</v>
      </c>
      <c r="E3004" s="20" t="str">
        <f>IF(ISBLANK(LeaveTracker[[#This Row],[Employee Name]]),"-----",VLOOKUP(LeaveTracker[[#This Row],[Employee Name]],Employees[[Employee Name]:[Office]],6))</f>
        <v>CTO</v>
      </c>
      <c r="F3004" s="24">
        <v>44838</v>
      </c>
      <c r="G3004" s="24">
        <v>44838</v>
      </c>
      <c r="H3004" s="19" t="s">
        <v>82</v>
      </c>
      <c r="I3004" s="51"/>
      <c r="J3004" s="27" t="str">
        <f ca="1">NETWORKDAYS(LeaveTracker[[#This Row],[Start Date]],LeaveTracker[[#This Row],[End Date]],lstHolidays)&amp; " "&amp;LeaveTracker[[#This Row],[Type of Leave]]</f>
        <v>1 VL</v>
      </c>
      <c r="K3004" s="23">
        <f ca="1">NETWORKDAYS(LeaveTracker[[#This Row],[Start Date]],LeaveTracker[[#This Row],[End Date]],lstHolidays)</f>
        <v>1</v>
      </c>
      <c r="L3004" s="30"/>
    </row>
    <row r="3005" spans="1:12" ht="30" customHeight="1" x14ac:dyDescent="0.3">
      <c r="A3005" s="30">
        <f t="shared" si="21"/>
        <v>1366</v>
      </c>
      <c r="B3005" s="36">
        <v>44893</v>
      </c>
      <c r="C3005" s="36">
        <v>44818</v>
      </c>
      <c r="D3005" s="19" t="s">
        <v>663</v>
      </c>
      <c r="E3005" s="20" t="str">
        <f>IF(ISBLANK(LeaveTracker[[#This Row],[Employee Name]]),"-----",VLOOKUP(LeaveTracker[[#This Row],[Employee Name]],Employees[[Employee Name]:[Office]],6))</f>
        <v>CTO</v>
      </c>
      <c r="F3005" s="24">
        <v>44825</v>
      </c>
      <c r="G3005" s="24">
        <v>44825</v>
      </c>
      <c r="H3005" s="19" t="s">
        <v>82</v>
      </c>
      <c r="I3005" s="51"/>
      <c r="J3005" s="27" t="str">
        <f ca="1">NETWORKDAYS(LeaveTracker[[#This Row],[Start Date]],LeaveTracker[[#This Row],[End Date]],lstHolidays)&amp; " "&amp;LeaveTracker[[#This Row],[Type of Leave]]</f>
        <v>1 VL</v>
      </c>
      <c r="K3005" s="23">
        <f ca="1">NETWORKDAYS(LeaveTracker[[#This Row],[Start Date]],LeaveTracker[[#This Row],[End Date]],lstHolidays)</f>
        <v>1</v>
      </c>
      <c r="L3005" s="30"/>
    </row>
    <row r="3006" spans="1:12" ht="30" customHeight="1" x14ac:dyDescent="0.3">
      <c r="A3006" s="30">
        <f t="shared" si="21"/>
        <v>1367</v>
      </c>
      <c r="B3006" s="36">
        <v>44893</v>
      </c>
      <c r="C3006" s="36">
        <v>44809</v>
      </c>
      <c r="D3006" s="19" t="s">
        <v>844</v>
      </c>
      <c r="E3006" s="20" t="str">
        <f>IF(ISBLANK(LeaveTracker[[#This Row],[Employee Name]]),"-----",VLOOKUP(LeaveTracker[[#This Row],[Employee Name]],Employees[[Employee Name]:[Office]],6))</f>
        <v>CTO</v>
      </c>
      <c r="F3006" s="24">
        <v>44799</v>
      </c>
      <c r="G3006" s="24">
        <v>44799</v>
      </c>
      <c r="H3006" s="19" t="s">
        <v>300</v>
      </c>
      <c r="I3006" s="51" t="s">
        <v>1016</v>
      </c>
      <c r="J3006" s="27" t="str">
        <f ca="1">NETWORKDAYS(LeaveTracker[[#This Row],[Start Date]],LeaveTracker[[#This Row],[End Date]],lstHolidays)&amp; " "&amp;LeaveTracker[[#This Row],[Type of Leave]]</f>
        <v>1 OTHER</v>
      </c>
      <c r="K3006" s="23">
        <f ca="1">NETWORKDAYS(LeaveTracker[[#This Row],[Start Date]],LeaveTracker[[#This Row],[End Date]],lstHolidays)</f>
        <v>1</v>
      </c>
      <c r="L3006" s="30"/>
    </row>
    <row r="3007" spans="1:12" ht="30" customHeight="1" x14ac:dyDescent="0.3">
      <c r="A3007" s="30">
        <v>1367</v>
      </c>
      <c r="B3007" s="36">
        <v>44893</v>
      </c>
      <c r="C3007" s="36">
        <v>44809</v>
      </c>
      <c r="D3007" s="19" t="s">
        <v>844</v>
      </c>
      <c r="E3007" s="20" t="str">
        <f>IF(ISBLANK(LeaveTracker[[#This Row],[Employee Name]]),"-----",VLOOKUP(LeaveTracker[[#This Row],[Employee Name]],Employees[[Employee Name]:[Office]],6))</f>
        <v>CTO</v>
      </c>
      <c r="F3007" s="24">
        <v>44805</v>
      </c>
      <c r="G3007" s="24">
        <v>44805</v>
      </c>
      <c r="H3007" s="19" t="s">
        <v>300</v>
      </c>
      <c r="I3007" s="51" t="s">
        <v>1016</v>
      </c>
      <c r="J3007" s="27" t="str">
        <f ca="1">NETWORKDAYS(LeaveTracker[[#This Row],[Start Date]],LeaveTracker[[#This Row],[End Date]],lstHolidays)&amp; " "&amp;LeaveTracker[[#This Row],[Type of Leave]]</f>
        <v>1 OTHER</v>
      </c>
      <c r="K3007" s="23">
        <f ca="1">NETWORKDAYS(LeaveTracker[[#This Row],[Start Date]],LeaveTracker[[#This Row],[End Date]],lstHolidays)</f>
        <v>1</v>
      </c>
      <c r="L3007" s="30"/>
    </row>
    <row r="3008" spans="1:12" ht="30" customHeight="1" x14ac:dyDescent="0.3">
      <c r="A3008" s="30">
        <f t="shared" si="21"/>
        <v>1368</v>
      </c>
      <c r="B3008" s="36">
        <v>44893</v>
      </c>
      <c r="C3008" s="36">
        <v>44790</v>
      </c>
      <c r="D3008" s="19" t="s">
        <v>844</v>
      </c>
      <c r="E3008" s="20" t="str">
        <f>IF(ISBLANK(LeaveTracker[[#This Row],[Employee Name]]),"-----",VLOOKUP(LeaveTracker[[#This Row],[Employee Name]],Employees[[Employee Name]:[Office]],6))</f>
        <v>CTO</v>
      </c>
      <c r="F3008" s="24">
        <v>44792</v>
      </c>
      <c r="G3008" s="24">
        <v>44792</v>
      </c>
      <c r="H3008" s="19" t="s">
        <v>82</v>
      </c>
      <c r="I3008" s="51"/>
      <c r="J3008" s="27" t="str">
        <f ca="1">NETWORKDAYS(LeaveTracker[[#This Row],[Start Date]],LeaveTracker[[#This Row],[End Date]],lstHolidays)&amp; " "&amp;LeaveTracker[[#This Row],[Type of Leave]]</f>
        <v>1 VL</v>
      </c>
      <c r="K3008" s="23">
        <f ca="1">NETWORKDAYS(LeaveTracker[[#This Row],[Start Date]],LeaveTracker[[#This Row],[End Date]],lstHolidays)</f>
        <v>1</v>
      </c>
      <c r="L3008" s="30"/>
    </row>
    <row r="3009" spans="1:12" ht="30" customHeight="1" x14ac:dyDescent="0.3">
      <c r="A3009" s="30">
        <f t="shared" si="21"/>
        <v>1369</v>
      </c>
      <c r="B3009" s="36">
        <v>44893</v>
      </c>
      <c r="C3009" s="36">
        <v>44882</v>
      </c>
      <c r="D3009" s="19" t="s">
        <v>765</v>
      </c>
      <c r="E3009" s="20" t="str">
        <f>IF(ISBLANK(LeaveTracker[[#This Row],[Employee Name]]),"-----",VLOOKUP(LeaveTracker[[#This Row],[Employee Name]],Employees[[Employee Name]:[Office]],6))</f>
        <v>CTO</v>
      </c>
      <c r="F3009" s="24">
        <v>44907</v>
      </c>
      <c r="G3009" s="24">
        <v>44907</v>
      </c>
      <c r="H3009" s="19" t="s">
        <v>300</v>
      </c>
      <c r="I3009" s="51" t="s">
        <v>1016</v>
      </c>
      <c r="J3009" s="27" t="str">
        <f ca="1">NETWORKDAYS(LeaveTracker[[#This Row],[Start Date]],LeaveTracker[[#This Row],[End Date]],lstHolidays)&amp; " "&amp;LeaveTracker[[#This Row],[Type of Leave]]</f>
        <v>1 OTHER</v>
      </c>
      <c r="K3009" s="23">
        <f ca="1">NETWORKDAYS(LeaveTracker[[#This Row],[Start Date]],LeaveTracker[[#This Row],[End Date]],lstHolidays)</f>
        <v>1</v>
      </c>
      <c r="L3009" s="30"/>
    </row>
    <row r="3010" spans="1:12" ht="30" customHeight="1" x14ac:dyDescent="0.3">
      <c r="A3010" s="30">
        <f t="shared" si="21"/>
        <v>1370</v>
      </c>
      <c r="B3010" s="36">
        <v>44893</v>
      </c>
      <c r="C3010" s="36">
        <v>44882</v>
      </c>
      <c r="D3010" s="19" t="s">
        <v>401</v>
      </c>
      <c r="E3010" s="20" t="str">
        <f>IF(ISBLANK(LeaveTracker[[#This Row],[Employee Name]]),"-----",VLOOKUP(LeaveTracker[[#This Row],[Employee Name]],Employees[[Employee Name]:[Office]],6))</f>
        <v>CTO</v>
      </c>
      <c r="F3010" s="24">
        <v>44922</v>
      </c>
      <c r="G3010" s="24">
        <v>44924</v>
      </c>
      <c r="H3010" s="19" t="s">
        <v>82</v>
      </c>
      <c r="I3010" s="51" t="s">
        <v>1017</v>
      </c>
      <c r="J3010" s="27" t="str">
        <f ca="1">NETWORKDAYS(LeaveTracker[[#This Row],[Start Date]],LeaveTracker[[#This Row],[End Date]],lstHolidays)&amp; " "&amp;LeaveTracker[[#This Row],[Type of Leave]]</f>
        <v>3 VL</v>
      </c>
      <c r="K3010" s="23">
        <f ca="1">NETWORKDAYS(LeaveTracker[[#This Row],[Start Date]],LeaveTracker[[#This Row],[End Date]],lstHolidays)</f>
        <v>3</v>
      </c>
      <c r="L3010" s="30"/>
    </row>
    <row r="3011" spans="1:12" ht="30" customHeight="1" x14ac:dyDescent="0.3">
      <c r="A3011" s="30">
        <f t="shared" si="21"/>
        <v>1371</v>
      </c>
      <c r="B3011" s="36">
        <v>44893</v>
      </c>
      <c r="C3011" s="36">
        <v>44817</v>
      </c>
      <c r="D3011" s="19" t="s">
        <v>401</v>
      </c>
      <c r="E3011" s="20" t="str">
        <f>IF(ISBLANK(LeaveTracker[[#This Row],[Employee Name]]),"-----",VLOOKUP(LeaveTracker[[#This Row],[Employee Name]],Employees[[Employee Name]:[Office]],6))</f>
        <v>CTO</v>
      </c>
      <c r="F3011" s="24">
        <v>44816</v>
      </c>
      <c r="G3011" s="24">
        <v>44816</v>
      </c>
      <c r="H3011" s="19" t="s">
        <v>81</v>
      </c>
      <c r="I3011" s="51"/>
      <c r="J3011" s="27" t="str">
        <f ca="1">NETWORKDAYS(LeaveTracker[[#This Row],[Start Date]],LeaveTracker[[#This Row],[End Date]],lstHolidays)&amp; " "&amp;LeaveTracker[[#This Row],[Type of Leave]]</f>
        <v>1 SL</v>
      </c>
      <c r="K3011" s="23">
        <f ca="1">NETWORKDAYS(LeaveTracker[[#This Row],[Start Date]],LeaveTracker[[#This Row],[End Date]],lstHolidays)</f>
        <v>1</v>
      </c>
      <c r="L3011" s="30"/>
    </row>
    <row r="3012" spans="1:12" ht="30" customHeight="1" x14ac:dyDescent="0.3">
      <c r="A3012" s="30">
        <f t="shared" si="21"/>
        <v>1372</v>
      </c>
      <c r="B3012" s="36">
        <v>44893</v>
      </c>
      <c r="C3012" s="36">
        <v>44878</v>
      </c>
      <c r="D3012" s="19" t="s">
        <v>401</v>
      </c>
      <c r="E3012" s="20" t="str">
        <f>IF(ISBLANK(LeaveTracker[[#This Row],[Employee Name]]),"-----",VLOOKUP(LeaveTracker[[#This Row],[Employee Name]],Employees[[Employee Name]:[Office]],6))</f>
        <v>CTO</v>
      </c>
      <c r="F3012" s="24">
        <v>44877</v>
      </c>
      <c r="G3012" s="24">
        <v>44877</v>
      </c>
      <c r="H3012" s="19" t="s">
        <v>81</v>
      </c>
      <c r="I3012" s="51"/>
      <c r="J3012" s="27" t="str">
        <f ca="1">NETWORKDAYS(LeaveTracker[[#This Row],[Start Date]],LeaveTracker[[#This Row],[End Date]],lstHolidays)&amp; " "&amp;LeaveTracker[[#This Row],[Type of Leave]]</f>
        <v>0 SL</v>
      </c>
      <c r="K3012" s="23">
        <f ca="1">NETWORKDAYS(LeaveTracker[[#This Row],[Start Date]],LeaveTracker[[#This Row],[End Date]],lstHolidays)</f>
        <v>0</v>
      </c>
      <c r="L3012" s="30"/>
    </row>
    <row r="3013" spans="1:12" ht="30" customHeight="1" x14ac:dyDescent="0.3">
      <c r="A3013" s="30">
        <f t="shared" si="21"/>
        <v>1373</v>
      </c>
      <c r="B3013" s="36">
        <v>44893</v>
      </c>
      <c r="C3013" s="36">
        <v>44865</v>
      </c>
      <c r="D3013" s="19" t="s">
        <v>394</v>
      </c>
      <c r="E3013" s="20" t="str">
        <f>IF(ISBLANK(LeaveTracker[[#This Row],[Employee Name]]),"-----",VLOOKUP(LeaveTracker[[#This Row],[Employee Name]],Employees[[Employee Name]:[Office]],6))</f>
        <v>CTO</v>
      </c>
      <c r="F3013" s="24">
        <v>44851</v>
      </c>
      <c r="G3013" s="24">
        <v>44854</v>
      </c>
      <c r="H3013" s="19" t="s">
        <v>82</v>
      </c>
      <c r="I3013" s="51"/>
      <c r="J3013" s="27" t="str">
        <f ca="1">NETWORKDAYS(LeaveTracker[[#This Row],[Start Date]],LeaveTracker[[#This Row],[End Date]],lstHolidays)&amp; " "&amp;LeaveTracker[[#This Row],[Type of Leave]]</f>
        <v>4 VL</v>
      </c>
      <c r="K3013" s="23">
        <f ca="1">NETWORKDAYS(LeaveTracker[[#This Row],[Start Date]],LeaveTracker[[#This Row],[End Date]],lstHolidays)</f>
        <v>4</v>
      </c>
      <c r="L3013" s="30"/>
    </row>
    <row r="3014" spans="1:12" ht="30" customHeight="1" x14ac:dyDescent="0.3">
      <c r="A3014" s="30">
        <f t="shared" si="21"/>
        <v>1374</v>
      </c>
      <c r="B3014" s="36">
        <v>44893</v>
      </c>
      <c r="C3014" s="36">
        <v>44855</v>
      </c>
      <c r="D3014" s="19" t="s">
        <v>394</v>
      </c>
      <c r="E3014" s="20" t="str">
        <f>IF(ISBLANK(LeaveTracker[[#This Row],[Employee Name]]),"-----",VLOOKUP(LeaveTracker[[#This Row],[Employee Name]],Employees[[Employee Name]:[Office]],6))</f>
        <v>CTO</v>
      </c>
      <c r="F3014" s="24">
        <v>44858</v>
      </c>
      <c r="G3014" s="24">
        <v>44859</v>
      </c>
      <c r="H3014" s="19" t="s">
        <v>82</v>
      </c>
      <c r="I3014" s="51"/>
      <c r="J3014" s="27" t="str">
        <f ca="1">NETWORKDAYS(LeaveTracker[[#This Row],[Start Date]],LeaveTracker[[#This Row],[End Date]],lstHolidays)&amp; " "&amp;LeaveTracker[[#This Row],[Type of Leave]]</f>
        <v>2 VL</v>
      </c>
      <c r="K3014" s="23">
        <f ca="1">NETWORKDAYS(LeaveTracker[[#This Row],[Start Date]],LeaveTracker[[#This Row],[End Date]],lstHolidays)</f>
        <v>2</v>
      </c>
      <c r="L3014" s="30"/>
    </row>
    <row r="3015" spans="1:12" ht="30" customHeight="1" x14ac:dyDescent="0.3">
      <c r="A3015" s="30">
        <f t="shared" si="21"/>
        <v>1375</v>
      </c>
      <c r="B3015" s="36">
        <v>44893</v>
      </c>
      <c r="C3015" s="36">
        <v>44860</v>
      </c>
      <c r="D3015" s="19" t="s">
        <v>104</v>
      </c>
      <c r="E3015" s="20" t="str">
        <f>IF(ISBLANK(LeaveTracker[[#This Row],[Employee Name]]),"-----",VLOOKUP(LeaveTracker[[#This Row],[Employee Name]],Employees[[Employee Name]:[Office]],6))</f>
        <v>CTO</v>
      </c>
      <c r="F3015" s="24">
        <v>44847</v>
      </c>
      <c r="G3015" s="24">
        <v>44847</v>
      </c>
      <c r="H3015" s="19" t="s">
        <v>81</v>
      </c>
      <c r="I3015" s="51"/>
      <c r="J3015" s="27" t="str">
        <f ca="1">NETWORKDAYS(LeaveTracker[[#This Row],[Start Date]],LeaveTracker[[#This Row],[End Date]],lstHolidays)&amp; " "&amp;LeaveTracker[[#This Row],[Type of Leave]]</f>
        <v>1 SL</v>
      </c>
      <c r="K3015" s="23">
        <f ca="1">NETWORKDAYS(LeaveTracker[[#This Row],[Start Date]],LeaveTracker[[#This Row],[End Date]],lstHolidays)</f>
        <v>1</v>
      </c>
      <c r="L3015" s="30"/>
    </row>
    <row r="3016" spans="1:12" ht="30" customHeight="1" x14ac:dyDescent="0.3">
      <c r="A3016" s="30">
        <v>1375</v>
      </c>
      <c r="B3016" s="36">
        <v>44893</v>
      </c>
      <c r="C3016" s="36">
        <v>44860</v>
      </c>
      <c r="D3016" s="19" t="s">
        <v>104</v>
      </c>
      <c r="E3016" s="20" t="str">
        <f>IF(ISBLANK(LeaveTracker[[#This Row],[Employee Name]]),"-----",VLOOKUP(LeaveTracker[[#This Row],[Employee Name]],Employees[[Employee Name]:[Office]],6))</f>
        <v>CTO</v>
      </c>
      <c r="F3016" s="24">
        <v>44858</v>
      </c>
      <c r="G3016" s="24">
        <v>44859</v>
      </c>
      <c r="H3016" s="19" t="s">
        <v>81</v>
      </c>
      <c r="I3016" s="51"/>
      <c r="J3016" s="27" t="str">
        <f ca="1">NETWORKDAYS(LeaveTracker[[#This Row],[Start Date]],LeaveTracker[[#This Row],[End Date]],lstHolidays)&amp; " "&amp;LeaveTracker[[#This Row],[Type of Leave]]</f>
        <v>2 SL</v>
      </c>
      <c r="K3016" s="23">
        <f ca="1">NETWORKDAYS(LeaveTracker[[#This Row],[Start Date]],LeaveTracker[[#This Row],[End Date]],lstHolidays)</f>
        <v>2</v>
      </c>
      <c r="L3016" s="30"/>
    </row>
    <row r="3017" spans="1:12" ht="30" customHeight="1" x14ac:dyDescent="0.3">
      <c r="A3017" s="30">
        <f t="shared" si="21"/>
        <v>1376</v>
      </c>
      <c r="B3017" s="36">
        <v>44893</v>
      </c>
      <c r="C3017" s="36">
        <v>44875</v>
      </c>
      <c r="D3017" s="19" t="s">
        <v>841</v>
      </c>
      <c r="E3017" s="20" t="str">
        <f>IF(ISBLANK(LeaveTracker[[#This Row],[Employee Name]]),"-----",VLOOKUP(LeaveTracker[[#This Row],[Employee Name]],Employees[[Employee Name]:[Office]],6))</f>
        <v>CTO</v>
      </c>
      <c r="F3017" s="24">
        <v>44879</v>
      </c>
      <c r="G3017" s="24">
        <v>44879</v>
      </c>
      <c r="H3017" s="19" t="s">
        <v>82</v>
      </c>
      <c r="I3017" s="51"/>
      <c r="J3017" s="27" t="str">
        <f ca="1">NETWORKDAYS(LeaveTracker[[#This Row],[Start Date]],LeaveTracker[[#This Row],[End Date]],lstHolidays)&amp; " "&amp;LeaveTracker[[#This Row],[Type of Leave]]</f>
        <v>1 VL</v>
      </c>
      <c r="K3017" s="23">
        <f ca="1">NETWORKDAYS(LeaveTracker[[#This Row],[Start Date]],LeaveTracker[[#This Row],[End Date]],lstHolidays)</f>
        <v>1</v>
      </c>
      <c r="L3017" s="30"/>
    </row>
    <row r="3018" spans="1:12" ht="30" customHeight="1" x14ac:dyDescent="0.3">
      <c r="A3018" s="30">
        <f t="shared" si="21"/>
        <v>1377</v>
      </c>
      <c r="B3018" s="36">
        <v>44893</v>
      </c>
      <c r="C3018" s="36">
        <v>44873</v>
      </c>
      <c r="D3018" s="19" t="s">
        <v>844</v>
      </c>
      <c r="E3018" s="20" t="str">
        <f>IF(ISBLANK(LeaveTracker[[#This Row],[Employee Name]]),"-----",VLOOKUP(LeaveTracker[[#This Row],[Employee Name]],Employees[[Employee Name]:[Office]],6))</f>
        <v>CTO</v>
      </c>
      <c r="F3018" s="24">
        <v>44872</v>
      </c>
      <c r="G3018" s="24">
        <v>44872</v>
      </c>
      <c r="H3018" s="19" t="s">
        <v>81</v>
      </c>
      <c r="I3018" s="51"/>
      <c r="J3018" s="27" t="str">
        <f ca="1">NETWORKDAYS(LeaveTracker[[#This Row],[Start Date]],LeaveTracker[[#This Row],[End Date]],lstHolidays)&amp; " "&amp;LeaveTracker[[#This Row],[Type of Leave]]</f>
        <v>1 SL</v>
      </c>
      <c r="K3018" s="23">
        <f ca="1">NETWORKDAYS(LeaveTracker[[#This Row],[Start Date]],LeaveTracker[[#This Row],[End Date]],lstHolidays)</f>
        <v>1</v>
      </c>
      <c r="L3018" s="30"/>
    </row>
    <row r="3019" spans="1:12" ht="30" customHeight="1" x14ac:dyDescent="0.3">
      <c r="A3019" s="30">
        <f t="shared" si="21"/>
        <v>1378</v>
      </c>
      <c r="B3019" s="36">
        <v>44893</v>
      </c>
      <c r="C3019" s="36">
        <v>44868</v>
      </c>
      <c r="D3019" s="19" t="s">
        <v>841</v>
      </c>
      <c r="E3019" s="20" t="str">
        <f>IF(ISBLANK(LeaveTracker[[#This Row],[Employee Name]]),"-----",VLOOKUP(LeaveTracker[[#This Row],[Employee Name]],Employees[[Employee Name]:[Office]],6))</f>
        <v>CTO</v>
      </c>
      <c r="F3019" s="24">
        <v>44867</v>
      </c>
      <c r="G3019" s="24">
        <v>44867</v>
      </c>
      <c r="H3019" s="19" t="s">
        <v>81</v>
      </c>
      <c r="I3019" s="51"/>
      <c r="J3019" s="27" t="str">
        <f ca="1">NETWORKDAYS(LeaveTracker[[#This Row],[Start Date]],LeaveTracker[[#This Row],[End Date]],lstHolidays)&amp; " "&amp;LeaveTracker[[#This Row],[Type of Leave]]</f>
        <v>1 SL</v>
      </c>
      <c r="K3019" s="23">
        <f ca="1">NETWORKDAYS(LeaveTracker[[#This Row],[Start Date]],LeaveTracker[[#This Row],[End Date]],lstHolidays)</f>
        <v>1</v>
      </c>
      <c r="L3019" s="30"/>
    </row>
    <row r="3020" spans="1:12" ht="30" customHeight="1" x14ac:dyDescent="0.3">
      <c r="A3020" s="30">
        <f t="shared" si="21"/>
        <v>1379</v>
      </c>
      <c r="B3020" s="36">
        <v>44893</v>
      </c>
      <c r="C3020" s="36">
        <v>44872</v>
      </c>
      <c r="D3020" s="19" t="s">
        <v>663</v>
      </c>
      <c r="E3020" s="20" t="str">
        <f>IF(ISBLANK(LeaveTracker[[#This Row],[Employee Name]]),"-----",VLOOKUP(LeaveTracker[[#This Row],[Employee Name]],Employees[[Employee Name]:[Office]],6))</f>
        <v>CTO</v>
      </c>
      <c r="F3020" s="24">
        <v>44876</v>
      </c>
      <c r="G3020" s="24">
        <v>44876</v>
      </c>
      <c r="H3020" s="19" t="s">
        <v>82</v>
      </c>
      <c r="I3020" s="51" t="s">
        <v>1017</v>
      </c>
      <c r="J3020" s="27" t="str">
        <f ca="1">NETWORKDAYS(LeaveTracker[[#This Row],[Start Date]],LeaveTracker[[#This Row],[End Date]],lstHolidays)&amp; " "&amp;LeaveTracker[[#This Row],[Type of Leave]]</f>
        <v>1 VL</v>
      </c>
      <c r="K3020" s="23">
        <f ca="1">NETWORKDAYS(LeaveTracker[[#This Row],[Start Date]],LeaveTracker[[#This Row],[End Date]],lstHolidays)</f>
        <v>1</v>
      </c>
      <c r="L3020" s="30"/>
    </row>
    <row r="3021" spans="1:12" ht="30" customHeight="1" x14ac:dyDescent="0.3">
      <c r="A3021" s="30">
        <f t="shared" si="21"/>
        <v>1380</v>
      </c>
      <c r="B3021" s="36">
        <v>44893</v>
      </c>
      <c r="C3021" s="36">
        <v>44867</v>
      </c>
      <c r="D3021" s="19" t="s">
        <v>1093</v>
      </c>
      <c r="E3021" s="20" t="str">
        <f>IF(ISBLANK(LeaveTracker[[#This Row],[Employee Name]]),"-----",VLOOKUP(LeaveTracker[[#This Row],[Employee Name]],Employees[[Employee Name]:[Office]],6))</f>
        <v>CTO</v>
      </c>
      <c r="F3021" s="24">
        <v>44869</v>
      </c>
      <c r="G3021" s="24">
        <v>44869</v>
      </c>
      <c r="H3021" s="19" t="s">
        <v>82</v>
      </c>
      <c r="I3021" s="51"/>
      <c r="J3021" s="27" t="str">
        <f ca="1">NETWORKDAYS(LeaveTracker[[#This Row],[Start Date]],LeaveTracker[[#This Row],[End Date]],lstHolidays)&amp; " "&amp;LeaveTracker[[#This Row],[Type of Leave]]</f>
        <v>1 VL</v>
      </c>
      <c r="K3021" s="23">
        <f ca="1">NETWORKDAYS(LeaveTracker[[#This Row],[Start Date]],LeaveTracker[[#This Row],[End Date]],lstHolidays)</f>
        <v>1</v>
      </c>
      <c r="L3021" s="30"/>
    </row>
    <row r="3022" spans="1:12" ht="30" customHeight="1" x14ac:dyDescent="0.3">
      <c r="A3022" s="30">
        <v>1380</v>
      </c>
      <c r="B3022" s="36">
        <v>44893</v>
      </c>
      <c r="C3022" s="36">
        <v>44867</v>
      </c>
      <c r="D3022" s="19" t="s">
        <v>1093</v>
      </c>
      <c r="E3022" s="20" t="str">
        <f>IF(ISBLANK(LeaveTracker[[#This Row],[Employee Name]]),"-----",VLOOKUP(LeaveTracker[[#This Row],[Employee Name]],Employees[[Employee Name]:[Office]],6))</f>
        <v>CTO</v>
      </c>
      <c r="F3022" s="24">
        <v>44872</v>
      </c>
      <c r="G3022" s="24">
        <v>44872</v>
      </c>
      <c r="H3022" s="19" t="s">
        <v>82</v>
      </c>
      <c r="I3022" s="51"/>
      <c r="J3022" s="27" t="str">
        <f ca="1">NETWORKDAYS(LeaveTracker[[#This Row],[Start Date]],LeaveTracker[[#This Row],[End Date]],lstHolidays)&amp; " "&amp;LeaveTracker[[#This Row],[Type of Leave]]</f>
        <v>1 VL</v>
      </c>
      <c r="K3022" s="23">
        <f ca="1">NETWORKDAYS(LeaveTracker[[#This Row],[Start Date]],LeaveTracker[[#This Row],[End Date]],lstHolidays)</f>
        <v>1</v>
      </c>
      <c r="L3022" s="30"/>
    </row>
    <row r="3023" spans="1:12" ht="30" customHeight="1" x14ac:dyDescent="0.3">
      <c r="A3023" s="30">
        <f t="shared" si="21"/>
        <v>1381</v>
      </c>
      <c r="B3023" s="36">
        <v>44893</v>
      </c>
      <c r="C3023" s="36">
        <v>44869</v>
      </c>
      <c r="D3023" s="19" t="s">
        <v>1093</v>
      </c>
      <c r="E3023" s="20" t="str">
        <f>IF(ISBLANK(LeaveTracker[[#This Row],[Employee Name]]),"-----",VLOOKUP(LeaveTracker[[#This Row],[Employee Name]],Employees[[Employee Name]:[Office]],6))</f>
        <v>CTO</v>
      </c>
      <c r="F3023" s="24">
        <v>44876</v>
      </c>
      <c r="G3023" s="24">
        <v>44876</v>
      </c>
      <c r="H3023" s="19" t="s">
        <v>82</v>
      </c>
      <c r="I3023" s="51"/>
      <c r="J3023" s="27" t="str">
        <f ca="1">NETWORKDAYS(LeaveTracker[[#This Row],[Start Date]],LeaveTracker[[#This Row],[End Date]],lstHolidays)&amp; " "&amp;LeaveTracker[[#This Row],[Type of Leave]]</f>
        <v>1 VL</v>
      </c>
      <c r="K3023" s="23">
        <f ca="1">NETWORKDAYS(LeaveTracker[[#This Row],[Start Date]],LeaveTracker[[#This Row],[End Date]],lstHolidays)</f>
        <v>1</v>
      </c>
      <c r="L3023" s="30"/>
    </row>
    <row r="3024" spans="1:12" ht="30" customHeight="1" x14ac:dyDescent="0.3">
      <c r="A3024" s="30">
        <f t="shared" si="21"/>
        <v>1382</v>
      </c>
      <c r="B3024" s="36">
        <v>44893</v>
      </c>
      <c r="C3024" s="36">
        <v>44753</v>
      </c>
      <c r="D3024" s="19" t="s">
        <v>1284</v>
      </c>
      <c r="E3024" s="20" t="str">
        <f>IF(ISBLANK(LeaveTracker[[#This Row],[Employee Name]]),"-----",VLOOKUP(LeaveTracker[[#This Row],[Employee Name]],Employees[[Employee Name]:[Office]],6))</f>
        <v>BUDGET</v>
      </c>
      <c r="F3024" s="24">
        <v>44749</v>
      </c>
      <c r="G3024" s="24">
        <v>44749</v>
      </c>
      <c r="H3024" s="19" t="s">
        <v>81</v>
      </c>
      <c r="I3024" s="51"/>
      <c r="J3024" s="27" t="str">
        <f ca="1">NETWORKDAYS(LeaveTracker[[#This Row],[Start Date]],LeaveTracker[[#This Row],[End Date]],lstHolidays)&amp; " "&amp;LeaveTracker[[#This Row],[Type of Leave]]</f>
        <v>1 SL</v>
      </c>
      <c r="K3024" s="23">
        <f ca="1">NETWORKDAYS(LeaveTracker[[#This Row],[Start Date]],LeaveTracker[[#This Row],[End Date]],lstHolidays)</f>
        <v>1</v>
      </c>
      <c r="L3024" s="30"/>
    </row>
    <row r="3025" spans="1:12" ht="30" customHeight="1" x14ac:dyDescent="0.3">
      <c r="A3025" s="30">
        <f t="shared" si="21"/>
        <v>1383</v>
      </c>
      <c r="B3025" s="36">
        <v>44893</v>
      </c>
      <c r="C3025" s="36">
        <v>44831</v>
      </c>
      <c r="D3025" s="19" t="s">
        <v>1030</v>
      </c>
      <c r="E3025" s="20" t="str">
        <f>IF(ISBLANK(LeaveTracker[[#This Row],[Employee Name]]),"-----",VLOOKUP(LeaveTracker[[#This Row],[Employee Name]],Employees[[Employee Name]:[Office]],6))</f>
        <v>AGRICULTURE OFFICE</v>
      </c>
      <c r="F3025" s="24">
        <v>44845</v>
      </c>
      <c r="G3025" s="24">
        <v>44846</v>
      </c>
      <c r="H3025" s="19" t="s">
        <v>82</v>
      </c>
      <c r="I3025" s="51"/>
      <c r="J3025" s="27" t="str">
        <f>"3 "&amp;LeaveTracker[[#This Row],[Type of Leave]]</f>
        <v>3 VL</v>
      </c>
      <c r="K3025" s="23">
        <v>3</v>
      </c>
      <c r="L3025" s="30"/>
    </row>
    <row r="3026" spans="1:12" ht="30" customHeight="1" x14ac:dyDescent="0.3">
      <c r="A3026" s="30">
        <f t="shared" si="21"/>
        <v>1384</v>
      </c>
      <c r="B3026" s="36">
        <v>44893</v>
      </c>
      <c r="C3026" s="36">
        <v>44831</v>
      </c>
      <c r="D3026" s="19" t="s">
        <v>1030</v>
      </c>
      <c r="E3026" s="20" t="str">
        <f>IF(ISBLANK(LeaveTracker[[#This Row],[Employee Name]]),"-----",VLOOKUP(LeaveTracker[[#This Row],[Employee Name]],Employees[[Employee Name]:[Office]],6))</f>
        <v>AGRICULTURE OFFICE</v>
      </c>
      <c r="F3026" s="24">
        <v>44826</v>
      </c>
      <c r="G3026" s="24">
        <v>44826</v>
      </c>
      <c r="H3026" s="19" t="s">
        <v>300</v>
      </c>
      <c r="I3026" s="51" t="s">
        <v>1016</v>
      </c>
      <c r="J3026" s="27" t="str">
        <f ca="1">NETWORKDAYS(LeaveTracker[[#This Row],[Start Date]],LeaveTracker[[#This Row],[End Date]],lstHolidays)&amp; " "&amp;LeaveTracker[[#This Row],[Type of Leave]]</f>
        <v>1 OTHER</v>
      </c>
      <c r="K3026" s="23">
        <f ca="1">NETWORKDAYS(LeaveTracker[[#This Row],[Start Date]],LeaveTracker[[#This Row],[End Date]],lstHolidays)</f>
        <v>1</v>
      </c>
      <c r="L3026" s="30"/>
    </row>
    <row r="3027" spans="1:12" ht="30" customHeight="1" x14ac:dyDescent="0.3">
      <c r="A3027" s="30">
        <f t="shared" si="21"/>
        <v>1385</v>
      </c>
      <c r="B3027" s="36">
        <v>44893</v>
      </c>
      <c r="C3027" s="36">
        <v>44740</v>
      </c>
      <c r="D3027" s="19" t="s">
        <v>1327</v>
      </c>
      <c r="E3027" s="20" t="str">
        <f>IF(ISBLANK(LeaveTracker[[#This Row],[Employee Name]]),"-----",VLOOKUP(LeaveTracker[[#This Row],[Employee Name]],Employees[[Employee Name]:[Office]],6))</f>
        <v>CTO</v>
      </c>
      <c r="F3027" s="24">
        <v>44749</v>
      </c>
      <c r="G3027" s="24">
        <v>44749</v>
      </c>
      <c r="H3027" s="19" t="s">
        <v>82</v>
      </c>
      <c r="I3027" s="51" t="s">
        <v>1017</v>
      </c>
      <c r="J3027" s="27" t="str">
        <f ca="1">NETWORKDAYS(LeaveTracker[[#This Row],[Start Date]],LeaveTracker[[#This Row],[End Date]],lstHolidays)&amp; " "&amp;LeaveTracker[[#This Row],[Type of Leave]]</f>
        <v>1 VL</v>
      </c>
      <c r="K3027" s="23">
        <f ca="1">NETWORKDAYS(LeaveTracker[[#This Row],[Start Date]],LeaveTracker[[#This Row],[End Date]],lstHolidays)</f>
        <v>1</v>
      </c>
      <c r="L3027" s="30"/>
    </row>
    <row r="3028" spans="1:12" ht="30" customHeight="1" x14ac:dyDescent="0.3">
      <c r="A3028" s="30">
        <f t="shared" si="21"/>
        <v>1386</v>
      </c>
      <c r="B3028" s="36">
        <v>44893</v>
      </c>
      <c r="C3028" s="36">
        <v>44764</v>
      </c>
      <c r="D3028" s="19" t="s">
        <v>1327</v>
      </c>
      <c r="E3028" s="20" t="str">
        <f>IF(ISBLANK(LeaveTracker[[#This Row],[Employee Name]]),"-----",VLOOKUP(LeaveTracker[[#This Row],[Employee Name]],Employees[[Employee Name]:[Office]],6))</f>
        <v>CTO</v>
      </c>
      <c r="F3028" s="24">
        <v>44762</v>
      </c>
      <c r="G3028" s="24">
        <v>44762</v>
      </c>
      <c r="H3028" s="19" t="s">
        <v>81</v>
      </c>
      <c r="I3028" s="51"/>
      <c r="J3028" s="27" t="str">
        <f ca="1">NETWORKDAYS(LeaveTracker[[#This Row],[Start Date]],LeaveTracker[[#This Row],[End Date]],lstHolidays)&amp; " "&amp;LeaveTracker[[#This Row],[Type of Leave]]</f>
        <v>1 SL</v>
      </c>
      <c r="K3028" s="23">
        <f ca="1">NETWORKDAYS(LeaveTracker[[#This Row],[Start Date]],LeaveTracker[[#This Row],[End Date]],lstHolidays)</f>
        <v>1</v>
      </c>
      <c r="L3028" s="30"/>
    </row>
    <row r="3029" spans="1:12" ht="30" customHeight="1" x14ac:dyDescent="0.3">
      <c r="A3029" s="30">
        <f t="shared" si="21"/>
        <v>1387</v>
      </c>
      <c r="B3029" s="36">
        <v>44893</v>
      </c>
      <c r="C3029" s="36">
        <v>44797</v>
      </c>
      <c r="D3029" s="19" t="s">
        <v>1327</v>
      </c>
      <c r="E3029" s="20" t="str">
        <f>IF(ISBLANK(LeaveTracker[[#This Row],[Employee Name]]),"-----",VLOOKUP(LeaveTracker[[#This Row],[Employee Name]],Employees[[Employee Name]:[Office]],6))</f>
        <v>CTO</v>
      </c>
      <c r="F3029" s="24">
        <v>44799</v>
      </c>
      <c r="G3029" s="24">
        <v>44799</v>
      </c>
      <c r="H3029" s="19" t="s">
        <v>82</v>
      </c>
      <c r="I3029" s="51" t="s">
        <v>1017</v>
      </c>
      <c r="J3029" s="27" t="str">
        <f ca="1">NETWORKDAYS(LeaveTracker[[#This Row],[Start Date]],LeaveTracker[[#This Row],[End Date]],lstHolidays)&amp; " "&amp;LeaveTracker[[#This Row],[Type of Leave]]</f>
        <v>1 VL</v>
      </c>
      <c r="K3029" s="23">
        <f ca="1">NETWORKDAYS(LeaveTracker[[#This Row],[Start Date]],LeaveTracker[[#This Row],[End Date]],lstHolidays)</f>
        <v>1</v>
      </c>
      <c r="L3029" s="30"/>
    </row>
    <row r="3030" spans="1:12" ht="30" customHeight="1" x14ac:dyDescent="0.3">
      <c r="A3030" s="30">
        <f t="shared" si="21"/>
        <v>1388</v>
      </c>
      <c r="B3030" s="36">
        <v>44893</v>
      </c>
      <c r="C3030" s="36">
        <v>44824</v>
      </c>
      <c r="D3030" s="19" t="s">
        <v>1327</v>
      </c>
      <c r="E3030" s="20" t="str">
        <f>IF(ISBLANK(LeaveTracker[[#This Row],[Employee Name]]),"-----",VLOOKUP(LeaveTracker[[#This Row],[Employee Name]],Employees[[Employee Name]:[Office]],6))</f>
        <v>CTO</v>
      </c>
      <c r="F3030" s="24">
        <v>44796</v>
      </c>
      <c r="G3030" s="24">
        <v>44796</v>
      </c>
      <c r="H3030" s="19" t="s">
        <v>82</v>
      </c>
      <c r="I3030" s="51" t="s">
        <v>1017</v>
      </c>
      <c r="J3030" s="27" t="str">
        <f ca="1">NETWORKDAYS(LeaveTracker[[#This Row],[Start Date]],LeaveTracker[[#This Row],[End Date]],lstHolidays)&amp; " "&amp;LeaveTracker[[#This Row],[Type of Leave]]</f>
        <v>1 VL</v>
      </c>
      <c r="K3030" s="23">
        <f ca="1">NETWORKDAYS(LeaveTracker[[#This Row],[Start Date]],LeaveTracker[[#This Row],[End Date]],lstHolidays)</f>
        <v>1</v>
      </c>
      <c r="L3030" s="30"/>
    </row>
    <row r="3031" spans="1:12" ht="30" customHeight="1" x14ac:dyDescent="0.3">
      <c r="A3031" s="30">
        <f t="shared" si="21"/>
        <v>1389</v>
      </c>
      <c r="B3031" s="36">
        <v>44893</v>
      </c>
      <c r="C3031" s="36">
        <v>44844</v>
      </c>
      <c r="D3031" s="19" t="s">
        <v>1072</v>
      </c>
      <c r="E3031" s="20" t="str">
        <f>IF(ISBLANK(LeaveTracker[[#This Row],[Employee Name]]),"-----",VLOOKUP(LeaveTracker[[#This Row],[Employee Name]],Employees[[Employee Name]:[Office]],6))</f>
        <v>CTO</v>
      </c>
      <c r="F3031" s="24">
        <v>44839</v>
      </c>
      <c r="G3031" s="24">
        <v>44839</v>
      </c>
      <c r="H3031" s="19" t="s">
        <v>81</v>
      </c>
      <c r="I3031" s="51"/>
      <c r="J3031" s="27" t="str">
        <f ca="1">NETWORKDAYS(LeaveTracker[[#This Row],[Start Date]],LeaveTracker[[#This Row],[End Date]],lstHolidays)&amp; " "&amp;LeaveTracker[[#This Row],[Type of Leave]]</f>
        <v>1 SL</v>
      </c>
      <c r="K3031" s="23">
        <f ca="1">NETWORKDAYS(LeaveTracker[[#This Row],[Start Date]],LeaveTracker[[#This Row],[End Date]],lstHolidays)</f>
        <v>1</v>
      </c>
      <c r="L3031" s="30"/>
    </row>
    <row r="3032" spans="1:12" ht="30" customHeight="1" x14ac:dyDescent="0.3">
      <c r="A3032" s="30">
        <f t="shared" si="21"/>
        <v>1390</v>
      </c>
      <c r="B3032" s="36">
        <v>44896</v>
      </c>
      <c r="C3032" s="36">
        <v>44896</v>
      </c>
      <c r="D3032" s="19" t="s">
        <v>526</v>
      </c>
      <c r="E3032" s="20" t="str">
        <f>IF(ISBLANK(LeaveTracker[[#This Row],[Employee Name]]),"-----",VLOOKUP(LeaveTracker[[#This Row],[Employee Name]],Employees[[Employee Name]:[Office]],6))</f>
        <v>HRMO</v>
      </c>
      <c r="F3032" s="24">
        <v>44907</v>
      </c>
      <c r="G3032" s="24">
        <v>44911</v>
      </c>
      <c r="H3032" s="19" t="s">
        <v>82</v>
      </c>
      <c r="I3032" s="51" t="s">
        <v>1017</v>
      </c>
      <c r="J3032" s="27" t="str">
        <f ca="1">NETWORKDAYS(LeaveTracker[[#This Row],[Start Date]],LeaveTracker[[#This Row],[End Date]],lstHolidays)&amp; " "&amp;LeaveTracker[[#This Row],[Type of Leave]]</f>
        <v>5 VL</v>
      </c>
      <c r="K3032" s="23">
        <f ca="1">NETWORKDAYS(LeaveTracker[[#This Row],[Start Date]],LeaveTracker[[#This Row],[End Date]],lstHolidays)</f>
        <v>5</v>
      </c>
      <c r="L3032" s="30"/>
    </row>
    <row r="3033" spans="1:12" ht="30" customHeight="1" x14ac:dyDescent="0.3">
      <c r="A3033" s="30">
        <f t="shared" si="21"/>
        <v>1391</v>
      </c>
      <c r="B3033" s="36">
        <v>44896</v>
      </c>
      <c r="C3033" s="36">
        <v>44896</v>
      </c>
      <c r="D3033" s="19" t="s">
        <v>526</v>
      </c>
      <c r="E3033" s="20" t="str">
        <f>IF(ISBLANK(LeaveTracker[[#This Row],[Employee Name]]),"-----",VLOOKUP(LeaveTracker[[#This Row],[Employee Name]],Employees[[Employee Name]:[Office]],6))</f>
        <v>HRMO</v>
      </c>
      <c r="F3033" s="24">
        <v>44900</v>
      </c>
      <c r="G3033" s="24">
        <v>44904</v>
      </c>
      <c r="H3033" s="19" t="s">
        <v>300</v>
      </c>
      <c r="I3033" s="51" t="s">
        <v>276</v>
      </c>
      <c r="J3033" s="27" t="str">
        <f ca="1">NETWORKDAYS(LeaveTracker[[#This Row],[Start Date]],LeaveTracker[[#This Row],[End Date]],lstHolidays)&amp; " "&amp;LeaveTracker[[#This Row],[Type of Leave]]</f>
        <v>4 OTHER</v>
      </c>
      <c r="K3033" s="23">
        <f ca="1">NETWORKDAYS(LeaveTracker[[#This Row],[Start Date]],LeaveTracker[[#This Row],[End Date]],lstHolidays)</f>
        <v>4</v>
      </c>
      <c r="L3033" s="30"/>
    </row>
    <row r="3034" spans="1:12" ht="30" customHeight="1" x14ac:dyDescent="0.3">
      <c r="A3034" s="30">
        <f t="shared" si="21"/>
        <v>1392</v>
      </c>
      <c r="B3034" s="36">
        <v>44922</v>
      </c>
      <c r="C3034" s="36"/>
      <c r="D3034" s="19" t="s">
        <v>1361</v>
      </c>
      <c r="E3034" s="20" t="str">
        <f>IF(ISBLANK(LeaveTracker[[#This Row],[Employee Name]]),"-----",VLOOKUP(LeaveTracker[[#This Row],[Employee Name]],Employees[[Employee Name]:[Office]],6))</f>
        <v>SP</v>
      </c>
      <c r="F3034" s="24"/>
      <c r="G3034" s="24"/>
      <c r="H3034" s="19" t="s">
        <v>300</v>
      </c>
      <c r="I3034" s="51" t="s">
        <v>696</v>
      </c>
      <c r="J3034" s="27" t="str">
        <f ca="1">NETWORKDAYS(LeaveTracker[[#This Row],[Start Date]],LeaveTracker[[#This Row],[End Date]],lstHolidays)&amp; " "&amp;LeaveTracker[[#This Row],[Type of Leave]]</f>
        <v>0 OTHER</v>
      </c>
      <c r="K3034" s="23">
        <f ca="1">NETWORKDAYS(LeaveTracker[[#This Row],[Start Date]],LeaveTracker[[#This Row],[End Date]],lstHolidays)</f>
        <v>0</v>
      </c>
      <c r="L3034" s="30"/>
    </row>
    <row r="3035" spans="1:12" ht="30" customHeight="1" x14ac:dyDescent="0.3">
      <c r="A3035" s="30">
        <f t="shared" si="21"/>
        <v>1393</v>
      </c>
      <c r="B3035" s="36">
        <v>44922</v>
      </c>
      <c r="C3035" s="36"/>
      <c r="D3035" s="19" t="s">
        <v>1364</v>
      </c>
      <c r="E3035" s="20" t="str">
        <f>IF(ISBLANK(LeaveTracker[[#This Row],[Employee Name]]),"-----",VLOOKUP(LeaveTracker[[#This Row],[Employee Name]],Employees[[Employee Name]:[Office]],6))</f>
        <v>SP</v>
      </c>
      <c r="F3035" s="24"/>
      <c r="G3035" s="24"/>
      <c r="H3035" s="19" t="s">
        <v>300</v>
      </c>
      <c r="I3035" s="51" t="s">
        <v>696</v>
      </c>
      <c r="J3035" s="27" t="str">
        <f ca="1">NETWORKDAYS(LeaveTracker[[#This Row],[Start Date]],LeaveTracker[[#This Row],[End Date]],lstHolidays)&amp; " "&amp;LeaveTracker[[#This Row],[Type of Leave]]</f>
        <v>0 OTHER</v>
      </c>
      <c r="K3035" s="23">
        <f ca="1">NETWORKDAYS(LeaveTracker[[#This Row],[Start Date]],LeaveTracker[[#This Row],[End Date]],lstHolidays)</f>
        <v>0</v>
      </c>
      <c r="L3035" s="30"/>
    </row>
    <row r="3036" spans="1:12" ht="30" customHeight="1" x14ac:dyDescent="0.3">
      <c r="A3036" s="30">
        <f t="shared" si="21"/>
        <v>1394</v>
      </c>
      <c r="B3036" s="36">
        <v>44922</v>
      </c>
      <c r="C3036" s="36"/>
      <c r="D3036" s="19" t="s">
        <v>1368</v>
      </c>
      <c r="E3036" s="20" t="str">
        <f>IF(ISBLANK(LeaveTracker[[#This Row],[Employee Name]]),"-----",VLOOKUP(LeaveTracker[[#This Row],[Employee Name]],Employees[[Employee Name]:[Office]],6))</f>
        <v>SP</v>
      </c>
      <c r="F3036" s="24"/>
      <c r="G3036" s="24"/>
      <c r="H3036" s="19" t="s">
        <v>300</v>
      </c>
      <c r="I3036" s="51" t="s">
        <v>696</v>
      </c>
      <c r="J3036" s="27" t="str">
        <f ca="1">NETWORKDAYS(LeaveTracker[[#This Row],[Start Date]],LeaveTracker[[#This Row],[End Date]],lstHolidays)&amp; " "&amp;LeaveTracker[[#This Row],[Type of Leave]]</f>
        <v>0 OTHER</v>
      </c>
      <c r="K3036" s="23">
        <f ca="1">NETWORKDAYS(LeaveTracker[[#This Row],[Start Date]],LeaveTracker[[#This Row],[End Date]],lstHolidays)</f>
        <v>0</v>
      </c>
      <c r="L3036" s="30"/>
    </row>
    <row r="3037" spans="1:12" ht="30" customHeight="1" x14ac:dyDescent="0.3">
      <c r="A3037" s="30">
        <f t="shared" si="21"/>
        <v>1395</v>
      </c>
      <c r="B3037" s="36">
        <v>44922</v>
      </c>
      <c r="C3037" s="36"/>
      <c r="D3037" s="19" t="s">
        <v>1371</v>
      </c>
      <c r="E3037" s="20" t="str">
        <f>IF(ISBLANK(LeaveTracker[[#This Row],[Employee Name]]),"-----",VLOOKUP(LeaveTracker[[#This Row],[Employee Name]],Employees[[Employee Name]:[Office]],6))</f>
        <v>SP</v>
      </c>
      <c r="F3037" s="24"/>
      <c r="G3037" s="24"/>
      <c r="H3037" s="19" t="s">
        <v>300</v>
      </c>
      <c r="I3037" s="51" t="s">
        <v>696</v>
      </c>
      <c r="J3037" s="27" t="str">
        <f ca="1">NETWORKDAYS(LeaveTracker[[#This Row],[Start Date]],LeaveTracker[[#This Row],[End Date]],lstHolidays)&amp; " "&amp;LeaveTracker[[#This Row],[Type of Leave]]</f>
        <v>0 OTHER</v>
      </c>
      <c r="K3037" s="23">
        <f ca="1">NETWORKDAYS(LeaveTracker[[#This Row],[Start Date]],LeaveTracker[[#This Row],[End Date]],lstHolidays)</f>
        <v>0</v>
      </c>
      <c r="L3037" s="30"/>
    </row>
    <row r="3038" spans="1:12" ht="30" customHeight="1" x14ac:dyDescent="0.3">
      <c r="A3038" s="30">
        <f t="shared" si="21"/>
        <v>1396</v>
      </c>
      <c r="B3038" s="36">
        <v>44922</v>
      </c>
      <c r="C3038" s="36"/>
      <c r="D3038" s="19" t="s">
        <v>1373</v>
      </c>
      <c r="E3038" s="20" t="str">
        <f>IF(ISBLANK(LeaveTracker[[#This Row],[Employee Name]]),"-----",VLOOKUP(LeaveTracker[[#This Row],[Employee Name]],Employees[[Employee Name]:[Office]],6))</f>
        <v>SP</v>
      </c>
      <c r="F3038" s="24"/>
      <c r="G3038" s="24"/>
      <c r="H3038" s="19" t="s">
        <v>300</v>
      </c>
      <c r="I3038" s="51" t="s">
        <v>696</v>
      </c>
      <c r="J3038" s="27" t="str">
        <f ca="1">NETWORKDAYS(LeaveTracker[[#This Row],[Start Date]],LeaveTracker[[#This Row],[End Date]],lstHolidays)&amp; " "&amp;LeaveTracker[[#This Row],[Type of Leave]]</f>
        <v>0 OTHER</v>
      </c>
      <c r="K3038" s="23">
        <f ca="1">NETWORKDAYS(LeaveTracker[[#This Row],[Start Date]],LeaveTracker[[#This Row],[End Date]],lstHolidays)</f>
        <v>0</v>
      </c>
      <c r="L3038" s="30"/>
    </row>
    <row r="3039" spans="1:12" ht="30" customHeight="1" x14ac:dyDescent="0.3">
      <c r="A3039" s="30">
        <f t="shared" si="21"/>
        <v>1397</v>
      </c>
      <c r="B3039" s="36">
        <v>44922</v>
      </c>
      <c r="C3039" s="36">
        <v>44897</v>
      </c>
      <c r="D3039" s="19" t="s">
        <v>1348</v>
      </c>
      <c r="E3039" s="20" t="str">
        <f>IF(ISBLANK(LeaveTracker[[#This Row],[Employee Name]]),"-----",VLOOKUP(LeaveTracker[[#This Row],[Employee Name]],Employees[[Employee Name]:[Office]],6))</f>
        <v>ONT</v>
      </c>
      <c r="F3039" s="24">
        <v>44918</v>
      </c>
      <c r="G3039" s="24">
        <v>44924</v>
      </c>
      <c r="H3039" s="19" t="s">
        <v>82</v>
      </c>
      <c r="I3039" s="51"/>
      <c r="J3039" s="27" t="str">
        <f ca="1">NETWORKDAYS(LeaveTracker[[#This Row],[Start Date]],LeaveTracker[[#This Row],[End Date]],lstHolidays)&amp; " "&amp;LeaveTracker[[#This Row],[Type of Leave]]</f>
        <v>4 VL</v>
      </c>
      <c r="K3039" s="23">
        <f ca="1">NETWORKDAYS(LeaveTracker[[#This Row],[Start Date]],LeaveTracker[[#This Row],[End Date]],lstHolidays)</f>
        <v>4</v>
      </c>
      <c r="L3039" s="30"/>
    </row>
    <row r="3040" spans="1:12" ht="30" customHeight="1" x14ac:dyDescent="0.3">
      <c r="A3040" s="30">
        <f t="shared" si="21"/>
        <v>1398</v>
      </c>
      <c r="B3040" s="36">
        <v>44922</v>
      </c>
      <c r="C3040" s="36">
        <v>44901</v>
      </c>
      <c r="D3040" s="19" t="s">
        <v>688</v>
      </c>
      <c r="E3040" s="20" t="str">
        <f>IF(ISBLANK(LeaveTracker[[#This Row],[Employee Name]]),"-----",VLOOKUP(LeaveTracker[[#This Row],[Employee Name]],Employees[[Employee Name]:[Office]],6))</f>
        <v>CEO</v>
      </c>
      <c r="F3040" s="24">
        <v>44918</v>
      </c>
      <c r="G3040" s="24">
        <v>44960</v>
      </c>
      <c r="H3040" s="19" t="s">
        <v>82</v>
      </c>
      <c r="I3040" s="51"/>
      <c r="J3040" s="27" t="str">
        <f ca="1">NETWORKDAYS(LeaveTracker[[#This Row],[Start Date]],LeaveTracker[[#This Row],[End Date]],lstHolidays)&amp; " "&amp;LeaveTracker[[#This Row],[Type of Leave]]</f>
        <v>28 VL</v>
      </c>
      <c r="K3040" s="23">
        <f ca="1">NETWORKDAYS(LeaveTracker[[#This Row],[Start Date]],LeaveTracker[[#This Row],[End Date]],lstHolidays)</f>
        <v>28</v>
      </c>
      <c r="L3040" s="30"/>
    </row>
    <row r="3041" spans="1:12" ht="30" customHeight="1" x14ac:dyDescent="0.3">
      <c r="A3041" s="30">
        <f t="shared" si="21"/>
        <v>1399</v>
      </c>
      <c r="B3041" s="36">
        <v>44922</v>
      </c>
      <c r="C3041" s="36">
        <v>44757</v>
      </c>
      <c r="D3041" s="19" t="s">
        <v>528</v>
      </c>
      <c r="E3041" s="20" t="str">
        <f>IF(ISBLANK(LeaveTracker[[#This Row],[Employee Name]]),"-----",VLOOKUP(LeaveTracker[[#This Row],[Employee Name]],Employees[[Employee Name]:[Office]],6))</f>
        <v>GSO</v>
      </c>
      <c r="F3041" s="24">
        <v>44756</v>
      </c>
      <c r="G3041" s="24">
        <v>44756</v>
      </c>
      <c r="H3041" s="19" t="s">
        <v>81</v>
      </c>
      <c r="I3041" s="51"/>
      <c r="J3041" s="27" t="str">
        <f ca="1">NETWORKDAYS(LeaveTracker[[#This Row],[Start Date]],LeaveTracker[[#This Row],[End Date]],lstHolidays)&amp; " "&amp;LeaveTracker[[#This Row],[Type of Leave]]</f>
        <v>1 SL</v>
      </c>
      <c r="K3041" s="23">
        <f ca="1">NETWORKDAYS(LeaveTracker[[#This Row],[Start Date]],LeaveTracker[[#This Row],[End Date]],lstHolidays)</f>
        <v>1</v>
      </c>
      <c r="L3041" s="30"/>
    </row>
    <row r="3042" spans="1:12" ht="30" customHeight="1" x14ac:dyDescent="0.3">
      <c r="A3042" s="30">
        <f t="shared" si="21"/>
        <v>1400</v>
      </c>
      <c r="B3042" s="36">
        <v>44922</v>
      </c>
      <c r="C3042" s="36">
        <v>44223</v>
      </c>
      <c r="D3042" s="19" t="s">
        <v>888</v>
      </c>
      <c r="E3042" s="20" t="str">
        <f>IF(ISBLANK(LeaveTracker[[#This Row],[Employee Name]]),"-----",VLOOKUP(LeaveTracker[[#This Row],[Employee Name]],Employees[[Employee Name]:[Office]],6))</f>
        <v>GSO</v>
      </c>
      <c r="F3042" s="24">
        <v>44561</v>
      </c>
      <c r="G3042" s="24">
        <v>44561</v>
      </c>
      <c r="H3042" s="19" t="s">
        <v>82</v>
      </c>
      <c r="I3042" s="51"/>
      <c r="J3042" s="27" t="str">
        <f ca="1">NETWORKDAYS(LeaveTracker[[#This Row],[Start Date]],LeaveTracker[[#This Row],[End Date]],lstHolidays)&amp; " "&amp;LeaveTracker[[#This Row],[Type of Leave]]</f>
        <v>1 VL</v>
      </c>
      <c r="K3042" s="23">
        <f ca="1">NETWORKDAYS(LeaveTracker[[#This Row],[Start Date]],LeaveTracker[[#This Row],[End Date]],lstHolidays)</f>
        <v>1</v>
      </c>
      <c r="L3042" s="30"/>
    </row>
    <row r="3043" spans="1:12" ht="30" customHeight="1" x14ac:dyDescent="0.3">
      <c r="A3043" s="30">
        <f t="shared" si="21"/>
        <v>1401</v>
      </c>
      <c r="B3043" s="36">
        <v>44922</v>
      </c>
      <c r="C3043" s="36">
        <v>44886</v>
      </c>
      <c r="D3043" s="19" t="s">
        <v>1809</v>
      </c>
      <c r="E3043" s="20" t="str">
        <f>IF(ISBLANK(LeaveTracker[[#This Row],[Employee Name]]),"-----",VLOOKUP(LeaveTracker[[#This Row],[Employee Name]],Employees[[Employee Name]:[Office]],6))</f>
        <v>GSO</v>
      </c>
      <c r="F3043" s="24">
        <v>44893</v>
      </c>
      <c r="G3043" s="24">
        <v>44894</v>
      </c>
      <c r="H3043" s="19" t="s">
        <v>82</v>
      </c>
      <c r="I3043" s="51"/>
      <c r="J3043" s="27" t="str">
        <f ca="1">NETWORKDAYS(LeaveTracker[[#This Row],[Start Date]],LeaveTracker[[#This Row],[End Date]],lstHolidays)&amp; " "&amp;LeaveTracker[[#This Row],[Type of Leave]]</f>
        <v>2 VL</v>
      </c>
      <c r="K3043" s="23">
        <f ca="1">NETWORKDAYS(LeaveTracker[[#This Row],[Start Date]],LeaveTracker[[#This Row],[End Date]],lstHolidays)</f>
        <v>2</v>
      </c>
      <c r="L3043" s="30"/>
    </row>
    <row r="3044" spans="1:12" ht="30" customHeight="1" x14ac:dyDescent="0.3">
      <c r="A3044" s="30">
        <f t="shared" si="21"/>
        <v>1402</v>
      </c>
      <c r="B3044" s="36">
        <v>44922</v>
      </c>
      <c r="C3044" s="36">
        <v>44826</v>
      </c>
      <c r="D3044" s="19" t="s">
        <v>1809</v>
      </c>
      <c r="E3044" s="20" t="str">
        <f>IF(ISBLANK(LeaveTracker[[#This Row],[Employee Name]]),"-----",VLOOKUP(LeaveTracker[[#This Row],[Employee Name]],Employees[[Employee Name]:[Office]],6))</f>
        <v>GSO</v>
      </c>
      <c r="F3044" s="24">
        <v>44825</v>
      </c>
      <c r="G3044" s="24">
        <v>44825</v>
      </c>
      <c r="H3044" s="19" t="s">
        <v>81</v>
      </c>
      <c r="I3044" s="51"/>
      <c r="J3044" s="27" t="str">
        <f ca="1">NETWORKDAYS(LeaveTracker[[#This Row],[Start Date]],LeaveTracker[[#This Row],[End Date]],lstHolidays)&amp; " "&amp;LeaveTracker[[#This Row],[Type of Leave]]</f>
        <v>1 SL</v>
      </c>
      <c r="K3044" s="23">
        <f ca="1">NETWORKDAYS(LeaveTracker[[#This Row],[Start Date]],LeaveTracker[[#This Row],[End Date]],lstHolidays)</f>
        <v>1</v>
      </c>
      <c r="L3044" s="30"/>
    </row>
    <row r="3045" spans="1:12" ht="30" customHeight="1" x14ac:dyDescent="0.3">
      <c r="A3045" s="30">
        <f t="shared" si="21"/>
        <v>1403</v>
      </c>
      <c r="B3045" s="36">
        <v>44922</v>
      </c>
      <c r="C3045" s="36">
        <v>44833</v>
      </c>
      <c r="D3045" s="19" t="s">
        <v>782</v>
      </c>
      <c r="E3045" s="20" t="str">
        <f>IF(ISBLANK(LeaveTracker[[#This Row],[Employee Name]]),"-----",VLOOKUP(LeaveTracker[[#This Row],[Employee Name]],Employees[[Employee Name]:[Office]],6))</f>
        <v>GSO</v>
      </c>
      <c r="F3045" s="24">
        <v>44832</v>
      </c>
      <c r="G3045" s="24">
        <v>44832</v>
      </c>
      <c r="H3045" s="19" t="s">
        <v>81</v>
      </c>
      <c r="I3045" s="51"/>
      <c r="J3045" s="27" t="str">
        <f ca="1">NETWORKDAYS(LeaveTracker[[#This Row],[Start Date]],LeaveTracker[[#This Row],[End Date]],lstHolidays)&amp; " "&amp;LeaveTracker[[#This Row],[Type of Leave]]</f>
        <v>1 SL</v>
      </c>
      <c r="K3045" s="23">
        <f ca="1">NETWORKDAYS(LeaveTracker[[#This Row],[Start Date]],LeaveTracker[[#This Row],[End Date]],lstHolidays)</f>
        <v>1</v>
      </c>
      <c r="L3045" s="30"/>
    </row>
    <row r="3046" spans="1:12" ht="30" customHeight="1" x14ac:dyDescent="0.3">
      <c r="A3046" s="30">
        <f t="shared" si="21"/>
        <v>1404</v>
      </c>
      <c r="B3046" s="36">
        <v>44922</v>
      </c>
      <c r="C3046" s="36">
        <v>44823</v>
      </c>
      <c r="D3046" s="19" t="s">
        <v>782</v>
      </c>
      <c r="E3046" s="20" t="str">
        <f>IF(ISBLANK(LeaveTracker[[#This Row],[Employee Name]]),"-----",VLOOKUP(LeaveTracker[[#This Row],[Employee Name]],Employees[[Employee Name]:[Office]],6))</f>
        <v>GSO</v>
      </c>
      <c r="F3046" s="24">
        <v>44817</v>
      </c>
      <c r="G3046" s="24">
        <v>44820</v>
      </c>
      <c r="H3046" s="19" t="s">
        <v>81</v>
      </c>
      <c r="I3046" s="51"/>
      <c r="J3046" s="27" t="str">
        <f ca="1">NETWORKDAYS(LeaveTracker[[#This Row],[Start Date]],LeaveTracker[[#This Row],[End Date]],lstHolidays)&amp; " "&amp;LeaveTracker[[#This Row],[Type of Leave]]</f>
        <v>4 SL</v>
      </c>
      <c r="K3046" s="23">
        <f ca="1">NETWORKDAYS(LeaveTracker[[#This Row],[Start Date]],LeaveTracker[[#This Row],[End Date]],lstHolidays)</f>
        <v>4</v>
      </c>
      <c r="L3046" s="30"/>
    </row>
    <row r="3047" spans="1:12" ht="30" customHeight="1" x14ac:dyDescent="0.3">
      <c r="A3047" s="30">
        <f t="shared" si="21"/>
        <v>1405</v>
      </c>
      <c r="B3047" s="36">
        <v>44922</v>
      </c>
      <c r="C3047" s="36">
        <v>44887</v>
      </c>
      <c r="D3047" s="19" t="s">
        <v>884</v>
      </c>
      <c r="E3047" s="20" t="str">
        <f>IF(ISBLANK(LeaveTracker[[#This Row],[Employee Name]]),"-----",VLOOKUP(LeaveTracker[[#This Row],[Employee Name]],Employees[[Employee Name]:[Office]],6))</f>
        <v>GSO</v>
      </c>
      <c r="F3047" s="24">
        <v>44886</v>
      </c>
      <c r="G3047" s="24">
        <v>44886</v>
      </c>
      <c r="H3047" s="19" t="s">
        <v>81</v>
      </c>
      <c r="I3047" s="51"/>
      <c r="J3047" s="27" t="str">
        <f ca="1">NETWORKDAYS(LeaveTracker[[#This Row],[Start Date]],LeaveTracker[[#This Row],[End Date]],lstHolidays)&amp; " "&amp;LeaveTracker[[#This Row],[Type of Leave]]</f>
        <v>1 SL</v>
      </c>
      <c r="K3047" s="23">
        <f ca="1">NETWORKDAYS(LeaveTracker[[#This Row],[Start Date]],LeaveTracker[[#This Row],[End Date]],lstHolidays)</f>
        <v>1</v>
      </c>
      <c r="L3047" s="30"/>
    </row>
    <row r="3048" spans="1:12" ht="30" customHeight="1" x14ac:dyDescent="0.3">
      <c r="A3048" s="30">
        <f t="shared" si="21"/>
        <v>1406</v>
      </c>
      <c r="B3048" s="36">
        <v>44922</v>
      </c>
      <c r="C3048" s="36">
        <v>44879</v>
      </c>
      <c r="D3048" s="19" t="s">
        <v>884</v>
      </c>
      <c r="E3048" s="20" t="str">
        <f>IF(ISBLANK(LeaveTracker[[#This Row],[Employee Name]]),"-----",VLOOKUP(LeaveTracker[[#This Row],[Employee Name]],Employees[[Employee Name]:[Office]],6))</f>
        <v>GSO</v>
      </c>
      <c r="F3048" s="24">
        <v>44876</v>
      </c>
      <c r="G3048" s="24">
        <v>44876</v>
      </c>
      <c r="H3048" s="19" t="s">
        <v>81</v>
      </c>
      <c r="I3048" s="51"/>
      <c r="J3048" s="27" t="str">
        <f ca="1">NETWORKDAYS(LeaveTracker[[#This Row],[Start Date]],LeaveTracker[[#This Row],[End Date]],lstHolidays)&amp; " "&amp;LeaveTracker[[#This Row],[Type of Leave]]</f>
        <v>1 SL</v>
      </c>
      <c r="K3048" s="23">
        <f ca="1">NETWORKDAYS(LeaveTracker[[#This Row],[Start Date]],LeaveTracker[[#This Row],[End Date]],lstHolidays)</f>
        <v>1</v>
      </c>
      <c r="L3048" s="30"/>
    </row>
    <row r="3049" spans="1:12" ht="30" customHeight="1" x14ac:dyDescent="0.3">
      <c r="A3049" s="30">
        <f t="shared" si="21"/>
        <v>1407</v>
      </c>
      <c r="B3049" s="36">
        <v>44922</v>
      </c>
      <c r="C3049" s="36">
        <v>44859</v>
      </c>
      <c r="D3049" s="19" t="s">
        <v>884</v>
      </c>
      <c r="E3049" s="20" t="str">
        <f>IF(ISBLANK(LeaveTracker[[#This Row],[Employee Name]]),"-----",VLOOKUP(LeaveTracker[[#This Row],[Employee Name]],Employees[[Employee Name]:[Office]],6))</f>
        <v>GSO</v>
      </c>
      <c r="F3049" s="24">
        <v>44858</v>
      </c>
      <c r="G3049" s="24">
        <v>44858</v>
      </c>
      <c r="H3049" s="19" t="s">
        <v>81</v>
      </c>
      <c r="I3049" s="51"/>
      <c r="J3049" s="27" t="str">
        <f ca="1">NETWORKDAYS(LeaveTracker[[#This Row],[Start Date]],LeaveTracker[[#This Row],[End Date]],lstHolidays)&amp; " "&amp;LeaveTracker[[#This Row],[Type of Leave]]</f>
        <v>1 SL</v>
      </c>
      <c r="K3049" s="23">
        <f ca="1">NETWORKDAYS(LeaveTracker[[#This Row],[Start Date]],LeaveTracker[[#This Row],[End Date]],lstHolidays)</f>
        <v>1</v>
      </c>
      <c r="L3049" s="30"/>
    </row>
    <row r="3050" spans="1:12" ht="30" customHeight="1" x14ac:dyDescent="0.3">
      <c r="A3050" s="30">
        <f t="shared" si="21"/>
        <v>1408</v>
      </c>
      <c r="B3050" s="36">
        <v>44922</v>
      </c>
      <c r="C3050" s="36">
        <v>44860</v>
      </c>
      <c r="D3050" s="19" t="s">
        <v>1809</v>
      </c>
      <c r="E3050" s="20" t="str">
        <f>IF(ISBLANK(LeaveTracker[[#This Row],[Employee Name]]),"-----",VLOOKUP(LeaveTracker[[#This Row],[Employee Name]],Employees[[Employee Name]:[Office]],6))</f>
        <v>GSO</v>
      </c>
      <c r="F3050" s="24">
        <v>44859</v>
      </c>
      <c r="G3050" s="24">
        <v>44859</v>
      </c>
      <c r="H3050" s="19" t="s">
        <v>81</v>
      </c>
      <c r="I3050" s="51"/>
      <c r="J3050" s="27" t="str">
        <f ca="1">NETWORKDAYS(LeaveTracker[[#This Row],[Start Date]],LeaveTracker[[#This Row],[End Date]],lstHolidays)&amp; " "&amp;LeaveTracker[[#This Row],[Type of Leave]]</f>
        <v>1 SL</v>
      </c>
      <c r="K3050" s="23">
        <f ca="1">NETWORKDAYS(LeaveTracker[[#This Row],[Start Date]],LeaveTracker[[#This Row],[End Date]],lstHolidays)</f>
        <v>1</v>
      </c>
      <c r="L3050" s="30"/>
    </row>
    <row r="3051" spans="1:12" ht="30" customHeight="1" x14ac:dyDescent="0.3">
      <c r="A3051" s="30">
        <f t="shared" si="21"/>
        <v>1409</v>
      </c>
      <c r="B3051" s="36">
        <v>44922</v>
      </c>
      <c r="C3051" s="36">
        <v>44868</v>
      </c>
      <c r="D3051" s="19" t="s">
        <v>884</v>
      </c>
      <c r="E3051" s="20" t="str">
        <f>IF(ISBLANK(LeaveTracker[[#This Row],[Employee Name]]),"-----",VLOOKUP(LeaveTracker[[#This Row],[Employee Name]],Employees[[Employee Name]:[Office]],6))</f>
        <v>GSO</v>
      </c>
      <c r="F3051" s="24">
        <v>44862</v>
      </c>
      <c r="G3051" s="24">
        <v>44862</v>
      </c>
      <c r="H3051" s="19" t="s">
        <v>81</v>
      </c>
      <c r="I3051" s="51"/>
      <c r="J3051" s="27" t="str">
        <f ca="1">NETWORKDAYS(LeaveTracker[[#This Row],[Start Date]],LeaveTracker[[#This Row],[End Date]],lstHolidays)&amp; " "&amp;LeaveTracker[[#This Row],[Type of Leave]]</f>
        <v>1 SL</v>
      </c>
      <c r="K3051" s="23">
        <f ca="1">NETWORKDAYS(LeaveTracker[[#This Row],[Start Date]],LeaveTracker[[#This Row],[End Date]],lstHolidays)</f>
        <v>1</v>
      </c>
      <c r="L3051" s="30"/>
    </row>
    <row r="3052" spans="1:12" ht="30" customHeight="1" x14ac:dyDescent="0.3">
      <c r="A3052" s="30">
        <v>1409</v>
      </c>
      <c r="B3052" s="36">
        <v>44922</v>
      </c>
      <c r="C3052" s="36">
        <v>44868</v>
      </c>
      <c r="D3052" s="19" t="s">
        <v>884</v>
      </c>
      <c r="E3052" s="20" t="str">
        <f>IF(ISBLANK(LeaveTracker[[#This Row],[Employee Name]]),"-----",VLOOKUP(LeaveTracker[[#This Row],[Employee Name]],Employees[[Employee Name]:[Office]],6))</f>
        <v>GSO</v>
      </c>
      <c r="F3052" s="24">
        <v>44867</v>
      </c>
      <c r="G3052" s="24">
        <v>44867</v>
      </c>
      <c r="H3052" s="19" t="s">
        <v>81</v>
      </c>
      <c r="I3052" s="51"/>
      <c r="J3052" s="27" t="str">
        <f ca="1">NETWORKDAYS(LeaveTracker[[#This Row],[Start Date]],LeaveTracker[[#This Row],[End Date]],lstHolidays)&amp; " "&amp;LeaveTracker[[#This Row],[Type of Leave]]</f>
        <v>1 SL</v>
      </c>
      <c r="K3052" s="23">
        <f ca="1">NETWORKDAYS(LeaveTracker[[#This Row],[Start Date]],LeaveTracker[[#This Row],[End Date]],lstHolidays)</f>
        <v>1</v>
      </c>
      <c r="L3052" s="30"/>
    </row>
    <row r="3053" spans="1:12" ht="30" customHeight="1" x14ac:dyDescent="0.3">
      <c r="A3053" s="30">
        <f t="shared" si="21"/>
        <v>1410</v>
      </c>
      <c r="B3053" s="36">
        <v>44922</v>
      </c>
      <c r="C3053" s="36">
        <v>44867</v>
      </c>
      <c r="D3053" s="19" t="s">
        <v>888</v>
      </c>
      <c r="E3053" s="20" t="str">
        <f>IF(ISBLANK(LeaveTracker[[#This Row],[Employee Name]]),"-----",VLOOKUP(LeaveTracker[[#This Row],[Employee Name]],Employees[[Employee Name]:[Office]],6))</f>
        <v>GSO</v>
      </c>
      <c r="F3053" s="24">
        <v>44862</v>
      </c>
      <c r="G3053" s="24">
        <v>44862</v>
      </c>
      <c r="H3053" s="19" t="s">
        <v>81</v>
      </c>
      <c r="I3053" s="51"/>
      <c r="J3053" s="27" t="str">
        <f ca="1">NETWORKDAYS(LeaveTracker[[#This Row],[Start Date]],LeaveTracker[[#This Row],[End Date]],lstHolidays)&amp; " "&amp;LeaveTracker[[#This Row],[Type of Leave]]</f>
        <v>1 SL</v>
      </c>
      <c r="K3053" s="23">
        <f ca="1">NETWORKDAYS(LeaveTracker[[#This Row],[Start Date]],LeaveTracker[[#This Row],[End Date]],lstHolidays)</f>
        <v>1</v>
      </c>
      <c r="L3053" s="30"/>
    </row>
    <row r="3054" spans="1:12" ht="30" customHeight="1" x14ac:dyDescent="0.3">
      <c r="A3054" s="30">
        <f t="shared" si="21"/>
        <v>1411</v>
      </c>
      <c r="B3054" s="36">
        <v>44922</v>
      </c>
      <c r="C3054" s="36">
        <v>44841</v>
      </c>
      <c r="D3054" s="19" t="s">
        <v>533</v>
      </c>
      <c r="E3054" s="20" t="str">
        <f>IF(ISBLANK(LeaveTracker[[#This Row],[Employee Name]]),"-----",VLOOKUP(LeaveTracker[[#This Row],[Employee Name]],Employees[[Employee Name]:[Office]],6))</f>
        <v>GSO</v>
      </c>
      <c r="F3054" s="24">
        <v>44838</v>
      </c>
      <c r="G3054" s="24">
        <v>44840</v>
      </c>
      <c r="H3054" s="19" t="s">
        <v>81</v>
      </c>
      <c r="I3054" s="51"/>
      <c r="J3054" s="27" t="str">
        <f ca="1">NETWORKDAYS(LeaveTracker[[#This Row],[Start Date]],LeaveTracker[[#This Row],[End Date]],lstHolidays)&amp; " "&amp;LeaveTracker[[#This Row],[Type of Leave]]</f>
        <v>3 SL</v>
      </c>
      <c r="K3054" s="23">
        <f ca="1">NETWORKDAYS(LeaveTracker[[#This Row],[Start Date]],LeaveTracker[[#This Row],[End Date]],lstHolidays)</f>
        <v>3</v>
      </c>
      <c r="L3054" s="30"/>
    </row>
    <row r="3055" spans="1:12" ht="30" customHeight="1" x14ac:dyDescent="0.3">
      <c r="A3055" s="30">
        <f t="shared" si="21"/>
        <v>1412</v>
      </c>
      <c r="B3055" s="36">
        <v>44922</v>
      </c>
      <c r="C3055" s="36">
        <v>44839</v>
      </c>
      <c r="D3055" s="19" t="s">
        <v>885</v>
      </c>
      <c r="E3055" s="20" t="str">
        <f>IF(ISBLANK(LeaveTracker[[#This Row],[Employee Name]]),"-----",VLOOKUP(LeaveTracker[[#This Row],[Employee Name]],Employees[[Employee Name]:[Office]],6))</f>
        <v>GSO</v>
      </c>
      <c r="F3055" s="24">
        <v>44838</v>
      </c>
      <c r="G3055" s="24">
        <v>44838</v>
      </c>
      <c r="H3055" s="19"/>
      <c r="I3055" s="51"/>
      <c r="J3055" s="27" t="str">
        <f ca="1">NETWORKDAYS(LeaveTracker[[#This Row],[Start Date]],LeaveTracker[[#This Row],[End Date]],lstHolidays)&amp; " "&amp;LeaveTracker[[#This Row],[Type of Leave]]</f>
        <v xml:space="preserve">1 </v>
      </c>
      <c r="K3055" s="23">
        <f ca="1">NETWORKDAYS(LeaveTracker[[#This Row],[Start Date]],LeaveTracker[[#This Row],[End Date]],lstHolidays)</f>
        <v>1</v>
      </c>
      <c r="L3055" s="30"/>
    </row>
    <row r="3056" spans="1:12" ht="30" customHeight="1" x14ac:dyDescent="0.3">
      <c r="A3056" s="30">
        <f t="shared" si="21"/>
        <v>1413</v>
      </c>
      <c r="B3056" s="36">
        <v>44922</v>
      </c>
      <c r="C3056" s="36">
        <v>44873</v>
      </c>
      <c r="D3056" s="19" t="s">
        <v>446</v>
      </c>
      <c r="E3056" s="20" t="str">
        <f>IF(ISBLANK(LeaveTracker[[#This Row],[Employee Name]]),"-----",VLOOKUP(LeaveTracker[[#This Row],[Employee Name]],Employees[[Employee Name]:[Office]],6))</f>
        <v>GSO</v>
      </c>
      <c r="F3056" s="24">
        <v>44880</v>
      </c>
      <c r="G3056" s="24">
        <v>44880</v>
      </c>
      <c r="H3056" s="19" t="s">
        <v>82</v>
      </c>
      <c r="I3056" s="51" t="s">
        <v>1017</v>
      </c>
      <c r="J3056" s="27" t="str">
        <f ca="1">NETWORKDAYS(LeaveTracker[[#This Row],[Start Date]],LeaveTracker[[#This Row],[End Date]],lstHolidays)&amp; " "&amp;LeaveTracker[[#This Row],[Type of Leave]]</f>
        <v>1 VL</v>
      </c>
      <c r="K3056" s="23">
        <f ca="1">NETWORKDAYS(LeaveTracker[[#This Row],[Start Date]],LeaveTracker[[#This Row],[End Date]],lstHolidays)</f>
        <v>1</v>
      </c>
      <c r="L3056" s="30"/>
    </row>
    <row r="3057" spans="1:12" ht="30" customHeight="1" x14ac:dyDescent="0.3">
      <c r="A3057" s="30">
        <f t="shared" si="21"/>
        <v>1414</v>
      </c>
      <c r="B3057" s="36">
        <v>44922</v>
      </c>
      <c r="C3057" s="36">
        <v>44841</v>
      </c>
      <c r="D3057" s="19" t="s">
        <v>370</v>
      </c>
      <c r="E3057" s="20" t="str">
        <f>IF(ISBLANK(LeaveTracker[[#This Row],[Employee Name]]),"-----",VLOOKUP(LeaveTracker[[#This Row],[Employee Name]],Employees[[Employee Name]:[Office]],6))</f>
        <v>CCT</v>
      </c>
      <c r="F3057" s="24">
        <v>44841</v>
      </c>
      <c r="G3057" s="24">
        <v>44841</v>
      </c>
      <c r="H3057" s="19" t="s">
        <v>81</v>
      </c>
      <c r="I3057" s="51"/>
      <c r="J3057" s="27" t="str">
        <f ca="1">NETWORKDAYS(LeaveTracker[[#This Row],[Start Date]],LeaveTracker[[#This Row],[End Date]],lstHolidays)&amp; " "&amp;LeaveTracker[[#This Row],[Type of Leave]]</f>
        <v>1 SL</v>
      </c>
      <c r="K3057" s="23">
        <f ca="1">NETWORKDAYS(LeaveTracker[[#This Row],[Start Date]],LeaveTracker[[#This Row],[End Date]],lstHolidays)</f>
        <v>1</v>
      </c>
      <c r="L3057" s="30"/>
    </row>
    <row r="3058" spans="1:12" ht="30" customHeight="1" x14ac:dyDescent="0.3">
      <c r="A3058" s="30">
        <f t="shared" si="21"/>
        <v>1415</v>
      </c>
      <c r="B3058" s="36">
        <v>44922</v>
      </c>
      <c r="C3058" s="36">
        <v>44872</v>
      </c>
      <c r="D3058" s="19" t="s">
        <v>378</v>
      </c>
      <c r="E3058" s="20" t="str">
        <f>IF(ISBLANK(LeaveTracker[[#This Row],[Employee Name]]),"-----",VLOOKUP(LeaveTracker[[#This Row],[Employee Name]],Employees[[Employee Name]:[Office]],6))</f>
        <v>CCT</v>
      </c>
      <c r="F3058" s="24">
        <v>44880</v>
      </c>
      <c r="G3058" s="24">
        <v>44880</v>
      </c>
      <c r="H3058" s="19" t="s">
        <v>82</v>
      </c>
      <c r="I3058" s="51"/>
      <c r="J3058" s="27" t="str">
        <f ca="1">NETWORKDAYS(LeaveTracker[[#This Row],[Start Date]],LeaveTracker[[#This Row],[End Date]],lstHolidays)&amp; " "&amp;LeaveTracker[[#This Row],[Type of Leave]]</f>
        <v>1 VL</v>
      </c>
      <c r="K3058" s="23">
        <f ca="1">NETWORKDAYS(LeaveTracker[[#This Row],[Start Date]],LeaveTracker[[#This Row],[End Date]],lstHolidays)</f>
        <v>1</v>
      </c>
      <c r="L3058" s="30"/>
    </row>
    <row r="3059" spans="1:12" ht="30" customHeight="1" x14ac:dyDescent="0.3">
      <c r="A3059" s="30">
        <f t="shared" si="21"/>
        <v>1416</v>
      </c>
      <c r="B3059" s="36">
        <v>44922</v>
      </c>
      <c r="C3059" s="36">
        <v>44872</v>
      </c>
      <c r="D3059" s="19" t="s">
        <v>378</v>
      </c>
      <c r="E3059" s="20" t="str">
        <f>IF(ISBLANK(LeaveTracker[[#This Row],[Employee Name]]),"-----",VLOOKUP(LeaveTracker[[#This Row],[Employee Name]],Employees[[Employee Name]:[Office]],6))</f>
        <v>CCT</v>
      </c>
      <c r="F3059" s="24">
        <v>44890</v>
      </c>
      <c r="G3059" s="24">
        <v>44890</v>
      </c>
      <c r="H3059" s="19" t="s">
        <v>82</v>
      </c>
      <c r="I3059" s="51"/>
      <c r="J3059" s="27" t="str">
        <f ca="1">NETWORKDAYS(LeaveTracker[[#This Row],[Start Date]],LeaveTracker[[#This Row],[End Date]],lstHolidays)&amp; " "&amp;LeaveTracker[[#This Row],[Type of Leave]]</f>
        <v>1 VL</v>
      </c>
      <c r="K3059" s="23">
        <f ca="1">NETWORKDAYS(LeaveTracker[[#This Row],[Start Date]],LeaveTracker[[#This Row],[End Date]],lstHolidays)</f>
        <v>1</v>
      </c>
      <c r="L3059" s="30"/>
    </row>
    <row r="3060" spans="1:12" ht="30" customHeight="1" x14ac:dyDescent="0.3">
      <c r="A3060" s="30">
        <f t="shared" si="21"/>
        <v>1417</v>
      </c>
      <c r="B3060" s="36">
        <v>44922</v>
      </c>
      <c r="C3060" s="36">
        <v>44872</v>
      </c>
      <c r="D3060" s="19" t="s">
        <v>581</v>
      </c>
      <c r="E3060" s="20" t="str">
        <f>IF(ISBLANK(LeaveTracker[[#This Row],[Employee Name]]),"-----",VLOOKUP(LeaveTracker[[#This Row],[Employee Name]],Employees[[Employee Name]:[Office]],6))</f>
        <v>CCT</v>
      </c>
      <c r="F3060" s="24">
        <v>44869</v>
      </c>
      <c r="G3060" s="24">
        <v>44869</v>
      </c>
      <c r="H3060" s="19" t="s">
        <v>81</v>
      </c>
      <c r="I3060" s="51"/>
      <c r="J3060" s="27" t="str">
        <f ca="1">NETWORKDAYS(LeaveTracker[[#This Row],[Start Date]],LeaveTracker[[#This Row],[End Date]],lstHolidays)&amp; " "&amp;LeaveTracker[[#This Row],[Type of Leave]]</f>
        <v>1 SL</v>
      </c>
      <c r="K3060" s="23">
        <f ca="1">NETWORKDAYS(LeaveTracker[[#This Row],[Start Date]],LeaveTracker[[#This Row],[End Date]],lstHolidays)</f>
        <v>1</v>
      </c>
      <c r="L3060" s="30"/>
    </row>
    <row r="3061" spans="1:12" ht="30" customHeight="1" x14ac:dyDescent="0.3">
      <c r="A3061" s="30">
        <f t="shared" si="21"/>
        <v>1418</v>
      </c>
      <c r="B3061" s="36">
        <v>44922</v>
      </c>
      <c r="C3061" s="36">
        <v>44862</v>
      </c>
      <c r="D3061" s="19" t="s">
        <v>586</v>
      </c>
      <c r="E3061" s="20" t="str">
        <f>IF(ISBLANK(LeaveTracker[[#This Row],[Employee Name]]),"-----",VLOOKUP(LeaveTracker[[#This Row],[Employee Name]],Employees[[Employee Name]:[Office]],6))</f>
        <v>CCT</v>
      </c>
      <c r="F3061" s="24">
        <v>44891</v>
      </c>
      <c r="G3061" s="24">
        <v>44891</v>
      </c>
      <c r="H3061" s="19" t="s">
        <v>81</v>
      </c>
      <c r="I3061" s="51"/>
      <c r="J3061" s="27" t="str">
        <f>"1 "&amp;LeaveTracker[[#This Row],[Type of Leave]]</f>
        <v>1 SL</v>
      </c>
      <c r="K3061" s="23">
        <v>1</v>
      </c>
      <c r="L3061" s="30"/>
    </row>
    <row r="3062" spans="1:12" ht="30" customHeight="1" x14ac:dyDescent="0.3">
      <c r="A3062" s="30">
        <f t="shared" si="21"/>
        <v>1419</v>
      </c>
      <c r="B3062" s="36">
        <v>44922</v>
      </c>
      <c r="C3062" s="36">
        <v>44862</v>
      </c>
      <c r="D3062" s="19" t="s">
        <v>581</v>
      </c>
      <c r="E3062" s="20" t="str">
        <f>IF(ISBLANK(LeaveTracker[[#This Row],[Employee Name]]),"-----",VLOOKUP(LeaveTracker[[#This Row],[Employee Name]],Employees[[Employee Name]:[Office]],6))</f>
        <v>CCT</v>
      </c>
      <c r="F3062" s="24">
        <v>44848</v>
      </c>
      <c r="G3062" s="24">
        <v>44848</v>
      </c>
      <c r="H3062" s="19" t="s">
        <v>81</v>
      </c>
      <c r="I3062" s="51"/>
      <c r="J3062" s="27" t="str">
        <f ca="1">NETWORKDAYS(LeaveTracker[[#This Row],[Start Date]],LeaveTracker[[#This Row],[End Date]],lstHolidays)&amp; " "&amp;LeaveTracker[[#This Row],[Type of Leave]]</f>
        <v>1 SL</v>
      </c>
      <c r="K3062" s="23">
        <f ca="1">NETWORKDAYS(LeaveTracker[[#This Row],[Start Date]],LeaveTracker[[#This Row],[End Date]],lstHolidays)</f>
        <v>1</v>
      </c>
      <c r="L3062" s="30"/>
    </row>
    <row r="3063" spans="1:12" ht="30" customHeight="1" x14ac:dyDescent="0.3">
      <c r="A3063" s="30">
        <f t="shared" si="21"/>
        <v>1420</v>
      </c>
      <c r="B3063" s="36">
        <v>44922</v>
      </c>
      <c r="C3063" s="36">
        <v>44775</v>
      </c>
      <c r="D3063" s="19" t="s">
        <v>2072</v>
      </c>
      <c r="E3063" s="20" t="str">
        <f>IF(ISBLANK(LeaveTracker[[#This Row],[Employee Name]]),"-----",VLOOKUP(LeaveTracker[[#This Row],[Employee Name]],Employees[[Employee Name]:[Office]],6))</f>
        <v>MAHOGANY MARKET</v>
      </c>
      <c r="F3063" s="24"/>
      <c r="G3063" s="24"/>
      <c r="H3063" s="19" t="s">
        <v>300</v>
      </c>
      <c r="I3063" s="51" t="s">
        <v>696</v>
      </c>
      <c r="J3063" s="27" t="str">
        <f ca="1">NETWORKDAYS(LeaveTracker[[#This Row],[Start Date]],LeaveTracker[[#This Row],[End Date]],lstHolidays)&amp; " "&amp;LeaveTracker[[#This Row],[Type of Leave]]</f>
        <v>0 OTHER</v>
      </c>
      <c r="K3063" s="23">
        <f ca="1">NETWORKDAYS(LeaveTracker[[#This Row],[Start Date]],LeaveTracker[[#This Row],[End Date]],lstHolidays)</f>
        <v>0</v>
      </c>
      <c r="L3063" s="30"/>
    </row>
    <row r="3064" spans="1:12" ht="30" customHeight="1" x14ac:dyDescent="0.3">
      <c r="A3064" s="30">
        <f t="shared" si="21"/>
        <v>1421</v>
      </c>
      <c r="B3064" s="36">
        <v>44922</v>
      </c>
      <c r="C3064" s="36">
        <v>44851</v>
      </c>
      <c r="D3064" s="19" t="s">
        <v>586</v>
      </c>
      <c r="E3064" s="20" t="str">
        <f>IF(ISBLANK(LeaveTracker[[#This Row],[Employee Name]]),"-----",VLOOKUP(LeaveTracker[[#This Row],[Employee Name]],Employees[[Employee Name]:[Office]],6))</f>
        <v>CCT</v>
      </c>
      <c r="F3064" s="24">
        <v>44848</v>
      </c>
      <c r="G3064" s="24">
        <v>44848</v>
      </c>
      <c r="H3064" s="19" t="s">
        <v>81</v>
      </c>
      <c r="I3064" s="51"/>
      <c r="J3064" s="27" t="str">
        <f ca="1">NETWORKDAYS(LeaveTracker[[#This Row],[Start Date]],LeaveTracker[[#This Row],[End Date]],lstHolidays)&amp; " "&amp;LeaveTracker[[#This Row],[Type of Leave]]</f>
        <v>1 SL</v>
      </c>
      <c r="K3064" s="23">
        <f ca="1">NETWORKDAYS(LeaveTracker[[#This Row],[Start Date]],LeaveTracker[[#This Row],[End Date]],lstHolidays)</f>
        <v>1</v>
      </c>
      <c r="L3064" s="30"/>
    </row>
    <row r="3065" spans="1:12" ht="30" customHeight="1" x14ac:dyDescent="0.3">
      <c r="A3065" s="30">
        <f t="shared" si="21"/>
        <v>1422</v>
      </c>
      <c r="B3065" s="36">
        <v>44922</v>
      </c>
      <c r="C3065" s="36">
        <v>44840</v>
      </c>
      <c r="D3065" s="19" t="s">
        <v>575</v>
      </c>
      <c r="E3065" s="20" t="str">
        <f>IF(ISBLANK(LeaveTracker[[#This Row],[Employee Name]]),"-----",VLOOKUP(LeaveTracker[[#This Row],[Employee Name]],Employees[[Employee Name]:[Office]],6))</f>
        <v>CCT</v>
      </c>
      <c r="F3065" s="24">
        <v>44838</v>
      </c>
      <c r="G3065" s="24">
        <v>44839</v>
      </c>
      <c r="H3065" s="19" t="s">
        <v>81</v>
      </c>
      <c r="I3065" s="51"/>
      <c r="J3065" s="27" t="str">
        <f ca="1">NETWORKDAYS(LeaveTracker[[#This Row],[Start Date]],LeaveTracker[[#This Row],[End Date]],lstHolidays)&amp; " "&amp;LeaveTracker[[#This Row],[Type of Leave]]</f>
        <v>2 SL</v>
      </c>
      <c r="K3065" s="23">
        <f ca="1">NETWORKDAYS(LeaveTracker[[#This Row],[Start Date]],LeaveTracker[[#This Row],[End Date]],lstHolidays)</f>
        <v>2</v>
      </c>
      <c r="L3065" s="30"/>
    </row>
    <row r="3066" spans="1:12" ht="30" customHeight="1" x14ac:dyDescent="0.3">
      <c r="A3066" s="30">
        <f t="shared" si="21"/>
        <v>1423</v>
      </c>
      <c r="B3066" s="36">
        <v>44922</v>
      </c>
      <c r="C3066" s="36">
        <v>44851</v>
      </c>
      <c r="D3066" s="19" t="s">
        <v>586</v>
      </c>
      <c r="E3066" s="20" t="str">
        <f>IF(ISBLANK(LeaveTracker[[#This Row],[Employee Name]]),"-----",VLOOKUP(LeaveTracker[[#This Row],[Employee Name]],Employees[[Employee Name]:[Office]],6))</f>
        <v>CCT</v>
      </c>
      <c r="F3066" s="24">
        <v>44845</v>
      </c>
      <c r="G3066" s="24">
        <v>44847</v>
      </c>
      <c r="H3066" s="19" t="s">
        <v>300</v>
      </c>
      <c r="I3066" s="51" t="s">
        <v>276</v>
      </c>
      <c r="J3066" s="27" t="str">
        <f ca="1">NETWORKDAYS(LeaveTracker[[#This Row],[Start Date]],LeaveTracker[[#This Row],[End Date]],lstHolidays)&amp; " "&amp;LeaveTracker[[#This Row],[Type of Leave]]</f>
        <v>3 OTHER</v>
      </c>
      <c r="K3066" s="23">
        <f ca="1">NETWORKDAYS(LeaveTracker[[#This Row],[Start Date]],LeaveTracker[[#This Row],[End Date]],lstHolidays)</f>
        <v>3</v>
      </c>
      <c r="L3066" s="30"/>
    </row>
    <row r="3067" spans="1:12" ht="30" customHeight="1" x14ac:dyDescent="0.3">
      <c r="A3067" s="30">
        <f t="shared" ref="A3067:A3129" si="22">A3066+1</f>
        <v>1424</v>
      </c>
      <c r="B3067" s="36">
        <v>44922</v>
      </c>
      <c r="C3067" s="36">
        <v>44845</v>
      </c>
      <c r="D3067" s="19" t="s">
        <v>581</v>
      </c>
      <c r="E3067" s="20" t="str">
        <f>IF(ISBLANK(LeaveTracker[[#This Row],[Employee Name]]),"-----",VLOOKUP(LeaveTracker[[#This Row],[Employee Name]],Employees[[Employee Name]:[Office]],6))</f>
        <v>CCT</v>
      </c>
      <c r="F3067" s="24">
        <v>44841</v>
      </c>
      <c r="G3067" s="24">
        <v>44841</v>
      </c>
      <c r="H3067" s="19" t="s">
        <v>81</v>
      </c>
      <c r="I3067" s="51"/>
      <c r="J3067" s="27" t="str">
        <f ca="1">NETWORKDAYS(LeaveTracker[[#This Row],[Start Date]],LeaveTracker[[#This Row],[End Date]],lstHolidays)&amp; " "&amp;LeaveTracker[[#This Row],[Type of Leave]]</f>
        <v>1 SL</v>
      </c>
      <c r="K3067" s="23">
        <f ca="1">NETWORKDAYS(LeaveTracker[[#This Row],[Start Date]],LeaveTracker[[#This Row],[End Date]],lstHolidays)</f>
        <v>1</v>
      </c>
      <c r="L3067" s="30"/>
    </row>
    <row r="3068" spans="1:12" ht="30" customHeight="1" x14ac:dyDescent="0.3">
      <c r="A3068" s="30">
        <f t="shared" si="22"/>
        <v>1425</v>
      </c>
      <c r="B3068" s="36">
        <v>44922</v>
      </c>
      <c r="C3068" s="36">
        <v>44778</v>
      </c>
      <c r="D3068" s="19" t="s">
        <v>383</v>
      </c>
      <c r="E3068" s="20" t="str">
        <f>IF(ISBLANK(LeaveTracker[[#This Row],[Employee Name]]),"-----",VLOOKUP(LeaveTracker[[#This Row],[Employee Name]],Employees[[Employee Name]:[Office]],6))</f>
        <v>CCT</v>
      </c>
      <c r="F3068" s="24">
        <v>44777</v>
      </c>
      <c r="G3068" s="24">
        <v>44777</v>
      </c>
      <c r="H3068" s="19" t="s">
        <v>300</v>
      </c>
      <c r="I3068" s="51" t="s">
        <v>1016</v>
      </c>
      <c r="J3068" s="27" t="str">
        <f ca="1">NETWORKDAYS(LeaveTracker[[#This Row],[Start Date]],LeaveTracker[[#This Row],[End Date]],lstHolidays)&amp; " "&amp;LeaveTracker[[#This Row],[Type of Leave]]</f>
        <v>1 OTHER</v>
      </c>
      <c r="K3068" s="23">
        <f ca="1">NETWORKDAYS(LeaveTracker[[#This Row],[Start Date]],LeaveTracker[[#This Row],[End Date]],lstHolidays)</f>
        <v>1</v>
      </c>
      <c r="L3068" s="30"/>
    </row>
    <row r="3069" spans="1:12" ht="30" customHeight="1" x14ac:dyDescent="0.3">
      <c r="A3069" s="30">
        <f t="shared" si="22"/>
        <v>1426</v>
      </c>
      <c r="B3069" s="36">
        <v>44922</v>
      </c>
      <c r="C3069" s="36">
        <v>44809</v>
      </c>
      <c r="D3069" s="19" t="s">
        <v>581</v>
      </c>
      <c r="E3069" s="20" t="str">
        <f>IF(ISBLANK(LeaveTracker[[#This Row],[Employee Name]]),"-----",VLOOKUP(LeaveTracker[[#This Row],[Employee Name]],Employees[[Employee Name]:[Office]],6))</f>
        <v>CCT</v>
      </c>
      <c r="F3069" s="24">
        <v>44799</v>
      </c>
      <c r="G3069" s="24">
        <v>44799</v>
      </c>
      <c r="H3069" s="19" t="s">
        <v>81</v>
      </c>
      <c r="I3069" s="51"/>
      <c r="J3069" s="27" t="str">
        <f ca="1">NETWORKDAYS(LeaveTracker[[#This Row],[Start Date]],LeaveTracker[[#This Row],[End Date]],lstHolidays)&amp; " "&amp;LeaveTracker[[#This Row],[Type of Leave]]</f>
        <v>1 SL</v>
      </c>
      <c r="K3069" s="23">
        <f ca="1">NETWORKDAYS(LeaveTracker[[#This Row],[Start Date]],LeaveTracker[[#This Row],[End Date]],lstHolidays)</f>
        <v>1</v>
      </c>
      <c r="L3069" s="30"/>
    </row>
    <row r="3070" spans="1:12" ht="30" customHeight="1" x14ac:dyDescent="0.3">
      <c r="A3070" s="30">
        <f t="shared" si="22"/>
        <v>1427</v>
      </c>
      <c r="B3070" s="36">
        <v>44922</v>
      </c>
      <c r="C3070" s="36">
        <v>44858</v>
      </c>
      <c r="D3070" s="19" t="s">
        <v>378</v>
      </c>
      <c r="E3070" s="20" t="str">
        <f>IF(ISBLANK(LeaveTracker[[#This Row],[Employee Name]]),"-----",VLOOKUP(LeaveTracker[[#This Row],[Employee Name]],Employees[[Employee Name]:[Office]],6))</f>
        <v>CCT</v>
      </c>
      <c r="F3070" s="24">
        <v>44855</v>
      </c>
      <c r="G3070" s="24">
        <v>44855</v>
      </c>
      <c r="H3070" s="19" t="s">
        <v>81</v>
      </c>
      <c r="I3070" s="51"/>
      <c r="J3070" s="27" t="str">
        <f ca="1">NETWORKDAYS(LeaveTracker[[#This Row],[Start Date]],LeaveTracker[[#This Row],[End Date]],lstHolidays)&amp; " "&amp;LeaveTracker[[#This Row],[Type of Leave]]</f>
        <v>1 SL</v>
      </c>
      <c r="K3070" s="23">
        <f ca="1">NETWORKDAYS(LeaveTracker[[#This Row],[Start Date]],LeaveTracker[[#This Row],[End Date]],lstHolidays)</f>
        <v>1</v>
      </c>
      <c r="L3070" s="30"/>
    </row>
    <row r="3071" spans="1:12" ht="30" customHeight="1" x14ac:dyDescent="0.3">
      <c r="A3071" s="30">
        <f t="shared" si="22"/>
        <v>1428</v>
      </c>
      <c r="B3071" s="36">
        <v>44922</v>
      </c>
      <c r="C3071" s="36">
        <v>44823</v>
      </c>
      <c r="D3071" s="19" t="s">
        <v>600</v>
      </c>
      <c r="E3071" s="20" t="str">
        <f>IF(ISBLANK(LeaveTracker[[#This Row],[Employee Name]]),"-----",VLOOKUP(LeaveTracker[[#This Row],[Employee Name]],Employees[[Employee Name]:[Office]],6))</f>
        <v>MAHOGANY MARKET</v>
      </c>
      <c r="F3071" s="24">
        <v>44822</v>
      </c>
      <c r="G3071" s="24">
        <v>44822</v>
      </c>
      <c r="H3071" s="19" t="s">
        <v>81</v>
      </c>
      <c r="I3071" s="51"/>
      <c r="J3071" s="27" t="str">
        <f ca="1">NETWORKDAYS(LeaveTracker[[#This Row],[Start Date]],LeaveTracker[[#This Row],[End Date]],lstHolidays)&amp; " "&amp;LeaveTracker[[#This Row],[Type of Leave]]</f>
        <v>0 SL</v>
      </c>
      <c r="K3071" s="23">
        <f ca="1">NETWORKDAYS(LeaveTracker[[#This Row],[Start Date]],LeaveTracker[[#This Row],[End Date]],lstHolidays)</f>
        <v>0</v>
      </c>
      <c r="L3071" s="30"/>
    </row>
    <row r="3072" spans="1:12" ht="30" customHeight="1" x14ac:dyDescent="0.3">
      <c r="A3072" s="30">
        <f t="shared" si="22"/>
        <v>1429</v>
      </c>
      <c r="B3072" s="36">
        <v>44922</v>
      </c>
      <c r="C3072" s="36">
        <v>44816</v>
      </c>
      <c r="D3072" s="19" t="s">
        <v>602</v>
      </c>
      <c r="E3072" s="20" t="str">
        <f>IF(ISBLANK(LeaveTracker[[#This Row],[Employee Name]]),"-----",VLOOKUP(LeaveTracker[[#This Row],[Employee Name]],Employees[[Employee Name]:[Office]],6))</f>
        <v>EEO/ CITY MARKET</v>
      </c>
      <c r="F3072" s="24">
        <v>44805</v>
      </c>
      <c r="G3072" s="24">
        <v>44805</v>
      </c>
      <c r="H3072" s="19" t="s">
        <v>81</v>
      </c>
      <c r="I3072" s="51"/>
      <c r="J3072" s="27" t="str">
        <f ca="1">NETWORKDAYS(LeaveTracker[[#This Row],[Start Date]],LeaveTracker[[#This Row],[End Date]],lstHolidays)&amp; " "&amp;LeaveTracker[[#This Row],[Type of Leave]]</f>
        <v>1 SL</v>
      </c>
      <c r="K3072" s="23">
        <f ca="1">NETWORKDAYS(LeaveTracker[[#This Row],[Start Date]],LeaveTracker[[#This Row],[End Date]],lstHolidays)</f>
        <v>1</v>
      </c>
      <c r="L3072" s="30"/>
    </row>
    <row r="3073" spans="1:12" ht="30" customHeight="1" x14ac:dyDescent="0.3">
      <c r="A3073" s="30">
        <f t="shared" si="22"/>
        <v>1430</v>
      </c>
      <c r="B3073" s="36">
        <v>44922</v>
      </c>
      <c r="C3073" s="36">
        <v>44816</v>
      </c>
      <c r="D3073" s="19" t="s">
        <v>594</v>
      </c>
      <c r="E3073" s="20" t="str">
        <f>IF(ISBLANK(LeaveTracker[[#This Row],[Employee Name]]),"-----",VLOOKUP(LeaveTracker[[#This Row],[Employee Name]],Employees[[Employee Name]:[Office]],6))</f>
        <v>MAHOGANY MARKET</v>
      </c>
      <c r="F3073" s="24">
        <v>44815</v>
      </c>
      <c r="G3073" s="24">
        <v>44815</v>
      </c>
      <c r="H3073" s="19" t="s">
        <v>81</v>
      </c>
      <c r="I3073" s="51"/>
      <c r="J3073" s="27" t="str">
        <f ca="1">NETWORKDAYS(LeaveTracker[[#This Row],[Start Date]],LeaveTracker[[#This Row],[End Date]],lstHolidays)&amp; " "&amp;LeaveTracker[[#This Row],[Type of Leave]]</f>
        <v>0 SL</v>
      </c>
      <c r="K3073" s="23">
        <f ca="1">NETWORKDAYS(LeaveTracker[[#This Row],[Start Date]],LeaveTracker[[#This Row],[End Date]],lstHolidays)</f>
        <v>0</v>
      </c>
      <c r="L3073" s="30"/>
    </row>
    <row r="3074" spans="1:12" ht="30" customHeight="1" x14ac:dyDescent="0.3">
      <c r="A3074" s="30">
        <f t="shared" si="22"/>
        <v>1431</v>
      </c>
      <c r="B3074" s="36">
        <v>44922</v>
      </c>
      <c r="C3074" s="36">
        <v>44882</v>
      </c>
      <c r="D3074" s="19" t="s">
        <v>604</v>
      </c>
      <c r="E3074" s="20" t="str">
        <f>IF(ISBLANK(LeaveTracker[[#This Row],[Employee Name]]),"-----",VLOOKUP(LeaveTracker[[#This Row],[Employee Name]],Employees[[Employee Name]:[Office]],6))</f>
        <v>MAHOGANY MARKET</v>
      </c>
      <c r="F3074" s="24">
        <v>44880</v>
      </c>
      <c r="G3074" s="24">
        <v>44880</v>
      </c>
      <c r="H3074" s="19" t="s">
        <v>81</v>
      </c>
      <c r="I3074" s="51"/>
      <c r="J3074" s="27" t="str">
        <f ca="1">NETWORKDAYS(LeaveTracker[[#This Row],[Start Date]],LeaveTracker[[#This Row],[End Date]],lstHolidays)&amp; " "&amp;LeaveTracker[[#This Row],[Type of Leave]]</f>
        <v>1 SL</v>
      </c>
      <c r="K3074" s="23">
        <f ca="1">NETWORKDAYS(LeaveTracker[[#This Row],[Start Date]],LeaveTracker[[#This Row],[End Date]],lstHolidays)</f>
        <v>1</v>
      </c>
      <c r="L3074" s="30"/>
    </row>
    <row r="3075" spans="1:12" ht="30" customHeight="1" x14ac:dyDescent="0.3">
      <c r="A3075" s="30">
        <f t="shared" si="22"/>
        <v>1432</v>
      </c>
      <c r="B3075" s="36">
        <v>44922</v>
      </c>
      <c r="C3075" s="36">
        <v>44879</v>
      </c>
      <c r="D3075" s="19" t="s">
        <v>594</v>
      </c>
      <c r="E3075" s="20" t="str">
        <f>IF(ISBLANK(LeaveTracker[[#This Row],[Employee Name]]),"-----",VLOOKUP(LeaveTracker[[#This Row],[Employee Name]],Employees[[Employee Name]:[Office]],6))</f>
        <v>MAHOGANY MARKET</v>
      </c>
      <c r="F3075" s="24">
        <v>44878</v>
      </c>
      <c r="G3075" s="24">
        <v>44878</v>
      </c>
      <c r="H3075" s="19" t="s">
        <v>81</v>
      </c>
      <c r="I3075" s="51"/>
      <c r="J3075" s="27" t="str">
        <f ca="1">NETWORKDAYS(LeaveTracker[[#This Row],[Start Date]],LeaveTracker[[#This Row],[End Date]],lstHolidays)&amp; " "&amp;LeaveTracker[[#This Row],[Type of Leave]]</f>
        <v>0 SL</v>
      </c>
      <c r="K3075" s="23">
        <f ca="1">NETWORKDAYS(LeaveTracker[[#This Row],[Start Date]],LeaveTracker[[#This Row],[End Date]],lstHolidays)</f>
        <v>0</v>
      </c>
      <c r="L3075" s="30"/>
    </row>
    <row r="3076" spans="1:12" ht="30" customHeight="1" x14ac:dyDescent="0.3">
      <c r="A3076" s="30">
        <f t="shared" si="22"/>
        <v>1433</v>
      </c>
      <c r="B3076" s="36">
        <v>44922</v>
      </c>
      <c r="C3076" s="36"/>
      <c r="D3076" s="19" t="s">
        <v>604</v>
      </c>
      <c r="E3076" s="20" t="str">
        <f>IF(ISBLANK(LeaveTracker[[#This Row],[Employee Name]]),"-----",VLOOKUP(LeaveTracker[[#This Row],[Employee Name]],Employees[[Employee Name]:[Office]],6))</f>
        <v>MAHOGANY MARKET</v>
      </c>
      <c r="F3076" s="24">
        <v>44858</v>
      </c>
      <c r="G3076" s="24">
        <v>44860</v>
      </c>
      <c r="H3076" s="19" t="s">
        <v>82</v>
      </c>
      <c r="I3076" s="51" t="s">
        <v>1017</v>
      </c>
      <c r="J3076" s="27" t="str">
        <f ca="1">NETWORKDAYS(LeaveTracker[[#This Row],[Start Date]],LeaveTracker[[#This Row],[End Date]],lstHolidays)&amp; " "&amp;LeaveTracker[[#This Row],[Type of Leave]]</f>
        <v>3 VL</v>
      </c>
      <c r="K3076" s="23">
        <f ca="1">NETWORKDAYS(LeaveTracker[[#This Row],[Start Date]],LeaveTracker[[#This Row],[End Date]],lstHolidays)</f>
        <v>3</v>
      </c>
      <c r="L3076" s="30"/>
    </row>
    <row r="3077" spans="1:12" ht="30" customHeight="1" x14ac:dyDescent="0.3">
      <c r="A3077" s="30">
        <f t="shared" si="22"/>
        <v>1434</v>
      </c>
      <c r="B3077" s="36">
        <v>44922</v>
      </c>
      <c r="C3077" s="36">
        <v>44853</v>
      </c>
      <c r="D3077" s="19" t="s">
        <v>621</v>
      </c>
      <c r="E3077" s="20" t="str">
        <f>IF(ISBLANK(LeaveTracker[[#This Row],[Employee Name]]),"-----",VLOOKUP(LeaveTracker[[#This Row],[Employee Name]],Employees[[Employee Name]:[Office]],6))</f>
        <v>EEO/ CITY MARKET</v>
      </c>
      <c r="F3077" s="24">
        <v>44854</v>
      </c>
      <c r="G3077" s="24">
        <v>44854</v>
      </c>
      <c r="H3077" s="19" t="s">
        <v>300</v>
      </c>
      <c r="I3077" s="51" t="s">
        <v>1016</v>
      </c>
      <c r="J3077" s="27" t="str">
        <f ca="1">NETWORKDAYS(LeaveTracker[[#This Row],[Start Date]],LeaveTracker[[#This Row],[End Date]],lstHolidays)&amp; " "&amp;LeaveTracker[[#This Row],[Type of Leave]]</f>
        <v>1 OTHER</v>
      </c>
      <c r="K3077" s="23">
        <f ca="1">NETWORKDAYS(LeaveTracker[[#This Row],[Start Date]],LeaveTracker[[#This Row],[End Date]],lstHolidays)</f>
        <v>1</v>
      </c>
      <c r="L3077" s="30"/>
    </row>
    <row r="3078" spans="1:12" ht="30" customHeight="1" x14ac:dyDescent="0.3">
      <c r="A3078" s="30">
        <f t="shared" si="22"/>
        <v>1435</v>
      </c>
      <c r="B3078" s="36">
        <v>44922</v>
      </c>
      <c r="C3078" s="36">
        <v>44838</v>
      </c>
      <c r="D3078" s="19" t="s">
        <v>621</v>
      </c>
      <c r="E3078" s="20" t="str">
        <f>IF(ISBLANK(LeaveTracker[[#This Row],[Employee Name]]),"-----",VLOOKUP(LeaveTracker[[#This Row],[Employee Name]],Employees[[Employee Name]:[Office]],6))</f>
        <v>EEO/ CITY MARKET</v>
      </c>
      <c r="F3078" s="24">
        <v>44840</v>
      </c>
      <c r="G3078" s="24">
        <v>44840</v>
      </c>
      <c r="H3078" s="19" t="s">
        <v>300</v>
      </c>
      <c r="I3078" s="51" t="s">
        <v>1016</v>
      </c>
      <c r="J3078" s="27" t="str">
        <f ca="1">NETWORKDAYS(LeaveTracker[[#This Row],[Start Date]],LeaveTracker[[#This Row],[End Date]],lstHolidays)&amp; " "&amp;LeaveTracker[[#This Row],[Type of Leave]]</f>
        <v>1 OTHER</v>
      </c>
      <c r="K3078" s="23">
        <f ca="1">NETWORKDAYS(LeaveTracker[[#This Row],[Start Date]],LeaveTracker[[#This Row],[End Date]],lstHolidays)</f>
        <v>1</v>
      </c>
      <c r="L3078" s="30"/>
    </row>
    <row r="3079" spans="1:12" ht="30" customHeight="1" x14ac:dyDescent="0.3">
      <c r="A3079" s="30">
        <f t="shared" si="22"/>
        <v>1436</v>
      </c>
      <c r="B3079" s="36">
        <v>44922</v>
      </c>
      <c r="C3079" s="36">
        <v>44879</v>
      </c>
      <c r="D3079" s="19" t="s">
        <v>600</v>
      </c>
      <c r="E3079" s="20" t="str">
        <f>IF(ISBLANK(LeaveTracker[[#This Row],[Employee Name]]),"-----",VLOOKUP(LeaveTracker[[#This Row],[Employee Name]],Employees[[Employee Name]:[Office]],6))</f>
        <v>MAHOGANY MARKET</v>
      </c>
      <c r="F3079" s="24">
        <v>44877</v>
      </c>
      <c r="G3079" s="24">
        <v>44877</v>
      </c>
      <c r="H3079" s="19" t="s">
        <v>81</v>
      </c>
      <c r="I3079" s="51"/>
      <c r="J3079" s="27" t="str">
        <f ca="1">NETWORKDAYS(LeaveTracker[[#This Row],[Start Date]],LeaveTracker[[#This Row],[End Date]],lstHolidays)&amp; " "&amp;LeaveTracker[[#This Row],[Type of Leave]]</f>
        <v>0 SL</v>
      </c>
      <c r="K3079" s="23">
        <f ca="1">NETWORKDAYS(LeaveTracker[[#This Row],[Start Date]],LeaveTracker[[#This Row],[End Date]],lstHolidays)</f>
        <v>0</v>
      </c>
      <c r="L3079" s="30"/>
    </row>
    <row r="3080" spans="1:12" ht="30" customHeight="1" x14ac:dyDescent="0.3">
      <c r="A3080" s="30">
        <f t="shared" si="22"/>
        <v>1437</v>
      </c>
      <c r="B3080" s="36">
        <v>44922</v>
      </c>
      <c r="C3080" s="36">
        <v>44884</v>
      </c>
      <c r="D3080" s="19" t="s">
        <v>1889</v>
      </c>
      <c r="E3080" s="20" t="str">
        <f>IF(ISBLANK(LeaveTracker[[#This Row],[Employee Name]]),"-----",VLOOKUP(LeaveTracker[[#This Row],[Employee Name]],Employees[[Employee Name]:[Office]],6))</f>
        <v>EEO/CITY MARKET</v>
      </c>
      <c r="F3080" s="24">
        <v>44883</v>
      </c>
      <c r="G3080" s="24">
        <v>44883</v>
      </c>
      <c r="H3080" s="19" t="s">
        <v>81</v>
      </c>
      <c r="I3080" s="51"/>
      <c r="J3080" s="27" t="str">
        <f ca="1">NETWORKDAYS(LeaveTracker[[#This Row],[Start Date]],LeaveTracker[[#This Row],[End Date]],lstHolidays)&amp; " "&amp;LeaveTracker[[#This Row],[Type of Leave]]</f>
        <v>1 SL</v>
      </c>
      <c r="K3080" s="23">
        <f ca="1">NETWORKDAYS(LeaveTracker[[#This Row],[Start Date]],LeaveTracker[[#This Row],[End Date]],lstHolidays)</f>
        <v>1</v>
      </c>
      <c r="L3080" s="30"/>
    </row>
    <row r="3081" spans="1:12" ht="30" customHeight="1" x14ac:dyDescent="0.3">
      <c r="A3081" s="30">
        <f t="shared" si="22"/>
        <v>1438</v>
      </c>
      <c r="B3081" s="36">
        <v>44922</v>
      </c>
      <c r="C3081" s="36">
        <v>44872</v>
      </c>
      <c r="D3081" s="19" t="s">
        <v>1059</v>
      </c>
      <c r="E3081" s="20" t="str">
        <f>IF(ISBLANK(LeaveTracker[[#This Row],[Employee Name]]),"-----",VLOOKUP(LeaveTracker[[#This Row],[Employee Name]],Employees[[Employee Name]:[Office]],6))</f>
        <v>CENRO</v>
      </c>
      <c r="F3081" s="24">
        <v>44877</v>
      </c>
      <c r="G3081" s="24">
        <v>44879</v>
      </c>
      <c r="H3081" s="19" t="s">
        <v>82</v>
      </c>
      <c r="I3081" s="51" t="s">
        <v>1017</v>
      </c>
      <c r="J3081" s="27" t="str">
        <f ca="1">NETWORKDAYS(LeaveTracker[[#This Row],[Start Date]],LeaveTracker[[#This Row],[End Date]],lstHolidays)&amp; " "&amp;LeaveTracker[[#This Row],[Type of Leave]]</f>
        <v>1 VL</v>
      </c>
      <c r="K3081" s="23">
        <f ca="1">NETWORKDAYS(LeaveTracker[[#This Row],[Start Date]],LeaveTracker[[#This Row],[End Date]],lstHolidays)</f>
        <v>1</v>
      </c>
      <c r="L3081" s="30"/>
    </row>
    <row r="3082" spans="1:12" ht="30" customHeight="1" x14ac:dyDescent="0.3">
      <c r="A3082" s="30">
        <f t="shared" si="22"/>
        <v>1439</v>
      </c>
      <c r="B3082" s="36">
        <v>44922</v>
      </c>
      <c r="C3082" s="36">
        <v>44865</v>
      </c>
      <c r="D3082" s="19" t="s">
        <v>1122</v>
      </c>
      <c r="E3082" s="20" t="str">
        <f>IF(ISBLANK(LeaveTracker[[#This Row],[Employee Name]]),"-----",VLOOKUP(LeaveTracker[[#This Row],[Employee Name]],Employees[[Employee Name]:[Office]],6))</f>
        <v>CENRO</v>
      </c>
      <c r="F3082" s="24">
        <v>44872</v>
      </c>
      <c r="G3082" s="24">
        <v>44876</v>
      </c>
      <c r="H3082" s="19" t="s">
        <v>82</v>
      </c>
      <c r="I3082" s="51"/>
      <c r="J3082" s="27" t="str">
        <f ca="1">NETWORKDAYS(LeaveTracker[[#This Row],[Start Date]],LeaveTracker[[#This Row],[End Date]],lstHolidays)&amp; " "&amp;LeaveTracker[[#This Row],[Type of Leave]]</f>
        <v>5 VL</v>
      </c>
      <c r="K3082" s="23">
        <f ca="1">NETWORKDAYS(LeaveTracker[[#This Row],[Start Date]],LeaveTracker[[#This Row],[End Date]],lstHolidays)</f>
        <v>5</v>
      </c>
      <c r="L3082" s="30"/>
    </row>
    <row r="3083" spans="1:12" ht="30" customHeight="1" x14ac:dyDescent="0.3">
      <c r="A3083" s="30">
        <f t="shared" si="22"/>
        <v>1440</v>
      </c>
      <c r="B3083" s="36">
        <v>44922</v>
      </c>
      <c r="C3083" s="36">
        <v>44894</v>
      </c>
      <c r="D3083" s="19" t="s">
        <v>688</v>
      </c>
      <c r="E3083" s="20" t="str">
        <f>IF(ISBLANK(LeaveTracker[[#This Row],[Employee Name]]),"-----",VLOOKUP(LeaveTracker[[#This Row],[Employee Name]],Employees[[Employee Name]:[Office]],6))</f>
        <v>CEO</v>
      </c>
      <c r="F3083" s="24">
        <v>44893</v>
      </c>
      <c r="G3083" s="24">
        <v>44893</v>
      </c>
      <c r="H3083" s="19" t="s">
        <v>81</v>
      </c>
      <c r="I3083" s="51"/>
      <c r="J3083" s="27" t="str">
        <f ca="1">NETWORKDAYS(LeaveTracker[[#This Row],[Start Date]],LeaveTracker[[#This Row],[End Date]],lstHolidays)&amp; " "&amp;LeaveTracker[[#This Row],[Type of Leave]]</f>
        <v>1 SL</v>
      </c>
      <c r="K3083" s="23">
        <f ca="1">NETWORKDAYS(LeaveTracker[[#This Row],[Start Date]],LeaveTracker[[#This Row],[End Date]],lstHolidays)</f>
        <v>1</v>
      </c>
      <c r="L3083" s="30"/>
    </row>
    <row r="3084" spans="1:12" ht="30" customHeight="1" x14ac:dyDescent="0.3">
      <c r="A3084" s="30">
        <f t="shared" si="22"/>
        <v>1441</v>
      </c>
      <c r="B3084" s="36">
        <v>44922</v>
      </c>
      <c r="C3084" s="36">
        <v>44909</v>
      </c>
      <c r="D3084" s="19" t="s">
        <v>688</v>
      </c>
      <c r="E3084" s="20" t="str">
        <f>IF(ISBLANK(LeaveTracker[[#This Row],[Employee Name]]),"-----",VLOOKUP(LeaveTracker[[#This Row],[Employee Name]],Employees[[Employee Name]:[Office]],6))</f>
        <v>CEO</v>
      </c>
      <c r="F3084" s="24">
        <v>44908</v>
      </c>
      <c r="G3084" s="24">
        <v>44908</v>
      </c>
      <c r="H3084" s="19" t="s">
        <v>300</v>
      </c>
      <c r="I3084" s="51" t="s">
        <v>1016</v>
      </c>
      <c r="J3084" s="27" t="str">
        <f ca="1">NETWORKDAYS(LeaveTracker[[#This Row],[Start Date]],LeaveTracker[[#This Row],[End Date]],lstHolidays)&amp; " "&amp;LeaveTracker[[#This Row],[Type of Leave]]</f>
        <v>1 OTHER</v>
      </c>
      <c r="K3084" s="23">
        <f ca="1">NETWORKDAYS(LeaveTracker[[#This Row],[Start Date]],LeaveTracker[[#This Row],[End Date]],lstHolidays)</f>
        <v>1</v>
      </c>
      <c r="L3084" s="30"/>
    </row>
    <row r="3085" spans="1:12" ht="30" customHeight="1" x14ac:dyDescent="0.3">
      <c r="A3085" s="30">
        <f t="shared" si="22"/>
        <v>1442</v>
      </c>
      <c r="B3085" s="36">
        <v>44922</v>
      </c>
      <c r="C3085" s="36">
        <v>44902</v>
      </c>
      <c r="D3085" s="19" t="s">
        <v>594</v>
      </c>
      <c r="E3085" s="20" t="str">
        <f>IF(ISBLANK(LeaveTracker[[#This Row],[Employee Name]]),"-----",VLOOKUP(LeaveTracker[[#This Row],[Employee Name]],Employees[[Employee Name]:[Office]],6))</f>
        <v>MAHOGANY MARKET</v>
      </c>
      <c r="F3085" s="24">
        <v>44915</v>
      </c>
      <c r="G3085" s="24">
        <v>44917</v>
      </c>
      <c r="H3085" s="19" t="s">
        <v>82</v>
      </c>
      <c r="I3085" s="51" t="s">
        <v>1017</v>
      </c>
      <c r="J3085" s="27" t="str">
        <f ca="1">NETWORKDAYS(LeaveTracker[[#This Row],[Start Date]],LeaveTracker[[#This Row],[End Date]],lstHolidays)&amp; " "&amp;LeaveTracker[[#This Row],[Type of Leave]]</f>
        <v>3 VL</v>
      </c>
      <c r="K3085" s="23">
        <f ca="1">NETWORKDAYS(LeaveTracker[[#This Row],[Start Date]],LeaveTracker[[#This Row],[End Date]],lstHolidays)</f>
        <v>3</v>
      </c>
      <c r="L3085" s="30"/>
    </row>
    <row r="3086" spans="1:12" ht="30" customHeight="1" x14ac:dyDescent="0.3">
      <c r="A3086" s="30">
        <f t="shared" si="22"/>
        <v>1443</v>
      </c>
      <c r="B3086" s="36">
        <v>44922</v>
      </c>
      <c r="C3086" s="36">
        <v>44902</v>
      </c>
      <c r="D3086" s="19" t="s">
        <v>598</v>
      </c>
      <c r="E3086" s="20" t="str">
        <f>IF(ISBLANK(LeaveTracker[[#This Row],[Employee Name]]),"-----",VLOOKUP(LeaveTracker[[#This Row],[Employee Name]],Employees[[Employee Name]:[Office]],6))</f>
        <v>MAHOGANY MARKET</v>
      </c>
      <c r="F3086" s="24">
        <v>44900</v>
      </c>
      <c r="G3086" s="24">
        <v>44900</v>
      </c>
      <c r="H3086" s="19" t="s">
        <v>81</v>
      </c>
      <c r="I3086" s="51"/>
      <c r="J3086" s="27" t="str">
        <f ca="1">NETWORKDAYS(LeaveTracker[[#This Row],[Start Date]],LeaveTracker[[#This Row],[End Date]],lstHolidays)&amp; " "&amp;LeaveTracker[[#This Row],[Type of Leave]]</f>
        <v>1 SL</v>
      </c>
      <c r="K3086" s="23">
        <f ca="1">NETWORKDAYS(LeaveTracker[[#This Row],[Start Date]],LeaveTracker[[#This Row],[End Date]],lstHolidays)</f>
        <v>1</v>
      </c>
      <c r="L3086" s="30"/>
    </row>
    <row r="3087" spans="1:12" ht="30" customHeight="1" x14ac:dyDescent="0.3">
      <c r="A3087" s="30">
        <f t="shared" si="22"/>
        <v>1444</v>
      </c>
      <c r="B3087" s="36">
        <v>44922</v>
      </c>
      <c r="C3087" s="36">
        <v>44902</v>
      </c>
      <c r="D3087" s="19" t="s">
        <v>594</v>
      </c>
      <c r="E3087" s="20" t="str">
        <f>IF(ISBLANK(LeaveTracker[[#This Row],[Employee Name]]),"-----",VLOOKUP(LeaveTracker[[#This Row],[Employee Name]],Employees[[Employee Name]:[Office]],6))</f>
        <v>MAHOGANY MARKET</v>
      </c>
      <c r="F3087" s="24">
        <v>44901</v>
      </c>
      <c r="G3087" s="24">
        <v>44901</v>
      </c>
      <c r="H3087" s="19" t="s">
        <v>300</v>
      </c>
      <c r="I3087" s="51" t="s">
        <v>1016</v>
      </c>
      <c r="J3087" s="27" t="str">
        <f ca="1">NETWORKDAYS(LeaveTracker[[#This Row],[Start Date]],LeaveTracker[[#This Row],[End Date]],lstHolidays)&amp; " "&amp;LeaveTracker[[#This Row],[Type of Leave]]</f>
        <v>1 OTHER</v>
      </c>
      <c r="K3087" s="23">
        <f ca="1">NETWORKDAYS(LeaveTracker[[#This Row],[Start Date]],LeaveTracker[[#This Row],[End Date]],lstHolidays)</f>
        <v>1</v>
      </c>
      <c r="L3087" s="30"/>
    </row>
    <row r="3088" spans="1:12" ht="30" customHeight="1" x14ac:dyDescent="0.3">
      <c r="A3088" s="30">
        <f t="shared" si="22"/>
        <v>1445</v>
      </c>
      <c r="B3088" s="36">
        <v>44922</v>
      </c>
      <c r="C3088" s="36">
        <v>44902</v>
      </c>
      <c r="D3088" s="19" t="s">
        <v>621</v>
      </c>
      <c r="E3088" s="20" t="str">
        <f>IF(ISBLANK(LeaveTracker[[#This Row],[Employee Name]]),"-----",VLOOKUP(LeaveTracker[[#This Row],[Employee Name]],Employees[[Employee Name]:[Office]],6))</f>
        <v>EEO/ CITY MARKET</v>
      </c>
      <c r="F3088" s="24">
        <v>44914</v>
      </c>
      <c r="G3088" s="24">
        <v>44914</v>
      </c>
      <c r="H3088" s="19" t="s">
        <v>82</v>
      </c>
      <c r="I3088" s="51"/>
      <c r="J3088" s="27" t="str">
        <f ca="1">NETWORKDAYS(LeaveTracker[[#This Row],[Start Date]],LeaveTracker[[#This Row],[End Date]],lstHolidays)&amp; " "&amp;LeaveTracker[[#This Row],[Type of Leave]]</f>
        <v>1 VL</v>
      </c>
      <c r="K3088" s="23">
        <f ca="1">NETWORKDAYS(LeaveTracker[[#This Row],[Start Date]],LeaveTracker[[#This Row],[End Date]],lstHolidays)</f>
        <v>1</v>
      </c>
      <c r="L3088" s="30"/>
    </row>
    <row r="3089" spans="1:12" ht="30" customHeight="1" x14ac:dyDescent="0.3">
      <c r="A3089" s="30">
        <v>1445</v>
      </c>
      <c r="B3089" s="36">
        <v>44922</v>
      </c>
      <c r="C3089" s="36">
        <v>44902</v>
      </c>
      <c r="D3089" s="19" t="s">
        <v>621</v>
      </c>
      <c r="E3089" s="20" t="str">
        <f>IF(ISBLANK(LeaveTracker[[#This Row],[Employee Name]]),"-----",VLOOKUP(LeaveTracker[[#This Row],[Employee Name]],Employees[[Employee Name]:[Office]],6))</f>
        <v>EEO/ CITY MARKET</v>
      </c>
      <c r="F3089" s="24">
        <v>44921</v>
      </c>
      <c r="G3089" s="24">
        <v>44921</v>
      </c>
      <c r="H3089" s="19" t="s">
        <v>82</v>
      </c>
      <c r="I3089" s="51"/>
      <c r="J3089" s="27" t="s">
        <v>2073</v>
      </c>
      <c r="K3089" s="23">
        <v>1</v>
      </c>
      <c r="L3089" s="30"/>
    </row>
    <row r="3090" spans="1:12" ht="30" customHeight="1" x14ac:dyDescent="0.3">
      <c r="A3090" s="30">
        <v>1445</v>
      </c>
      <c r="B3090" s="36">
        <v>44922</v>
      </c>
      <c r="C3090" s="36">
        <v>44902</v>
      </c>
      <c r="D3090" s="19" t="s">
        <v>621</v>
      </c>
      <c r="E3090" s="20" t="str">
        <f>IF(ISBLANK(LeaveTracker[[#This Row],[Employee Name]]),"-----",VLOOKUP(LeaveTracker[[#This Row],[Employee Name]],Employees[[Employee Name]:[Office]],6))</f>
        <v>EEO/ CITY MARKET</v>
      </c>
      <c r="F3090" s="24">
        <v>44924</v>
      </c>
      <c r="G3090" s="24">
        <v>44924</v>
      </c>
      <c r="H3090" s="19" t="s">
        <v>82</v>
      </c>
      <c r="I3090" s="51"/>
      <c r="J3090" s="27" t="str">
        <f ca="1">NETWORKDAYS(LeaveTracker[[#This Row],[Start Date]],LeaveTracker[[#This Row],[End Date]],lstHolidays)&amp; " "&amp;LeaveTracker[[#This Row],[Type of Leave]]</f>
        <v>1 VL</v>
      </c>
      <c r="K3090" s="23">
        <f ca="1">NETWORKDAYS(LeaveTracker[[#This Row],[Start Date]],LeaveTracker[[#This Row],[End Date]],lstHolidays)</f>
        <v>1</v>
      </c>
      <c r="L3090" s="30"/>
    </row>
    <row r="3091" spans="1:12" ht="30" customHeight="1" x14ac:dyDescent="0.3">
      <c r="A3091" s="30">
        <f t="shared" si="22"/>
        <v>1446</v>
      </c>
      <c r="B3091" s="36">
        <v>44922</v>
      </c>
      <c r="C3091" s="36">
        <v>44868</v>
      </c>
      <c r="D3091" s="19" t="s">
        <v>715</v>
      </c>
      <c r="E3091" s="20" t="str">
        <f>IF(ISBLANK(LeaveTracker[[#This Row],[Employee Name]]),"-----",VLOOKUP(LeaveTracker[[#This Row],[Employee Name]],Employees[[Employee Name]:[Office]],6))</f>
        <v>ONT</v>
      </c>
      <c r="F3091" s="24">
        <v>44890</v>
      </c>
      <c r="G3091" s="24">
        <v>44891</v>
      </c>
      <c r="H3091" s="19" t="s">
        <v>82</v>
      </c>
      <c r="I3091" s="51" t="s">
        <v>1017</v>
      </c>
      <c r="J3091" s="27" t="str">
        <f ca="1">NETWORKDAYS(LeaveTracker[[#This Row],[Start Date]],LeaveTracker[[#This Row],[End Date]],lstHolidays)&amp; " "&amp;LeaveTracker[[#This Row],[Type of Leave]]</f>
        <v>1 VL</v>
      </c>
      <c r="K3091" s="23">
        <f ca="1">NETWORKDAYS(LeaveTracker[[#This Row],[Start Date]],LeaveTracker[[#This Row],[End Date]],lstHolidays)</f>
        <v>1</v>
      </c>
      <c r="L3091" s="30"/>
    </row>
    <row r="3092" spans="1:12" ht="30" customHeight="1" x14ac:dyDescent="0.3">
      <c r="A3092" s="30">
        <f t="shared" si="22"/>
        <v>1447</v>
      </c>
      <c r="B3092" s="36">
        <v>44922</v>
      </c>
      <c r="C3092" s="36">
        <v>44851</v>
      </c>
      <c r="D3092" s="19" t="s">
        <v>904</v>
      </c>
      <c r="E3092" s="20" t="str">
        <f>IF(ISBLANK(LeaveTracker[[#This Row],[Employee Name]]),"-----",VLOOKUP(LeaveTracker[[#This Row],[Employee Name]],Employees[[Employee Name]:[Office]],6))</f>
        <v>ONT</v>
      </c>
      <c r="F3092" s="24">
        <v>44841</v>
      </c>
      <c r="G3092" s="24">
        <v>44848</v>
      </c>
      <c r="H3092" s="19" t="s">
        <v>81</v>
      </c>
      <c r="I3092" s="51"/>
      <c r="J3092" s="27" t="str">
        <f>"9 "&amp;LeaveTracker[[#This Row],[Type of Leave]]</f>
        <v>9 SL</v>
      </c>
      <c r="K3092" s="23">
        <v>9</v>
      </c>
      <c r="L3092" s="30"/>
    </row>
    <row r="3093" spans="1:12" ht="30" customHeight="1" x14ac:dyDescent="0.3">
      <c r="A3093" s="30">
        <f t="shared" si="22"/>
        <v>1448</v>
      </c>
      <c r="B3093" s="36">
        <v>44922</v>
      </c>
      <c r="C3093" s="36">
        <v>44855</v>
      </c>
      <c r="D3093" s="19" t="s">
        <v>112</v>
      </c>
      <c r="E3093" s="20" t="str">
        <f>IF(ISBLANK(LeaveTracker[[#This Row],[Employee Name]]),"-----",VLOOKUP(LeaveTracker[[#This Row],[Employee Name]],Employees[[Employee Name]:[Office]],6))</f>
        <v>ONT</v>
      </c>
      <c r="F3093" s="24">
        <v>44893</v>
      </c>
      <c r="G3093" s="24">
        <v>44894</v>
      </c>
      <c r="H3093" s="19" t="s">
        <v>82</v>
      </c>
      <c r="I3093" s="51"/>
      <c r="J3093" s="27" t="str">
        <f ca="1">LeaveTracker[[#This Row],[Days]]&amp;" "&amp;LeaveTracker[[#This Row],[Type of Leave]]</f>
        <v>2 VL</v>
      </c>
      <c r="K3093" s="23">
        <f ca="1">NETWORKDAYS(LeaveTracker[[#This Row],[Start Date]],LeaveTracker[[#This Row],[End Date]],lstHolidays)</f>
        <v>2</v>
      </c>
      <c r="L3093" s="30"/>
    </row>
    <row r="3094" spans="1:12" ht="30" customHeight="1" x14ac:dyDescent="0.3">
      <c r="A3094" s="30">
        <f t="shared" si="22"/>
        <v>1449</v>
      </c>
      <c r="B3094" s="36">
        <v>44922</v>
      </c>
      <c r="C3094" s="36">
        <v>44855</v>
      </c>
      <c r="D3094" s="19" t="s">
        <v>112</v>
      </c>
      <c r="E3094" s="20" t="str">
        <f>IF(ISBLANK(LeaveTracker[[#This Row],[Employee Name]]),"-----",VLOOKUP(LeaveTracker[[#This Row],[Employee Name]],Employees[[Employee Name]:[Office]],6))</f>
        <v>ONT</v>
      </c>
      <c r="F3094" s="24">
        <v>44918</v>
      </c>
      <c r="G3094" s="24">
        <v>44922</v>
      </c>
      <c r="H3094" s="19" t="s">
        <v>82</v>
      </c>
      <c r="I3094" s="51"/>
      <c r="J3094" s="27" t="str">
        <f ca="1">LeaveTracker[[#This Row],[Days]]&amp;" "&amp;LeaveTracker[[#This Row],[Type of Leave]]</f>
        <v>2 VL</v>
      </c>
      <c r="K3094" s="23">
        <f ca="1">NETWORKDAYS(LeaveTracker[[#This Row],[Start Date]],LeaveTracker[[#This Row],[End Date]],lstHolidays)</f>
        <v>2</v>
      </c>
      <c r="L3094" s="30"/>
    </row>
    <row r="3095" spans="1:12" ht="30" customHeight="1" x14ac:dyDescent="0.3">
      <c r="A3095" s="30">
        <v>1449</v>
      </c>
      <c r="B3095" s="36">
        <v>44922</v>
      </c>
      <c r="C3095" s="36">
        <v>44855</v>
      </c>
      <c r="D3095" s="19" t="s">
        <v>112</v>
      </c>
      <c r="E3095" s="20" t="str">
        <f>IF(ISBLANK(LeaveTracker[[#This Row],[Employee Name]]),"-----",VLOOKUP(LeaveTracker[[#This Row],[Employee Name]],Employees[[Employee Name]:[Office]],6))</f>
        <v>ONT</v>
      </c>
      <c r="F3095" s="24">
        <v>44924</v>
      </c>
      <c r="G3095" s="24">
        <v>44924</v>
      </c>
      <c r="H3095" s="19" t="s">
        <v>82</v>
      </c>
      <c r="I3095" s="51"/>
      <c r="J3095" s="27" t="str">
        <f ca="1">LeaveTracker[[#This Row],[Days]]&amp;" "&amp;LeaveTracker[[#This Row],[Type of Leave]]</f>
        <v>1 VL</v>
      </c>
      <c r="K3095" s="23">
        <f ca="1">NETWORKDAYS(LeaveTracker[[#This Row],[Start Date]],LeaveTracker[[#This Row],[End Date]],lstHolidays)</f>
        <v>1</v>
      </c>
      <c r="L3095" s="30"/>
    </row>
    <row r="3096" spans="1:12" ht="30" customHeight="1" x14ac:dyDescent="0.3">
      <c r="A3096" s="30">
        <f t="shared" si="22"/>
        <v>1450</v>
      </c>
      <c r="B3096" s="36">
        <v>44922</v>
      </c>
      <c r="C3096" s="36">
        <v>44838</v>
      </c>
      <c r="D3096" s="19" t="s">
        <v>2076</v>
      </c>
      <c r="E3096" s="20" t="str">
        <f>IF(ISBLANK(LeaveTracker[[#This Row],[Employee Name]]),"-----",VLOOKUP(LeaveTracker[[#This Row],[Employee Name]],Employees[[Employee Name]:[Office]],6))</f>
        <v>CENRO</v>
      </c>
      <c r="F3096" s="24">
        <v>44855</v>
      </c>
      <c r="G3096" s="24">
        <v>44857</v>
      </c>
      <c r="H3096" s="19" t="s">
        <v>300</v>
      </c>
      <c r="I3096" s="51" t="s">
        <v>1016</v>
      </c>
      <c r="J3096" s="27" t="str">
        <f ca="1">LeaveTracker[[#This Row],[Days]]&amp;" "&amp;LeaveTracker[[#This Row],[Type of Leave]]</f>
        <v>1 OTHER</v>
      </c>
      <c r="K3096" s="23">
        <f ca="1">NETWORKDAYS(LeaveTracker[[#This Row],[Start Date]],LeaveTracker[[#This Row],[End Date]],lstHolidays)</f>
        <v>1</v>
      </c>
      <c r="L3096" s="30"/>
    </row>
    <row r="3097" spans="1:12" ht="30" customHeight="1" x14ac:dyDescent="0.3">
      <c r="A3097" s="30">
        <f t="shared" si="22"/>
        <v>1451</v>
      </c>
      <c r="B3097" s="36">
        <v>44922</v>
      </c>
      <c r="C3097" s="36">
        <v>44838</v>
      </c>
      <c r="D3097" s="19" t="s">
        <v>1205</v>
      </c>
      <c r="E3097" s="20" t="str">
        <f>IF(ISBLANK(LeaveTracker[[#This Row],[Employee Name]]),"-----",VLOOKUP(LeaveTracker[[#This Row],[Employee Name]],Employees[[Employee Name]:[Office]],6))</f>
        <v>ONT</v>
      </c>
      <c r="F3097" s="24">
        <v>44851</v>
      </c>
      <c r="G3097" s="24">
        <v>44862</v>
      </c>
      <c r="H3097" s="19" t="s">
        <v>82</v>
      </c>
      <c r="I3097" s="51"/>
      <c r="J3097" s="27" t="str">
        <f ca="1">LeaveTracker[[#This Row],[Days]]&amp;" "&amp;LeaveTracker[[#This Row],[Type of Leave]]</f>
        <v>10 VL</v>
      </c>
      <c r="K3097" s="23">
        <f ca="1">NETWORKDAYS(LeaveTracker[[#This Row],[Start Date]],LeaveTracker[[#This Row],[End Date]],lstHolidays)</f>
        <v>10</v>
      </c>
      <c r="L3097" s="30"/>
    </row>
    <row r="3098" spans="1:12" ht="30" customHeight="1" x14ac:dyDescent="0.3">
      <c r="A3098" s="30">
        <f t="shared" si="22"/>
        <v>1452</v>
      </c>
      <c r="B3098" s="36">
        <v>44922</v>
      </c>
      <c r="C3098" s="36">
        <v>44883</v>
      </c>
      <c r="D3098" s="19" t="s">
        <v>467</v>
      </c>
      <c r="E3098" s="20" t="str">
        <f>IF(ISBLANK(LeaveTracker[[#This Row],[Employee Name]]),"-----",VLOOKUP(LeaveTracker[[#This Row],[Employee Name]],Employees[[Employee Name]:[Office]],6))</f>
        <v>ASSESSORS OFFICE</v>
      </c>
      <c r="F3098" s="24">
        <v>44882</v>
      </c>
      <c r="G3098" s="24">
        <v>44882</v>
      </c>
      <c r="H3098" s="19" t="s">
        <v>81</v>
      </c>
      <c r="I3098" s="51"/>
      <c r="J3098" s="27" t="str">
        <f ca="1">LeaveTracker[[#This Row],[Days]]&amp;" "&amp;LeaveTracker[[#This Row],[Type of Leave]]</f>
        <v>1 SL</v>
      </c>
      <c r="K3098" s="23">
        <f ca="1">NETWORKDAYS(LeaveTracker[[#This Row],[Start Date]],LeaveTracker[[#This Row],[End Date]],lstHolidays)</f>
        <v>1</v>
      </c>
      <c r="L3098" s="30"/>
    </row>
    <row r="3099" spans="1:12" ht="30" customHeight="1" x14ac:dyDescent="0.3">
      <c r="A3099" s="30">
        <f t="shared" si="22"/>
        <v>1453</v>
      </c>
      <c r="B3099" s="36">
        <v>44922</v>
      </c>
      <c r="C3099" s="36">
        <v>44852</v>
      </c>
      <c r="D3099" s="19" t="s">
        <v>446</v>
      </c>
      <c r="E3099" s="20" t="str">
        <f>IF(ISBLANK(LeaveTracker[[#This Row],[Employee Name]]),"-----",VLOOKUP(LeaveTracker[[#This Row],[Employee Name]],Employees[[Employee Name]:[Office]],6))</f>
        <v>GSO</v>
      </c>
      <c r="F3099" s="24">
        <v>44859</v>
      </c>
      <c r="G3099" s="24">
        <v>44859</v>
      </c>
      <c r="H3099" s="19" t="s">
        <v>82</v>
      </c>
      <c r="I3099" s="51" t="s">
        <v>1017</v>
      </c>
      <c r="J3099" s="27" t="str">
        <f ca="1">LeaveTracker[[#This Row],[Days]]&amp;" "&amp;LeaveTracker[[#This Row],[Type of Leave]]</f>
        <v>1 VL</v>
      </c>
      <c r="K3099" s="23">
        <f ca="1">NETWORKDAYS(LeaveTracker[[#This Row],[Start Date]],LeaveTracker[[#This Row],[End Date]],lstHolidays)</f>
        <v>1</v>
      </c>
      <c r="L3099" s="30"/>
    </row>
    <row r="3100" spans="1:12" ht="30" customHeight="1" x14ac:dyDescent="0.3">
      <c r="A3100" s="30">
        <f t="shared" si="22"/>
        <v>1454</v>
      </c>
      <c r="B3100" s="36">
        <v>44922</v>
      </c>
      <c r="C3100" s="36">
        <v>44838</v>
      </c>
      <c r="D3100" s="19" t="s">
        <v>577</v>
      </c>
      <c r="E3100" s="20" t="str">
        <f>IF(ISBLANK(LeaveTracker[[#This Row],[Employee Name]]),"-----",VLOOKUP(LeaveTracker[[#This Row],[Employee Name]],Employees[[Employee Name]:[Office]],6))</f>
        <v>CCT</v>
      </c>
      <c r="F3100" s="24">
        <v>44837</v>
      </c>
      <c r="G3100" s="24">
        <v>44837</v>
      </c>
      <c r="H3100" s="19" t="s">
        <v>81</v>
      </c>
      <c r="I3100" s="51"/>
      <c r="J3100" s="27" t="str">
        <f ca="1">LeaveTracker[[#This Row],[Days]]&amp;" "&amp;LeaveTracker[[#This Row],[Type of Leave]]</f>
        <v>1 SL</v>
      </c>
      <c r="K3100" s="23">
        <f ca="1">NETWORKDAYS(LeaveTracker[[#This Row],[Start Date]],LeaveTracker[[#This Row],[End Date]],lstHolidays)</f>
        <v>1</v>
      </c>
      <c r="L3100" s="30"/>
    </row>
    <row r="3101" spans="1:12" ht="30" customHeight="1" x14ac:dyDescent="0.3">
      <c r="A3101" s="30">
        <f t="shared" si="22"/>
        <v>1455</v>
      </c>
      <c r="B3101" s="36">
        <v>44922</v>
      </c>
      <c r="C3101" s="36">
        <v>44846</v>
      </c>
      <c r="D3101" s="19" t="s">
        <v>577</v>
      </c>
      <c r="E3101" s="20" t="str">
        <f>IF(ISBLANK(LeaveTracker[[#This Row],[Employee Name]]),"-----",VLOOKUP(LeaveTracker[[#This Row],[Employee Name]],Employees[[Employee Name]:[Office]],6))</f>
        <v>CCT</v>
      </c>
      <c r="F3101" s="24">
        <v>44839</v>
      </c>
      <c r="G3101" s="24">
        <v>44845</v>
      </c>
      <c r="H3101" s="19" t="s">
        <v>81</v>
      </c>
      <c r="I3101" s="51"/>
      <c r="J3101" s="27" t="str">
        <f ca="1">LeaveTracker[[#This Row],[Days]]&amp;" "&amp;LeaveTracker[[#This Row],[Type of Leave]]</f>
        <v>5 SL</v>
      </c>
      <c r="K3101" s="23">
        <f ca="1">NETWORKDAYS(LeaveTracker[[#This Row],[Start Date]],LeaveTracker[[#This Row],[End Date]],lstHolidays)</f>
        <v>5</v>
      </c>
      <c r="L3101" s="30"/>
    </row>
    <row r="3102" spans="1:12" ht="30" customHeight="1" x14ac:dyDescent="0.3">
      <c r="A3102" s="30">
        <f t="shared" si="22"/>
        <v>1456</v>
      </c>
      <c r="B3102" s="36">
        <v>44922</v>
      </c>
      <c r="C3102" s="36">
        <v>44831</v>
      </c>
      <c r="D3102" s="19" t="s">
        <v>936</v>
      </c>
      <c r="E3102" s="20" t="str">
        <f>IF(ISBLANK(LeaveTracker[[#This Row],[Employee Name]]),"-----",VLOOKUP(LeaveTracker[[#This Row],[Employee Name]],Employees[[Employee Name]:[Office]],6))</f>
        <v>TCNHS</v>
      </c>
      <c r="F3102" s="24">
        <v>44858</v>
      </c>
      <c r="G3102" s="24">
        <v>44865</v>
      </c>
      <c r="H3102" s="19" t="s">
        <v>82</v>
      </c>
      <c r="I3102" s="51"/>
      <c r="J3102" s="27" t="str">
        <f ca="1">LeaveTracker[[#This Row],[Days]]&amp;" "&amp;LeaveTracker[[#This Row],[Type of Leave]]</f>
        <v>6 VL</v>
      </c>
      <c r="K3102" s="23">
        <f ca="1">NETWORKDAYS(LeaveTracker[[#This Row],[Start Date]],LeaveTracker[[#This Row],[End Date]],lstHolidays)</f>
        <v>6</v>
      </c>
      <c r="L3102" s="30"/>
    </row>
    <row r="3103" spans="1:12" ht="30" customHeight="1" x14ac:dyDescent="0.3">
      <c r="A3103" s="30">
        <f t="shared" si="22"/>
        <v>1457</v>
      </c>
      <c r="B3103" s="36">
        <v>44922</v>
      </c>
      <c r="C3103" s="36">
        <v>44831</v>
      </c>
      <c r="D3103" s="19" t="s">
        <v>936</v>
      </c>
      <c r="E3103" s="20" t="str">
        <f>IF(ISBLANK(LeaveTracker[[#This Row],[Employee Name]]),"-----",VLOOKUP(LeaveTracker[[#This Row],[Employee Name]],Employees[[Employee Name]:[Office]],6))</f>
        <v>TCNHS</v>
      </c>
      <c r="F3103" s="24">
        <v>44868</v>
      </c>
      <c r="G3103" s="24">
        <v>44880</v>
      </c>
      <c r="H3103" s="19" t="s">
        <v>82</v>
      </c>
      <c r="I3103" s="51"/>
      <c r="J3103" s="27" t="str">
        <f ca="1">LeaveTracker[[#This Row],[Days]]&amp;" "&amp;LeaveTracker[[#This Row],[Type of Leave]]</f>
        <v>9 VL</v>
      </c>
      <c r="K3103" s="23">
        <f ca="1">NETWORKDAYS(LeaveTracker[[#This Row],[Start Date]],LeaveTracker[[#This Row],[End Date]],lstHolidays)</f>
        <v>9</v>
      </c>
      <c r="L3103" s="30"/>
    </row>
    <row r="3104" spans="1:12" ht="30" customHeight="1" x14ac:dyDescent="0.3">
      <c r="A3104" s="30">
        <f t="shared" si="22"/>
        <v>1458</v>
      </c>
      <c r="B3104" s="36">
        <v>44922</v>
      </c>
      <c r="C3104" s="36">
        <v>44817</v>
      </c>
      <c r="D3104" s="19" t="s">
        <v>562</v>
      </c>
      <c r="E3104" s="20" t="str">
        <f>IF(ISBLANK(LeaveTracker[[#This Row],[Employee Name]]),"-----",VLOOKUP(LeaveTracker[[#This Row],[Employee Name]],Employees[[Employee Name]:[Office]],6))</f>
        <v>CENRO</v>
      </c>
      <c r="F3104" s="24">
        <v>44816</v>
      </c>
      <c r="G3104" s="24">
        <v>44816</v>
      </c>
      <c r="H3104" s="19" t="s">
        <v>81</v>
      </c>
      <c r="I3104" s="51"/>
      <c r="J3104" s="27" t="str">
        <f ca="1">LeaveTracker[[#This Row],[Days]]&amp;" "&amp;LeaveTracker[[#This Row],[Type of Leave]]</f>
        <v>1 SL</v>
      </c>
      <c r="K3104" s="23">
        <f ca="1">NETWORKDAYS(LeaveTracker[[#This Row],[Start Date]],LeaveTracker[[#This Row],[End Date]],lstHolidays)</f>
        <v>1</v>
      </c>
      <c r="L3104" s="30"/>
    </row>
    <row r="3105" spans="1:12" ht="30" customHeight="1" x14ac:dyDescent="0.3">
      <c r="A3105" s="30">
        <f t="shared" si="22"/>
        <v>1459</v>
      </c>
      <c r="B3105" s="36">
        <v>44922</v>
      </c>
      <c r="C3105" s="36">
        <v>44791</v>
      </c>
      <c r="D3105" s="19" t="s">
        <v>339</v>
      </c>
      <c r="E3105" s="20" t="str">
        <f>IF(ISBLANK(LeaveTracker[[#This Row],[Employee Name]]),"-----",VLOOKUP(LeaveTracker[[#This Row],[Employee Name]],Employees[[Employee Name]:[Office]],6))</f>
        <v>COMELEC</v>
      </c>
      <c r="F3105" s="24">
        <v>44834</v>
      </c>
      <c r="G3105" s="24">
        <v>44803</v>
      </c>
      <c r="H3105" s="19" t="s">
        <v>300</v>
      </c>
      <c r="I3105" s="51" t="s">
        <v>1016</v>
      </c>
      <c r="J3105" s="27" t="str">
        <f ca="1">LeaveTracker[[#This Row],[Days]]&amp;" "&amp;LeaveTracker[[#This Row],[Type of Leave]]</f>
        <v>-24 OTHER</v>
      </c>
      <c r="K3105" s="23">
        <f ca="1">NETWORKDAYS(LeaveTracker[[#This Row],[Start Date]],LeaveTracker[[#This Row],[End Date]],lstHolidays)</f>
        <v>-24</v>
      </c>
      <c r="L3105" s="30"/>
    </row>
    <row r="3106" spans="1:12" ht="30" customHeight="1" x14ac:dyDescent="0.3">
      <c r="A3106" s="30">
        <f t="shared" si="22"/>
        <v>1460</v>
      </c>
      <c r="B3106" s="36">
        <v>44922</v>
      </c>
      <c r="C3106" s="36">
        <v>44781</v>
      </c>
      <c r="D3106" s="19" t="s">
        <v>577</v>
      </c>
      <c r="E3106" s="20" t="str">
        <f>IF(ISBLANK(LeaveTracker[[#This Row],[Employee Name]]),"-----",VLOOKUP(LeaveTracker[[#This Row],[Employee Name]],Employees[[Employee Name]:[Office]],6))</f>
        <v>CCT</v>
      </c>
      <c r="F3106" s="24">
        <v>44778</v>
      </c>
      <c r="G3106" s="24">
        <v>44778</v>
      </c>
      <c r="H3106" s="19" t="s">
        <v>81</v>
      </c>
      <c r="I3106" s="51"/>
      <c r="J3106" s="27" t="str">
        <f ca="1">LeaveTracker[[#This Row],[Days]]&amp;" "&amp;LeaveTracker[[#This Row],[Type of Leave]]</f>
        <v>1 SL</v>
      </c>
      <c r="K3106" s="23">
        <f ca="1">NETWORKDAYS(LeaveTracker[[#This Row],[Start Date]],LeaveTracker[[#This Row],[End Date]],lstHolidays)</f>
        <v>1</v>
      </c>
      <c r="L3106" s="30"/>
    </row>
    <row r="3107" spans="1:12" ht="30" customHeight="1" x14ac:dyDescent="0.3">
      <c r="A3107" s="30">
        <f t="shared" si="22"/>
        <v>1461</v>
      </c>
      <c r="B3107" s="36">
        <v>44922</v>
      </c>
      <c r="C3107" s="36">
        <v>44791</v>
      </c>
      <c r="D3107" s="19" t="s">
        <v>635</v>
      </c>
      <c r="E3107" s="20" t="str">
        <f>IF(ISBLANK(LeaveTracker[[#This Row],[Employee Name]]),"-----",VLOOKUP(LeaveTracker[[#This Row],[Employee Name]],Employees[[Employee Name]:[Office]],6))</f>
        <v>LIBRARY</v>
      </c>
      <c r="F3107" s="24">
        <v>44790</v>
      </c>
      <c r="G3107" s="24">
        <v>44790</v>
      </c>
      <c r="H3107" s="19" t="s">
        <v>81</v>
      </c>
      <c r="I3107" s="51"/>
      <c r="J3107" s="27" t="str">
        <f ca="1">LeaveTracker[[#This Row],[Days]]&amp;" "&amp;LeaveTracker[[#This Row],[Type of Leave]]</f>
        <v>1 SL</v>
      </c>
      <c r="K3107" s="23">
        <f ca="1">NETWORKDAYS(LeaveTracker[[#This Row],[Start Date]],LeaveTracker[[#This Row],[End Date]],lstHolidays)</f>
        <v>1</v>
      </c>
      <c r="L3107" s="30"/>
    </row>
    <row r="3108" spans="1:12" ht="30" customHeight="1" x14ac:dyDescent="0.3">
      <c r="A3108" s="30">
        <f t="shared" si="22"/>
        <v>1462</v>
      </c>
      <c r="B3108" s="36">
        <v>44922</v>
      </c>
      <c r="C3108" s="36">
        <v>44811</v>
      </c>
      <c r="D3108" s="19" t="s">
        <v>467</v>
      </c>
      <c r="E3108" s="20" t="str">
        <f>IF(ISBLANK(LeaveTracker[[#This Row],[Employee Name]]),"-----",VLOOKUP(LeaveTracker[[#This Row],[Employee Name]],Employees[[Employee Name]:[Office]],6))</f>
        <v>ASSESSORS OFFICE</v>
      </c>
      <c r="F3108" s="24">
        <v>44809</v>
      </c>
      <c r="G3108" s="24">
        <v>44810</v>
      </c>
      <c r="H3108" s="19" t="s">
        <v>81</v>
      </c>
      <c r="I3108" s="51"/>
      <c r="J3108" s="27" t="str">
        <f ca="1">LeaveTracker[[#This Row],[Days]]&amp;" "&amp;LeaveTracker[[#This Row],[Type of Leave]]</f>
        <v>2 SL</v>
      </c>
      <c r="K3108" s="23">
        <f ca="1">NETWORKDAYS(LeaveTracker[[#This Row],[Start Date]],LeaveTracker[[#This Row],[End Date]],lstHolidays)</f>
        <v>2</v>
      </c>
      <c r="L3108" s="30"/>
    </row>
    <row r="3109" spans="1:12" ht="30" customHeight="1" x14ac:dyDescent="0.3">
      <c r="A3109" s="30">
        <f t="shared" si="22"/>
        <v>1463</v>
      </c>
      <c r="B3109" s="36">
        <v>44922</v>
      </c>
      <c r="C3109" s="36">
        <v>44804</v>
      </c>
      <c r="D3109" s="19" t="s">
        <v>467</v>
      </c>
      <c r="E3109" s="20" t="str">
        <f>IF(ISBLANK(LeaveTracker[[#This Row],[Employee Name]]),"-----",VLOOKUP(LeaveTracker[[#This Row],[Employee Name]],Employees[[Employee Name]:[Office]],6))</f>
        <v>ASSESSORS OFFICE</v>
      </c>
      <c r="F3109" s="24">
        <v>44803</v>
      </c>
      <c r="G3109" s="24">
        <v>44803</v>
      </c>
      <c r="H3109" s="19" t="s">
        <v>81</v>
      </c>
      <c r="I3109" s="51"/>
      <c r="J3109" s="27" t="str">
        <f ca="1">LeaveTracker[[#This Row],[Days]]&amp;" "&amp;LeaveTracker[[#This Row],[Type of Leave]]</f>
        <v>1 SL</v>
      </c>
      <c r="K3109" s="23">
        <f ca="1">NETWORKDAYS(LeaveTracker[[#This Row],[Start Date]],LeaveTracker[[#This Row],[End Date]],lstHolidays)</f>
        <v>1</v>
      </c>
      <c r="L3109" s="30"/>
    </row>
    <row r="3110" spans="1:12" ht="30" customHeight="1" x14ac:dyDescent="0.3">
      <c r="A3110" s="30">
        <f t="shared" si="22"/>
        <v>1464</v>
      </c>
      <c r="B3110" s="36">
        <v>44922</v>
      </c>
      <c r="C3110" s="36">
        <v>44851</v>
      </c>
      <c r="D3110" s="19" t="s">
        <v>473</v>
      </c>
      <c r="E3110" s="20" t="str">
        <f>IF(ISBLANK(LeaveTracker[[#This Row],[Employee Name]]),"-----",VLOOKUP(LeaveTracker[[#This Row],[Employee Name]],Employees[[Employee Name]:[Office]],6))</f>
        <v>ASSESSORS OFFICE</v>
      </c>
      <c r="F3110" s="24">
        <v>44858</v>
      </c>
      <c r="G3110" s="24">
        <v>44858</v>
      </c>
      <c r="H3110" s="19" t="s">
        <v>82</v>
      </c>
      <c r="I3110" s="51"/>
      <c r="J3110" s="27" t="str">
        <f ca="1">LeaveTracker[[#This Row],[Days]]&amp;" "&amp;LeaveTracker[[#This Row],[Type of Leave]]</f>
        <v>1 VL</v>
      </c>
      <c r="K3110" s="23">
        <f ca="1">NETWORKDAYS(LeaveTracker[[#This Row],[Start Date]],LeaveTracker[[#This Row],[End Date]],lstHolidays)</f>
        <v>1</v>
      </c>
      <c r="L3110" s="30"/>
    </row>
    <row r="3111" spans="1:12" ht="30" customHeight="1" x14ac:dyDescent="0.3">
      <c r="A3111" s="30">
        <f t="shared" si="22"/>
        <v>1465</v>
      </c>
      <c r="B3111" s="36">
        <v>44922</v>
      </c>
      <c r="C3111" s="36">
        <v>44867</v>
      </c>
      <c r="D3111" s="19" t="s">
        <v>469</v>
      </c>
      <c r="E3111" s="20" t="str">
        <f>IF(ISBLANK(LeaveTracker[[#This Row],[Employee Name]]),"-----",VLOOKUP(LeaveTracker[[#This Row],[Employee Name]],Employees[[Employee Name]:[Office]],6))</f>
        <v>ASSESSORS OFFICE</v>
      </c>
      <c r="F3111" s="24">
        <v>44858</v>
      </c>
      <c r="G3111" s="24">
        <v>44858</v>
      </c>
      <c r="H3111" s="19" t="s">
        <v>81</v>
      </c>
      <c r="I3111" s="51"/>
      <c r="J3111" s="27" t="str">
        <f ca="1">LeaveTracker[[#This Row],[Days]]&amp;" "&amp;LeaveTracker[[#This Row],[Type of Leave]]</f>
        <v>1 SL</v>
      </c>
      <c r="K3111" s="23">
        <f ca="1">NETWORKDAYS(LeaveTracker[[#This Row],[Start Date]],LeaveTracker[[#This Row],[End Date]],lstHolidays)</f>
        <v>1</v>
      </c>
      <c r="L3111" s="30"/>
    </row>
    <row r="3112" spans="1:12" ht="30" customHeight="1" x14ac:dyDescent="0.3">
      <c r="A3112" s="30">
        <v>1465</v>
      </c>
      <c r="B3112" s="36">
        <v>44922</v>
      </c>
      <c r="C3112" s="36">
        <v>44867</v>
      </c>
      <c r="D3112" s="19" t="s">
        <v>469</v>
      </c>
      <c r="E3112" s="20" t="str">
        <f>IF(ISBLANK(LeaveTracker[[#This Row],[Employee Name]]),"-----",VLOOKUP(LeaveTracker[[#This Row],[Employee Name]],Employees[[Employee Name]:[Office]],6))</f>
        <v>ASSESSORS OFFICE</v>
      </c>
      <c r="F3112" s="24">
        <v>44862</v>
      </c>
      <c r="G3112" s="24">
        <v>44862</v>
      </c>
      <c r="H3112" s="19" t="s">
        <v>81</v>
      </c>
      <c r="I3112" s="51"/>
      <c r="J3112" s="27" t="str">
        <f ca="1">LeaveTracker[[#This Row],[Days]]&amp;" "&amp;LeaveTracker[[#This Row],[Type of Leave]]</f>
        <v>1 SL</v>
      </c>
      <c r="K3112" s="23">
        <f ca="1">NETWORKDAYS(LeaveTracker[[#This Row],[Start Date]],LeaveTracker[[#This Row],[End Date]],lstHolidays)</f>
        <v>1</v>
      </c>
      <c r="L3112" s="30"/>
    </row>
    <row r="3113" spans="1:12" ht="30" customHeight="1" x14ac:dyDescent="0.3">
      <c r="A3113" s="30">
        <f t="shared" si="22"/>
        <v>1466</v>
      </c>
      <c r="B3113" s="36">
        <v>44922</v>
      </c>
      <c r="C3113" s="36">
        <v>44846</v>
      </c>
      <c r="D3113" s="19" t="s">
        <v>467</v>
      </c>
      <c r="E3113" s="20" t="str">
        <f>IF(ISBLANK(LeaveTracker[[#This Row],[Employee Name]]),"-----",VLOOKUP(LeaveTracker[[#This Row],[Employee Name]],Employees[[Employee Name]:[Office]],6))</f>
        <v>ASSESSORS OFFICE</v>
      </c>
      <c r="F3113" s="24">
        <v>44841</v>
      </c>
      <c r="G3113" s="24">
        <v>44845</v>
      </c>
      <c r="H3113" s="19" t="s">
        <v>81</v>
      </c>
      <c r="I3113" s="51"/>
      <c r="J3113" s="27" t="str">
        <f ca="1">LeaveTracker[[#This Row],[Days]]&amp;" "&amp;LeaveTracker[[#This Row],[Type of Leave]]</f>
        <v>3 SL</v>
      </c>
      <c r="K3113" s="23">
        <f ca="1">NETWORKDAYS(LeaveTracker[[#This Row],[Start Date]],LeaveTracker[[#This Row],[End Date]],lstHolidays)</f>
        <v>3</v>
      </c>
      <c r="L3113" s="30"/>
    </row>
    <row r="3114" spans="1:12" ht="30" customHeight="1" x14ac:dyDescent="0.3">
      <c r="A3114" s="30">
        <f t="shared" si="22"/>
        <v>1467</v>
      </c>
      <c r="B3114" s="36">
        <v>44922</v>
      </c>
      <c r="C3114" s="36">
        <v>44840</v>
      </c>
      <c r="D3114" s="19" t="s">
        <v>467</v>
      </c>
      <c r="E3114" s="20" t="str">
        <f>IF(ISBLANK(LeaveTracker[[#This Row],[Employee Name]]),"-----",VLOOKUP(LeaveTracker[[#This Row],[Employee Name]],Employees[[Employee Name]:[Office]],6))</f>
        <v>ASSESSORS OFFICE</v>
      </c>
      <c r="F3114" s="24">
        <v>44848</v>
      </c>
      <c r="G3114" s="24">
        <v>44848</v>
      </c>
      <c r="H3114" s="19" t="s">
        <v>82</v>
      </c>
      <c r="I3114" s="51"/>
      <c r="J3114" s="27" t="str">
        <f ca="1">LeaveTracker[[#This Row],[Days]]&amp;" "&amp;LeaveTracker[[#This Row],[Type of Leave]]</f>
        <v>1 VL</v>
      </c>
      <c r="K3114" s="23">
        <f ca="1">NETWORKDAYS(LeaveTracker[[#This Row],[Start Date]],LeaveTracker[[#This Row],[End Date]],lstHolidays)</f>
        <v>1</v>
      </c>
      <c r="L3114" s="30"/>
    </row>
    <row r="3115" spans="1:12" ht="30" customHeight="1" x14ac:dyDescent="0.3">
      <c r="A3115" s="30">
        <f t="shared" si="22"/>
        <v>1468</v>
      </c>
      <c r="B3115" s="36">
        <v>44922</v>
      </c>
      <c r="C3115" s="36">
        <v>44847</v>
      </c>
      <c r="D3115" s="19" t="s">
        <v>467</v>
      </c>
      <c r="E3115" s="20" t="str">
        <f>IF(ISBLANK(LeaveTracker[[#This Row],[Employee Name]]),"-----",VLOOKUP(LeaveTracker[[#This Row],[Employee Name]],Employees[[Employee Name]:[Office]],6))</f>
        <v>ASSESSORS OFFICE</v>
      </c>
      <c r="F3115" s="24">
        <v>44858</v>
      </c>
      <c r="G3115" s="24">
        <v>44858</v>
      </c>
      <c r="H3115" s="19" t="s">
        <v>82</v>
      </c>
      <c r="I3115" s="51"/>
      <c r="J3115" s="27" t="str">
        <f ca="1">LeaveTracker[[#This Row],[Days]]&amp;" "&amp;LeaveTracker[[#This Row],[Type of Leave]]</f>
        <v>1 VL</v>
      </c>
      <c r="K3115" s="23">
        <f ca="1">NETWORKDAYS(LeaveTracker[[#This Row],[Start Date]],LeaveTracker[[#This Row],[End Date]],lstHolidays)</f>
        <v>1</v>
      </c>
      <c r="L3115" s="30"/>
    </row>
    <row r="3116" spans="1:12" ht="30" customHeight="1" x14ac:dyDescent="0.3">
      <c r="A3116" s="30">
        <f t="shared" si="22"/>
        <v>1469</v>
      </c>
      <c r="B3116" s="36">
        <v>44922</v>
      </c>
      <c r="C3116" s="36">
        <v>44851</v>
      </c>
      <c r="D3116" s="19" t="s">
        <v>473</v>
      </c>
      <c r="E3116" s="20" t="str">
        <f>IF(ISBLANK(LeaveTracker[[#This Row],[Employee Name]]),"-----",VLOOKUP(LeaveTracker[[#This Row],[Employee Name]],Employees[[Employee Name]:[Office]],6))</f>
        <v>ASSESSORS OFFICE</v>
      </c>
      <c r="F3116" s="24">
        <v>44848</v>
      </c>
      <c r="G3116" s="24">
        <v>44848</v>
      </c>
      <c r="H3116" s="19" t="s">
        <v>81</v>
      </c>
      <c r="I3116" s="51"/>
      <c r="J3116" s="27" t="str">
        <f ca="1">LeaveTracker[[#This Row],[Days]]&amp;" "&amp;LeaveTracker[[#This Row],[Type of Leave]]</f>
        <v>1 SL</v>
      </c>
      <c r="K3116" s="23">
        <f ca="1">NETWORKDAYS(LeaveTracker[[#This Row],[Start Date]],LeaveTracker[[#This Row],[End Date]],lstHolidays)</f>
        <v>1</v>
      </c>
      <c r="L3116" s="30"/>
    </row>
    <row r="3117" spans="1:12" ht="30" customHeight="1" x14ac:dyDescent="0.3">
      <c r="A3117" s="30">
        <f t="shared" si="22"/>
        <v>1470</v>
      </c>
      <c r="B3117" s="36">
        <v>44922</v>
      </c>
      <c r="C3117" s="36">
        <v>44851</v>
      </c>
      <c r="D3117" s="19" t="s">
        <v>469</v>
      </c>
      <c r="E3117" s="20" t="str">
        <f>IF(ISBLANK(LeaveTracker[[#This Row],[Employee Name]]),"-----",VLOOKUP(LeaveTracker[[#This Row],[Employee Name]],Employees[[Employee Name]:[Office]],6))</f>
        <v>ASSESSORS OFFICE</v>
      </c>
      <c r="F3117" s="24">
        <v>44848</v>
      </c>
      <c r="G3117" s="24">
        <v>44848</v>
      </c>
      <c r="H3117" s="19" t="s">
        <v>300</v>
      </c>
      <c r="I3117" s="51" t="s">
        <v>1016</v>
      </c>
      <c r="J3117" s="27" t="str">
        <f ca="1">LeaveTracker[[#This Row],[Days]]&amp;" "&amp;LeaveTracker[[#This Row],[Type of Leave]]</f>
        <v>1 OTHER</v>
      </c>
      <c r="K3117" s="23">
        <f ca="1">NETWORKDAYS(LeaveTracker[[#This Row],[Start Date]],LeaveTracker[[#This Row],[End Date]],lstHolidays)</f>
        <v>1</v>
      </c>
      <c r="L3117" s="30"/>
    </row>
    <row r="3118" spans="1:12" ht="30" customHeight="1" x14ac:dyDescent="0.3">
      <c r="A3118" s="30">
        <f t="shared" si="22"/>
        <v>1471</v>
      </c>
      <c r="B3118" s="36">
        <v>44922</v>
      </c>
      <c r="C3118" s="36">
        <v>44781</v>
      </c>
      <c r="D3118" s="19" t="s">
        <v>688</v>
      </c>
      <c r="E3118" s="20" t="str">
        <f>IF(ISBLANK(LeaveTracker[[#This Row],[Employee Name]]),"-----",VLOOKUP(LeaveTracker[[#This Row],[Employee Name]],Employees[[Employee Name]:[Office]],6))</f>
        <v>CEO</v>
      </c>
      <c r="F3118" s="24">
        <v>44778</v>
      </c>
      <c r="G3118" s="24">
        <v>44778</v>
      </c>
      <c r="H3118" s="19" t="s">
        <v>81</v>
      </c>
      <c r="I3118" s="51"/>
      <c r="J3118" s="27" t="str">
        <f ca="1">LeaveTracker[[#This Row],[Days]]&amp;" "&amp;LeaveTracker[[#This Row],[Type of Leave]]</f>
        <v>1 SL</v>
      </c>
      <c r="K3118" s="23">
        <f ca="1">NETWORKDAYS(LeaveTracker[[#This Row],[Start Date]],LeaveTracker[[#This Row],[End Date]],lstHolidays)</f>
        <v>1</v>
      </c>
      <c r="L3118" s="30"/>
    </row>
    <row r="3119" spans="1:12" ht="30" customHeight="1" x14ac:dyDescent="0.3">
      <c r="A3119" s="30">
        <f t="shared" si="22"/>
        <v>1472</v>
      </c>
      <c r="B3119" s="36">
        <v>44922</v>
      </c>
      <c r="C3119" s="36">
        <v>44832</v>
      </c>
      <c r="D3119" s="19" t="s">
        <v>688</v>
      </c>
      <c r="E3119" s="20" t="str">
        <f>IF(ISBLANK(LeaveTracker[[#This Row],[Employee Name]]),"-----",VLOOKUP(LeaveTracker[[#This Row],[Employee Name]],Employees[[Employee Name]:[Office]],6))</f>
        <v>CEO</v>
      </c>
      <c r="F3119" s="24">
        <v>44831</v>
      </c>
      <c r="G3119" s="24">
        <v>44831</v>
      </c>
      <c r="H3119" s="19" t="s">
        <v>81</v>
      </c>
      <c r="I3119" s="51"/>
      <c r="J3119" s="27" t="str">
        <f ca="1">LeaveTracker[[#This Row],[Days]]&amp;" "&amp;LeaveTracker[[#This Row],[Type of Leave]]</f>
        <v>1 SL</v>
      </c>
      <c r="K3119" s="23">
        <f ca="1">NETWORKDAYS(LeaveTracker[[#This Row],[Start Date]],LeaveTracker[[#This Row],[End Date]],lstHolidays)</f>
        <v>1</v>
      </c>
      <c r="L3119" s="30"/>
    </row>
    <row r="3120" spans="1:12" ht="30" customHeight="1" x14ac:dyDescent="0.3">
      <c r="A3120" s="30">
        <f t="shared" si="22"/>
        <v>1473</v>
      </c>
      <c r="B3120" s="36">
        <v>44922</v>
      </c>
      <c r="C3120" s="36">
        <v>44809</v>
      </c>
      <c r="D3120" s="19" t="s">
        <v>688</v>
      </c>
      <c r="E3120" s="20" t="str">
        <f>IF(ISBLANK(LeaveTracker[[#This Row],[Employee Name]]),"-----",VLOOKUP(LeaveTracker[[#This Row],[Employee Name]],Employees[[Employee Name]:[Office]],6))</f>
        <v>CEO</v>
      </c>
      <c r="F3120" s="24">
        <v>44806</v>
      </c>
      <c r="G3120" s="24">
        <v>44806</v>
      </c>
      <c r="H3120" s="19" t="s">
        <v>300</v>
      </c>
      <c r="I3120" s="51" t="s">
        <v>1016</v>
      </c>
      <c r="J3120" s="27" t="str">
        <f ca="1">LeaveTracker[[#This Row],[Days]]&amp;" "&amp;LeaveTracker[[#This Row],[Type of Leave]]</f>
        <v>1 OTHER</v>
      </c>
      <c r="K3120" s="23">
        <f ca="1">NETWORKDAYS(LeaveTracker[[#This Row],[Start Date]],LeaveTracker[[#This Row],[End Date]],lstHolidays)</f>
        <v>1</v>
      </c>
      <c r="L3120" s="30"/>
    </row>
    <row r="3121" spans="1:12" ht="30" customHeight="1" x14ac:dyDescent="0.3">
      <c r="A3121" s="30">
        <f t="shared" si="22"/>
        <v>1474</v>
      </c>
      <c r="B3121" s="36">
        <v>44922</v>
      </c>
      <c r="C3121" s="36">
        <v>44893</v>
      </c>
      <c r="D3121" s="19" t="s">
        <v>1034</v>
      </c>
      <c r="E3121" s="20" t="str">
        <f>IF(ISBLANK(LeaveTracker[[#This Row],[Employee Name]]),"-----",VLOOKUP(LeaveTracker[[#This Row],[Employee Name]],Employees[[Employee Name]:[Office]],6))</f>
        <v>CTO</v>
      </c>
      <c r="F3121" s="24">
        <v>44900</v>
      </c>
      <c r="G3121" s="24">
        <v>44918</v>
      </c>
      <c r="H3121" s="19" t="s">
        <v>82</v>
      </c>
      <c r="I3121" s="51"/>
      <c r="J3121" s="27" t="str">
        <f ca="1">LeaveTracker[[#This Row],[Days]]&amp;" "&amp;LeaveTracker[[#This Row],[Type of Leave]]</f>
        <v>14 VL</v>
      </c>
      <c r="K3121" s="23">
        <f ca="1">NETWORKDAYS(LeaveTracker[[#This Row],[Start Date]],LeaveTracker[[#This Row],[End Date]],lstHolidays)</f>
        <v>14</v>
      </c>
      <c r="L3121" s="30"/>
    </row>
    <row r="3122" spans="1:12" ht="30" customHeight="1" x14ac:dyDescent="0.3">
      <c r="A3122" s="30">
        <f t="shared" si="22"/>
        <v>1475</v>
      </c>
      <c r="B3122" s="36">
        <v>44922</v>
      </c>
      <c r="C3122" s="36">
        <v>44862</v>
      </c>
      <c r="D3122" s="19" t="s">
        <v>1034</v>
      </c>
      <c r="E3122" s="20" t="str">
        <f>IF(ISBLANK(LeaveTracker[[#This Row],[Employee Name]]),"-----",VLOOKUP(LeaveTracker[[#This Row],[Employee Name]],Employees[[Employee Name]:[Office]],6))</f>
        <v>CTO</v>
      </c>
      <c r="F3122" s="24">
        <v>44867</v>
      </c>
      <c r="G3122" s="24">
        <v>44868</v>
      </c>
      <c r="H3122" s="19" t="s">
        <v>82</v>
      </c>
      <c r="I3122" s="51"/>
      <c r="J3122" s="27" t="str">
        <f ca="1">LeaveTracker[[#This Row],[Days]]&amp;" "&amp;LeaveTracker[[#This Row],[Type of Leave]]</f>
        <v>2 VL</v>
      </c>
      <c r="K3122" s="23">
        <f ca="1">NETWORKDAYS(LeaveTracker[[#This Row],[Start Date]],LeaveTracker[[#This Row],[End Date]],lstHolidays)</f>
        <v>2</v>
      </c>
      <c r="L3122" s="30"/>
    </row>
    <row r="3123" spans="1:12" ht="30" customHeight="1" x14ac:dyDescent="0.3">
      <c r="A3123" s="30">
        <f t="shared" si="22"/>
        <v>1476</v>
      </c>
      <c r="B3123" s="36">
        <v>44922</v>
      </c>
      <c r="C3123" s="36">
        <v>44848</v>
      </c>
      <c r="D3123" s="19" t="s">
        <v>1034</v>
      </c>
      <c r="E3123" s="20" t="str">
        <f>IF(ISBLANK(LeaveTracker[[#This Row],[Employee Name]]),"-----",VLOOKUP(LeaveTracker[[#This Row],[Employee Name]],Employees[[Employee Name]:[Office]],6))</f>
        <v>CTO</v>
      </c>
      <c r="F3123" s="24">
        <v>44852</v>
      </c>
      <c r="G3123" s="24">
        <v>44853</v>
      </c>
      <c r="H3123" s="19" t="s">
        <v>82</v>
      </c>
      <c r="I3123" s="51" t="s">
        <v>1017</v>
      </c>
      <c r="J3123" s="27" t="str">
        <f ca="1">LeaveTracker[[#This Row],[Days]]&amp;" "&amp;LeaveTracker[[#This Row],[Type of Leave]]</f>
        <v>2 VL</v>
      </c>
      <c r="K3123" s="23">
        <f ca="1">NETWORKDAYS(LeaveTracker[[#This Row],[Start Date]],LeaveTracker[[#This Row],[End Date]],lstHolidays)</f>
        <v>2</v>
      </c>
      <c r="L3123" s="30"/>
    </row>
    <row r="3124" spans="1:12" ht="30" customHeight="1" x14ac:dyDescent="0.3">
      <c r="A3124" s="30">
        <f t="shared" si="22"/>
        <v>1477</v>
      </c>
      <c r="B3124" s="36">
        <v>44922</v>
      </c>
      <c r="C3124" s="36">
        <v>44922</v>
      </c>
      <c r="D3124" s="19" t="s">
        <v>1034</v>
      </c>
      <c r="E3124" s="20" t="str">
        <f>IF(ISBLANK(LeaveTracker[[#This Row],[Employee Name]]),"-----",VLOOKUP(LeaveTracker[[#This Row],[Employee Name]],Employees[[Employee Name]:[Office]],6))</f>
        <v>CTO</v>
      </c>
      <c r="F3124" s="24">
        <v>44824</v>
      </c>
      <c r="G3124" s="24">
        <v>44824</v>
      </c>
      <c r="H3124" s="19" t="s">
        <v>81</v>
      </c>
      <c r="I3124" s="51"/>
      <c r="J3124" s="27" t="str">
        <f ca="1">LeaveTracker[[#This Row],[Days]]&amp;" "&amp;LeaveTracker[[#This Row],[Type of Leave]]</f>
        <v>1 SL</v>
      </c>
      <c r="K3124" s="23">
        <f ca="1">NETWORKDAYS(LeaveTracker[[#This Row],[Start Date]],LeaveTracker[[#This Row],[End Date]],lstHolidays)</f>
        <v>1</v>
      </c>
      <c r="L3124" s="30"/>
    </row>
    <row r="3125" spans="1:12" ht="30" customHeight="1" x14ac:dyDescent="0.3">
      <c r="A3125" s="30">
        <f t="shared" si="22"/>
        <v>1478</v>
      </c>
      <c r="B3125" s="36">
        <v>44922</v>
      </c>
      <c r="C3125" s="36">
        <v>44818</v>
      </c>
      <c r="D3125" s="19" t="s">
        <v>1034</v>
      </c>
      <c r="E3125" s="20" t="str">
        <f>IF(ISBLANK(LeaveTracker[[#This Row],[Employee Name]]),"-----",VLOOKUP(LeaveTracker[[#This Row],[Employee Name]],Employees[[Employee Name]:[Office]],6))</f>
        <v>CTO</v>
      </c>
      <c r="F3125" s="24">
        <v>44816</v>
      </c>
      <c r="G3125" s="24">
        <v>44817</v>
      </c>
      <c r="H3125" s="19" t="s">
        <v>81</v>
      </c>
      <c r="I3125" s="51"/>
      <c r="J3125" s="27" t="str">
        <f ca="1">LeaveTracker[[#This Row],[Days]]&amp;" "&amp;LeaveTracker[[#This Row],[Type of Leave]]</f>
        <v>2 SL</v>
      </c>
      <c r="K3125" s="23">
        <f ca="1">NETWORKDAYS(LeaveTracker[[#This Row],[Start Date]],LeaveTracker[[#This Row],[End Date]],lstHolidays)</f>
        <v>2</v>
      </c>
      <c r="L3125" s="30"/>
    </row>
    <row r="3126" spans="1:12" ht="30" customHeight="1" x14ac:dyDescent="0.3">
      <c r="A3126" s="30">
        <f t="shared" si="22"/>
        <v>1479</v>
      </c>
      <c r="B3126" s="36">
        <v>44922</v>
      </c>
      <c r="C3126" s="36">
        <v>44884</v>
      </c>
      <c r="D3126" s="19" t="s">
        <v>1911</v>
      </c>
      <c r="E3126" s="20" t="str">
        <f>IF(ISBLANK(LeaveTracker[[#This Row],[Employee Name]]),"-----",VLOOKUP(LeaveTracker[[#This Row],[Employee Name]],Employees[[Employee Name]:[Office]],6))</f>
        <v>EEO/CITY MARKET</v>
      </c>
      <c r="F3126" s="24">
        <v>44881</v>
      </c>
      <c r="G3126" s="24">
        <v>44881</v>
      </c>
      <c r="H3126" s="19" t="s">
        <v>81</v>
      </c>
      <c r="I3126" s="51"/>
      <c r="J3126" s="27" t="str">
        <f ca="1">LeaveTracker[[#This Row],[Days]]&amp;" "&amp;LeaveTracker[[#This Row],[Type of Leave]]</f>
        <v>1 SL</v>
      </c>
      <c r="K3126" s="23">
        <f ca="1">NETWORKDAYS(LeaveTracker[[#This Row],[Start Date]],LeaveTracker[[#This Row],[End Date]],lstHolidays)</f>
        <v>1</v>
      </c>
      <c r="L3126" s="30"/>
    </row>
    <row r="3127" spans="1:12" ht="30" customHeight="1" x14ac:dyDescent="0.3">
      <c r="A3127" s="30">
        <f t="shared" si="22"/>
        <v>1480</v>
      </c>
      <c r="B3127" s="36">
        <v>44922</v>
      </c>
      <c r="C3127" s="36"/>
      <c r="D3127" s="19" t="s">
        <v>1932</v>
      </c>
      <c r="E3127" s="20" t="str">
        <f>IF(ISBLANK(LeaveTracker[[#This Row],[Employee Name]]),"-----",VLOOKUP(LeaveTracker[[#This Row],[Employee Name]],Employees[[Employee Name]:[Office]],6))</f>
        <v>CHO</v>
      </c>
      <c r="F3127" s="24">
        <v>44874</v>
      </c>
      <c r="G3127" s="24">
        <v>44876</v>
      </c>
      <c r="H3127" s="19" t="s">
        <v>300</v>
      </c>
      <c r="I3127" s="51" t="s">
        <v>1253</v>
      </c>
      <c r="J3127" s="27" t="str">
        <f ca="1">LeaveTracker[[#This Row],[Days]]&amp;" "&amp;LeaveTracker[[#This Row],[Type of Leave]]</f>
        <v>3 OTHER</v>
      </c>
      <c r="K3127" s="23">
        <f ca="1">NETWORKDAYS(LeaveTracker[[#This Row],[Start Date]],LeaveTracker[[#This Row],[End Date]],lstHolidays)</f>
        <v>3</v>
      </c>
      <c r="L3127" s="30"/>
    </row>
    <row r="3128" spans="1:12" ht="30" customHeight="1" x14ac:dyDescent="0.3">
      <c r="A3128" s="30">
        <f t="shared" si="22"/>
        <v>1481</v>
      </c>
      <c r="B3128" s="36">
        <v>44922</v>
      </c>
      <c r="C3128" s="36">
        <v>44872</v>
      </c>
      <c r="D3128" s="19" t="s">
        <v>1122</v>
      </c>
      <c r="E3128" s="20" t="str">
        <f>IF(ISBLANK(LeaveTracker[[#This Row],[Employee Name]]),"-----",VLOOKUP(LeaveTracker[[#This Row],[Employee Name]],Employees[[Employee Name]:[Office]],6))</f>
        <v>CENRO</v>
      </c>
      <c r="F3128" s="24">
        <v>44868</v>
      </c>
      <c r="G3128" s="24">
        <v>44869</v>
      </c>
      <c r="H3128" s="19" t="s">
        <v>81</v>
      </c>
      <c r="I3128" s="51"/>
      <c r="J3128" s="27" t="str">
        <f ca="1">LeaveTracker[[#This Row],[Days]]&amp;" "&amp;LeaveTracker[[#This Row],[Type of Leave]]</f>
        <v>2 SL</v>
      </c>
      <c r="K3128" s="23">
        <f ca="1">NETWORKDAYS(LeaveTracker[[#This Row],[Start Date]],LeaveTracker[[#This Row],[End Date]],lstHolidays)</f>
        <v>2</v>
      </c>
      <c r="L3128" s="30"/>
    </row>
    <row r="3129" spans="1:12" ht="30" customHeight="1" x14ac:dyDescent="0.3">
      <c r="A3129" s="30">
        <f t="shared" si="22"/>
        <v>1482</v>
      </c>
      <c r="B3129" s="36">
        <v>44922</v>
      </c>
      <c r="C3129" s="36">
        <v>44852</v>
      </c>
      <c r="D3129" s="19" t="s">
        <v>1122</v>
      </c>
      <c r="E3129" s="20" t="str">
        <f>IF(ISBLANK(LeaveTracker[[#This Row],[Employee Name]]),"-----",VLOOKUP(LeaveTracker[[#This Row],[Employee Name]],Employees[[Employee Name]:[Office]],6))</f>
        <v>CENRO</v>
      </c>
      <c r="F3129" s="24">
        <v>44834</v>
      </c>
      <c r="G3129" s="24">
        <v>44844</v>
      </c>
      <c r="H3129" s="19" t="s">
        <v>81</v>
      </c>
      <c r="I3129" s="51"/>
      <c r="J3129" s="27" t="str">
        <f ca="1">LeaveTracker[[#This Row],[Days]]&amp;" "&amp;LeaveTracker[[#This Row],[Type of Leave]]</f>
        <v>7 SL</v>
      </c>
      <c r="K3129" s="23">
        <f ca="1">NETWORKDAYS(LeaveTracker[[#This Row],[Start Date]],LeaveTracker[[#This Row],[End Date]],lstHolidays)</f>
        <v>7</v>
      </c>
      <c r="L3129" s="30"/>
    </row>
    <row r="3130" spans="1:12" ht="30" customHeight="1" x14ac:dyDescent="0.3">
      <c r="A3130" s="30">
        <v>1482</v>
      </c>
      <c r="B3130" s="36">
        <v>44922</v>
      </c>
      <c r="C3130" s="36">
        <v>44852</v>
      </c>
      <c r="D3130" s="19" t="s">
        <v>1122</v>
      </c>
      <c r="E3130" s="20" t="str">
        <f>IF(ISBLANK(LeaveTracker[[#This Row],[Employee Name]]),"-----",VLOOKUP(LeaveTracker[[#This Row],[Employee Name]],Employees[[Employee Name]:[Office]],6))</f>
        <v>CENRO</v>
      </c>
      <c r="F3130" s="24">
        <v>44848</v>
      </c>
      <c r="G3130" s="24">
        <v>44851</v>
      </c>
      <c r="H3130" s="19" t="s">
        <v>81</v>
      </c>
      <c r="I3130" s="51"/>
      <c r="J3130" s="27" t="str">
        <f>LeaveTracker[[#This Row],[Days]]&amp;" "&amp;LeaveTracker[[#This Row],[Type of Leave]]</f>
        <v>5 SL</v>
      </c>
      <c r="K3130" s="23">
        <v>5</v>
      </c>
      <c r="L3130" s="30"/>
    </row>
    <row r="3131" spans="1:12" ht="30" customHeight="1" x14ac:dyDescent="0.3">
      <c r="A3131" s="30">
        <f t="shared" ref="A3131:A3195" si="23">A3130+1</f>
        <v>1483</v>
      </c>
      <c r="B3131" s="36">
        <v>44922</v>
      </c>
      <c r="C3131" s="36">
        <v>44853</v>
      </c>
      <c r="D3131" s="19" t="s">
        <v>1122</v>
      </c>
      <c r="E3131" s="20" t="str">
        <f>IF(ISBLANK(LeaveTracker[[#This Row],[Employee Name]]),"-----",VLOOKUP(LeaveTracker[[#This Row],[Employee Name]],Employees[[Employee Name]:[Office]],6))</f>
        <v>CENRO</v>
      </c>
      <c r="F3131" s="24">
        <v>44860</v>
      </c>
      <c r="G3131" s="24">
        <v>44862</v>
      </c>
      <c r="H3131" s="19" t="s">
        <v>82</v>
      </c>
      <c r="I3131" s="51"/>
      <c r="J3131" s="27" t="str">
        <f ca="1">LeaveTracker[[#This Row],[Days]]&amp;" "&amp;LeaveTracker[[#This Row],[Type of Leave]]</f>
        <v>3 VL</v>
      </c>
      <c r="K3131" s="23">
        <f ca="1">NETWORKDAYS(LeaveTracker[[#This Row],[Start Date]],LeaveTracker[[#This Row],[End Date]],lstHolidays)</f>
        <v>3</v>
      </c>
      <c r="L3131" s="30"/>
    </row>
    <row r="3132" spans="1:12" ht="30" customHeight="1" x14ac:dyDescent="0.3">
      <c r="A3132" s="30">
        <f t="shared" si="23"/>
        <v>1484</v>
      </c>
      <c r="B3132" s="36">
        <v>44922</v>
      </c>
      <c r="C3132" s="36">
        <v>44847</v>
      </c>
      <c r="D3132" s="19" t="s">
        <v>1059</v>
      </c>
      <c r="E3132" s="20" t="str">
        <f>IF(ISBLANK(LeaveTracker[[#This Row],[Employee Name]]),"-----",VLOOKUP(LeaveTracker[[#This Row],[Employee Name]],Employees[[Employee Name]:[Office]],6))</f>
        <v>CENRO</v>
      </c>
      <c r="F3132" s="24">
        <v>44835</v>
      </c>
      <c r="G3132" s="24">
        <v>44835</v>
      </c>
      <c r="H3132" s="19" t="s">
        <v>81</v>
      </c>
      <c r="I3132" s="51"/>
      <c r="J3132" s="27" t="str">
        <f ca="1">LeaveTracker[[#This Row],[Days]]&amp;" "&amp;LeaveTracker[[#This Row],[Type of Leave]]</f>
        <v>0 SL</v>
      </c>
      <c r="K3132" s="23">
        <f ca="1">NETWORKDAYS(LeaveTracker[[#This Row],[Start Date]],LeaveTracker[[#This Row],[End Date]],lstHolidays)</f>
        <v>0</v>
      </c>
      <c r="L3132" s="30"/>
    </row>
    <row r="3133" spans="1:12" ht="30" customHeight="1" x14ac:dyDescent="0.3">
      <c r="A3133" s="30">
        <f t="shared" si="23"/>
        <v>1485</v>
      </c>
      <c r="B3133" s="36">
        <v>44922</v>
      </c>
      <c r="C3133" s="36">
        <v>44839</v>
      </c>
      <c r="D3133" s="19" t="s">
        <v>572</v>
      </c>
      <c r="E3133" s="20" t="str">
        <f>IF(ISBLANK(LeaveTracker[[#This Row],[Employee Name]]),"-----",VLOOKUP(LeaveTracker[[#This Row],[Employee Name]],Employees[[Employee Name]:[Office]],6))</f>
        <v>CENRO</v>
      </c>
      <c r="F3133" s="24">
        <v>44838</v>
      </c>
      <c r="G3133" s="24">
        <v>44838</v>
      </c>
      <c r="H3133" s="19" t="s">
        <v>81</v>
      </c>
      <c r="I3133" s="51"/>
      <c r="J3133" s="27" t="str">
        <f ca="1">LeaveTracker[[#This Row],[Days]]&amp;" "&amp;LeaveTracker[[#This Row],[Type of Leave]]</f>
        <v>1 SL</v>
      </c>
      <c r="K3133" s="23">
        <f ca="1">NETWORKDAYS(LeaveTracker[[#This Row],[Start Date]],LeaveTracker[[#This Row],[End Date]],lstHolidays)</f>
        <v>1</v>
      </c>
      <c r="L3133" s="30"/>
    </row>
    <row r="3134" spans="1:12" ht="30" customHeight="1" x14ac:dyDescent="0.3">
      <c r="A3134" s="30">
        <f t="shared" si="23"/>
        <v>1486</v>
      </c>
      <c r="B3134" s="36">
        <v>44922</v>
      </c>
      <c r="C3134" s="36">
        <v>44887</v>
      </c>
      <c r="D3134" s="19" t="s">
        <v>572</v>
      </c>
      <c r="E3134" s="20" t="str">
        <f>IF(ISBLANK(LeaveTracker[[#This Row],[Employee Name]]),"-----",VLOOKUP(LeaveTracker[[#This Row],[Employee Name]],Employees[[Employee Name]:[Office]],6))</f>
        <v>CENRO</v>
      </c>
      <c r="F3134" s="24">
        <v>44886</v>
      </c>
      <c r="G3134" s="24">
        <v>44886</v>
      </c>
      <c r="H3134" s="19" t="s">
        <v>81</v>
      </c>
      <c r="I3134" s="51"/>
      <c r="J3134" s="27" t="str">
        <f ca="1">LeaveTracker[[#This Row],[Days]]&amp;" "&amp;LeaveTracker[[#This Row],[Type of Leave]]</f>
        <v>1 SL</v>
      </c>
      <c r="K3134" s="23">
        <f ca="1">NETWORKDAYS(LeaveTracker[[#This Row],[Start Date]],LeaveTracker[[#This Row],[End Date]],lstHolidays)</f>
        <v>1</v>
      </c>
      <c r="L3134" s="30"/>
    </row>
    <row r="3135" spans="1:12" ht="30" customHeight="1" x14ac:dyDescent="0.3">
      <c r="A3135" s="30">
        <f t="shared" si="23"/>
        <v>1487</v>
      </c>
      <c r="B3135" s="36">
        <v>44922</v>
      </c>
      <c r="C3135" s="36">
        <v>44811</v>
      </c>
      <c r="D3135" s="19" t="s">
        <v>556</v>
      </c>
      <c r="E3135" s="20" t="str">
        <f>IF(ISBLANK(LeaveTracker[[#This Row],[Employee Name]]),"-----",VLOOKUP(LeaveTracker[[#This Row],[Employee Name]],Employees[[Employee Name]:[Office]],6))</f>
        <v>CENRO</v>
      </c>
      <c r="F3135" s="24">
        <v>44818</v>
      </c>
      <c r="G3135" s="24">
        <v>44820</v>
      </c>
      <c r="H3135" s="19" t="s">
        <v>82</v>
      </c>
      <c r="I3135" s="51" t="s">
        <v>1017</v>
      </c>
      <c r="J3135" s="27" t="str">
        <f ca="1">LeaveTracker[[#This Row],[Days]]&amp;" "&amp;LeaveTracker[[#This Row],[Type of Leave]]</f>
        <v>3 VL</v>
      </c>
      <c r="K3135" s="23">
        <f ca="1">NETWORKDAYS(LeaveTracker[[#This Row],[Start Date]],LeaveTracker[[#This Row],[End Date]],lstHolidays)</f>
        <v>3</v>
      </c>
      <c r="L3135" s="30"/>
    </row>
    <row r="3136" spans="1:12" ht="30" customHeight="1" x14ac:dyDescent="0.3">
      <c r="A3136" s="30">
        <f t="shared" si="23"/>
        <v>1488</v>
      </c>
      <c r="B3136" s="36">
        <v>44922</v>
      </c>
      <c r="C3136" s="36">
        <v>44810</v>
      </c>
      <c r="D3136" s="19" t="s">
        <v>556</v>
      </c>
      <c r="E3136" s="20" t="str">
        <f>IF(ISBLANK(LeaveTracker[[#This Row],[Employee Name]]),"-----",VLOOKUP(LeaveTracker[[#This Row],[Employee Name]],Employees[[Employee Name]:[Office]],6))</f>
        <v>CENRO</v>
      </c>
      <c r="F3136" s="24">
        <v>44805</v>
      </c>
      <c r="G3136" s="24">
        <v>44809</v>
      </c>
      <c r="H3136" s="19" t="s">
        <v>81</v>
      </c>
      <c r="I3136" s="51"/>
      <c r="J3136" s="27" t="str">
        <f ca="1">LeaveTracker[[#This Row],[Days]]&amp;" "&amp;LeaveTracker[[#This Row],[Type of Leave]]</f>
        <v>3 SL</v>
      </c>
      <c r="K3136" s="23">
        <f ca="1">NETWORKDAYS(LeaveTracker[[#This Row],[Start Date]],LeaveTracker[[#This Row],[End Date]],lstHolidays)</f>
        <v>3</v>
      </c>
      <c r="L3136" s="30"/>
    </row>
    <row r="3137" spans="1:12" ht="30" customHeight="1" x14ac:dyDescent="0.3">
      <c r="A3137" s="30">
        <f t="shared" si="23"/>
        <v>1489</v>
      </c>
      <c r="B3137" s="36">
        <v>44922</v>
      </c>
      <c r="C3137" s="36">
        <v>44795</v>
      </c>
      <c r="D3137" s="19" t="s">
        <v>562</v>
      </c>
      <c r="E3137" s="20" t="str">
        <f>IF(ISBLANK(LeaveTracker[[#This Row],[Employee Name]]),"-----",VLOOKUP(LeaveTracker[[#This Row],[Employee Name]],Employees[[Employee Name]:[Office]],6))</f>
        <v>CENRO</v>
      </c>
      <c r="F3137" s="24">
        <v>44803</v>
      </c>
      <c r="G3137" s="24">
        <v>44804</v>
      </c>
      <c r="H3137" s="19" t="s">
        <v>82</v>
      </c>
      <c r="I3137" s="51" t="s">
        <v>1017</v>
      </c>
      <c r="J3137" s="27" t="str">
        <f ca="1">LeaveTracker[[#This Row],[Days]]&amp;" "&amp;LeaveTracker[[#This Row],[Type of Leave]]</f>
        <v>2 VL</v>
      </c>
      <c r="K3137" s="23">
        <f ca="1">NETWORKDAYS(LeaveTracker[[#This Row],[Start Date]],LeaveTracker[[#This Row],[End Date]],lstHolidays)</f>
        <v>2</v>
      </c>
      <c r="L3137" s="30"/>
    </row>
    <row r="3138" spans="1:12" ht="30" customHeight="1" x14ac:dyDescent="0.3">
      <c r="A3138" s="30">
        <f t="shared" si="23"/>
        <v>1490</v>
      </c>
      <c r="B3138" s="36">
        <v>44922</v>
      </c>
      <c r="C3138" s="36">
        <v>44851</v>
      </c>
      <c r="D3138" s="19" t="s">
        <v>195</v>
      </c>
      <c r="E3138" s="20" t="str">
        <f>IF(ISBLANK(LeaveTracker[[#This Row],[Employee Name]]),"-----",VLOOKUP(LeaveTracker[[#This Row],[Employee Name]],Employees[[Employee Name]:[Office]],6))</f>
        <v>CCT</v>
      </c>
      <c r="F3138" s="24">
        <v>44858</v>
      </c>
      <c r="G3138" s="24">
        <v>44858</v>
      </c>
      <c r="H3138" s="19" t="s">
        <v>82</v>
      </c>
      <c r="I3138" s="51" t="s">
        <v>1017</v>
      </c>
      <c r="J3138" s="27" t="str">
        <f ca="1">LeaveTracker[[#This Row],[Days]]&amp;" "&amp;LeaveTracker[[#This Row],[Type of Leave]]</f>
        <v>1 VL</v>
      </c>
      <c r="K3138" s="23">
        <f ca="1">NETWORKDAYS(LeaveTracker[[#This Row],[Start Date]],LeaveTracker[[#This Row],[End Date]],lstHolidays)</f>
        <v>1</v>
      </c>
      <c r="L3138" s="30"/>
    </row>
    <row r="3139" spans="1:12" ht="30" customHeight="1" x14ac:dyDescent="0.3">
      <c r="A3139" s="30">
        <f t="shared" si="23"/>
        <v>1491</v>
      </c>
      <c r="B3139" s="36">
        <v>44922</v>
      </c>
      <c r="C3139" s="36">
        <v>44825</v>
      </c>
      <c r="D3139" s="19" t="s">
        <v>598</v>
      </c>
      <c r="E3139" s="20" t="str">
        <f>IF(ISBLANK(LeaveTracker[[#This Row],[Employee Name]]),"-----",VLOOKUP(LeaveTracker[[#This Row],[Employee Name]],Employees[[Employee Name]:[Office]],6))</f>
        <v>MAHOGANY MARKET</v>
      </c>
      <c r="F3139" s="24">
        <v>44832</v>
      </c>
      <c r="G3139" s="24">
        <v>44832</v>
      </c>
      <c r="H3139" s="19" t="s">
        <v>300</v>
      </c>
      <c r="I3139" s="51" t="s">
        <v>1016</v>
      </c>
      <c r="J3139" s="27" t="str">
        <f ca="1">LeaveTracker[[#This Row],[Days]]&amp;" "&amp;LeaveTracker[[#This Row],[Type of Leave]]</f>
        <v>1 OTHER</v>
      </c>
      <c r="K3139" s="23">
        <f ca="1">NETWORKDAYS(LeaveTracker[[#This Row],[Start Date]],LeaveTracker[[#This Row],[End Date]],lstHolidays)</f>
        <v>1</v>
      </c>
      <c r="L3139" s="30"/>
    </row>
    <row r="3140" spans="1:12" ht="30" customHeight="1" x14ac:dyDescent="0.3">
      <c r="A3140" s="30">
        <f t="shared" si="23"/>
        <v>1492</v>
      </c>
      <c r="B3140" s="36">
        <v>44922</v>
      </c>
      <c r="C3140" s="36">
        <v>44782</v>
      </c>
      <c r="D3140" s="19" t="s">
        <v>629</v>
      </c>
      <c r="E3140" s="20" t="str">
        <f>IF(ISBLANK(LeaveTracker[[#This Row],[Employee Name]]),"-----",VLOOKUP(LeaveTracker[[#This Row],[Employee Name]],Employees[[Employee Name]:[Office]],6))</f>
        <v>EEO/ CITY MARKET</v>
      </c>
      <c r="F3140" s="24">
        <v>44796</v>
      </c>
      <c r="G3140" s="24">
        <v>44798</v>
      </c>
      <c r="H3140" s="19" t="s">
        <v>82</v>
      </c>
      <c r="I3140" s="51"/>
      <c r="J3140" s="27" t="str">
        <f ca="1">LeaveTracker[[#This Row],[Days]]&amp;" "&amp;LeaveTracker[[#This Row],[Type of Leave]]</f>
        <v>3 VL</v>
      </c>
      <c r="K3140" s="23">
        <f ca="1">NETWORKDAYS(LeaveTracker[[#This Row],[Start Date]],LeaveTracker[[#This Row],[End Date]],lstHolidays)</f>
        <v>3</v>
      </c>
      <c r="L3140" s="30"/>
    </row>
    <row r="3141" spans="1:12" ht="30" customHeight="1" x14ac:dyDescent="0.3">
      <c r="A3141" s="30">
        <f t="shared" si="23"/>
        <v>1493</v>
      </c>
      <c r="B3141" s="36">
        <v>44922</v>
      </c>
      <c r="C3141" s="36">
        <v>44795</v>
      </c>
      <c r="D3141" s="19" t="s">
        <v>602</v>
      </c>
      <c r="E3141" s="20" t="str">
        <f>IF(ISBLANK(LeaveTracker[[#This Row],[Employee Name]]),"-----",VLOOKUP(LeaveTracker[[#This Row],[Employee Name]],Employees[[Employee Name]:[Office]],6))</f>
        <v>EEO/ CITY MARKET</v>
      </c>
      <c r="F3141" s="24">
        <v>44789</v>
      </c>
      <c r="G3141" s="24">
        <v>44790</v>
      </c>
      <c r="H3141" s="19" t="s">
        <v>81</v>
      </c>
      <c r="I3141" s="51"/>
      <c r="J3141" s="27" t="str">
        <f ca="1">LeaveTracker[[#This Row],[Days]]&amp;" "&amp;LeaveTracker[[#This Row],[Type of Leave]]</f>
        <v>2 SL</v>
      </c>
      <c r="K3141" s="23">
        <f ca="1">NETWORKDAYS(LeaveTracker[[#This Row],[Start Date]],LeaveTracker[[#This Row],[End Date]],lstHolidays)</f>
        <v>2</v>
      </c>
      <c r="L3141" s="30"/>
    </row>
    <row r="3142" spans="1:12" ht="30" customHeight="1" x14ac:dyDescent="0.3">
      <c r="A3142" s="30">
        <f t="shared" si="23"/>
        <v>1494</v>
      </c>
      <c r="B3142" s="36">
        <v>44922</v>
      </c>
      <c r="C3142" s="36">
        <v>44806</v>
      </c>
      <c r="D3142" s="19" t="s">
        <v>598</v>
      </c>
      <c r="E3142" s="20" t="str">
        <f>IF(ISBLANK(LeaveTracker[[#This Row],[Employee Name]]),"-----",VLOOKUP(LeaveTracker[[#This Row],[Employee Name]],Employees[[Employee Name]:[Office]],6))</f>
        <v>MAHOGANY MARKET</v>
      </c>
      <c r="F3142" s="24">
        <v>44806</v>
      </c>
      <c r="G3142" s="24">
        <v>44806</v>
      </c>
      <c r="H3142" s="19" t="s">
        <v>300</v>
      </c>
      <c r="I3142" s="51" t="s">
        <v>1016</v>
      </c>
      <c r="J3142" s="27" t="str">
        <f ca="1">LeaveTracker[[#This Row],[Days]]&amp;" "&amp;LeaveTracker[[#This Row],[Type of Leave]]</f>
        <v>1 OTHER</v>
      </c>
      <c r="K3142" s="23">
        <f ca="1">NETWORKDAYS(LeaveTracker[[#This Row],[Start Date]],LeaveTracker[[#This Row],[End Date]],lstHolidays)</f>
        <v>1</v>
      </c>
      <c r="L3142" s="30"/>
    </row>
    <row r="3143" spans="1:12" ht="30" customHeight="1" x14ac:dyDescent="0.3">
      <c r="A3143" s="30">
        <f t="shared" si="23"/>
        <v>1495</v>
      </c>
      <c r="B3143" s="36">
        <v>44922</v>
      </c>
      <c r="C3143" s="36">
        <v>44826</v>
      </c>
      <c r="D3143" s="19" t="s">
        <v>598</v>
      </c>
      <c r="E3143" s="20" t="str">
        <f>IF(ISBLANK(LeaveTracker[[#This Row],[Employee Name]]),"-----",VLOOKUP(LeaveTracker[[#This Row],[Employee Name]],Employees[[Employee Name]:[Office]],6))</f>
        <v>MAHOGANY MARKET</v>
      </c>
      <c r="F3143" s="24">
        <v>44816</v>
      </c>
      <c r="G3143" s="24">
        <v>44820</v>
      </c>
      <c r="H3143" s="19" t="s">
        <v>82</v>
      </c>
      <c r="I3143" s="51"/>
      <c r="J3143" s="27" t="str">
        <f ca="1">LeaveTracker[[#This Row],[Days]]&amp;" "&amp;LeaveTracker[[#This Row],[Type of Leave]]</f>
        <v>5 VL</v>
      </c>
      <c r="K3143" s="23">
        <f ca="1">NETWORKDAYS(LeaveTracker[[#This Row],[Start Date]],LeaveTracker[[#This Row],[End Date]],lstHolidays)</f>
        <v>5</v>
      </c>
      <c r="L3143" s="30"/>
    </row>
    <row r="3144" spans="1:12" ht="30" customHeight="1" x14ac:dyDescent="0.3">
      <c r="A3144" s="30">
        <f t="shared" si="23"/>
        <v>1496</v>
      </c>
      <c r="B3144" s="36">
        <v>44922</v>
      </c>
      <c r="C3144" s="36">
        <v>44816</v>
      </c>
      <c r="D3144" s="19" t="s">
        <v>836</v>
      </c>
      <c r="E3144" s="20" t="str">
        <f>IF(ISBLANK(LeaveTracker[[#This Row],[Employee Name]]),"-----",VLOOKUP(LeaveTracker[[#This Row],[Employee Name]],Employees[[Employee Name]:[Office]],6))</f>
        <v>CHO</v>
      </c>
      <c r="F3144" s="24">
        <v>44830</v>
      </c>
      <c r="G3144" s="24">
        <v>44830</v>
      </c>
      <c r="H3144" s="19" t="s">
        <v>82</v>
      </c>
      <c r="I3144" s="51"/>
      <c r="J3144" s="27" t="str">
        <f ca="1">LeaveTracker[[#This Row],[Days]]&amp;" "&amp;LeaveTracker[[#This Row],[Type of Leave]]</f>
        <v>1 VL</v>
      </c>
      <c r="K3144" s="23">
        <f ca="1">NETWORKDAYS(LeaveTracker[[#This Row],[Start Date]],LeaveTracker[[#This Row],[End Date]],lstHolidays)</f>
        <v>1</v>
      </c>
      <c r="L3144" s="30"/>
    </row>
    <row r="3145" spans="1:12" ht="30" customHeight="1" x14ac:dyDescent="0.3">
      <c r="A3145" s="30">
        <f t="shared" si="23"/>
        <v>1497</v>
      </c>
      <c r="B3145" s="36">
        <v>44922</v>
      </c>
      <c r="C3145" s="36">
        <v>44809</v>
      </c>
      <c r="D3145" s="19" t="s">
        <v>2079</v>
      </c>
      <c r="E3145" s="20" t="str">
        <f>IF(ISBLANK(LeaveTracker[[#This Row],[Employee Name]]),"-----",VLOOKUP(LeaveTracker[[#This Row],[Employee Name]],Employees[[Employee Name]:[Office]],6))</f>
        <v>CHO</v>
      </c>
      <c r="F3145" s="24">
        <v>44810</v>
      </c>
      <c r="G3145" s="24">
        <v>44810</v>
      </c>
      <c r="H3145" s="19" t="s">
        <v>300</v>
      </c>
      <c r="I3145" s="51" t="s">
        <v>1016</v>
      </c>
      <c r="J3145" s="27" t="str">
        <f ca="1">LeaveTracker[[#This Row],[Days]]&amp;" "&amp;LeaveTracker[[#This Row],[Type of Leave]]</f>
        <v>1 OTHER</v>
      </c>
      <c r="K3145" s="23">
        <f ca="1">NETWORKDAYS(LeaveTracker[[#This Row],[Start Date]],LeaveTracker[[#This Row],[End Date]],lstHolidays)</f>
        <v>1</v>
      </c>
      <c r="L3145" s="30"/>
    </row>
    <row r="3146" spans="1:12" ht="30" customHeight="1" x14ac:dyDescent="0.3">
      <c r="A3146" s="30">
        <f t="shared" si="23"/>
        <v>1498</v>
      </c>
      <c r="B3146" s="36">
        <v>44922</v>
      </c>
      <c r="C3146" s="36">
        <v>44811</v>
      </c>
      <c r="D3146" s="19" t="s">
        <v>163</v>
      </c>
      <c r="E3146" s="20" t="str">
        <f>IF(ISBLANK(LeaveTracker[[#This Row],[Employee Name]]),"-----",VLOOKUP(LeaveTracker[[#This Row],[Employee Name]],Employees[[Employee Name]:[Office]],6))</f>
        <v>CHO</v>
      </c>
      <c r="F3146" s="24">
        <v>44817</v>
      </c>
      <c r="G3146" s="24">
        <v>44817</v>
      </c>
      <c r="H3146" s="19" t="s">
        <v>82</v>
      </c>
      <c r="I3146" s="51"/>
      <c r="J3146" s="27" t="str">
        <f ca="1">LeaveTracker[[#This Row],[Days]]&amp;" "&amp;LeaveTracker[[#This Row],[Type of Leave]]</f>
        <v>1 VL</v>
      </c>
      <c r="K3146" s="23">
        <f ca="1">NETWORKDAYS(LeaveTracker[[#This Row],[Start Date]],LeaveTracker[[#This Row],[End Date]],lstHolidays)</f>
        <v>1</v>
      </c>
      <c r="L3146" s="30"/>
    </row>
    <row r="3147" spans="1:12" ht="30" customHeight="1" x14ac:dyDescent="0.3">
      <c r="A3147" s="30">
        <f t="shared" si="23"/>
        <v>1499</v>
      </c>
      <c r="B3147" s="36">
        <v>44922</v>
      </c>
      <c r="C3147" s="36">
        <v>44811</v>
      </c>
      <c r="D3147" s="19" t="s">
        <v>833</v>
      </c>
      <c r="E3147" s="20" t="str">
        <f>IF(ISBLANK(LeaveTracker[[#This Row],[Employee Name]]),"-----",VLOOKUP(LeaveTracker[[#This Row],[Employee Name]],Employees[[Employee Name]:[Office]],6))</f>
        <v>CHO</v>
      </c>
      <c r="F3147" s="24">
        <v>44810</v>
      </c>
      <c r="G3147" s="24">
        <v>44810</v>
      </c>
      <c r="H3147" s="19" t="s">
        <v>81</v>
      </c>
      <c r="I3147" s="51"/>
      <c r="J3147" s="27" t="str">
        <f ca="1">LeaveTracker[[#This Row],[Days]]&amp;" "&amp;LeaveTracker[[#This Row],[Type of Leave]]</f>
        <v>1 SL</v>
      </c>
      <c r="K3147" s="23">
        <f ca="1">NETWORKDAYS(LeaveTracker[[#This Row],[Start Date]],LeaveTracker[[#This Row],[End Date]],lstHolidays)</f>
        <v>1</v>
      </c>
      <c r="L3147" s="30"/>
    </row>
    <row r="3148" spans="1:12" ht="30" customHeight="1" x14ac:dyDescent="0.3">
      <c r="A3148" s="30">
        <f t="shared" si="23"/>
        <v>1500</v>
      </c>
      <c r="B3148" s="36">
        <v>44922</v>
      </c>
      <c r="C3148" s="36">
        <v>44774</v>
      </c>
      <c r="D3148" s="19" t="s">
        <v>833</v>
      </c>
      <c r="E3148" s="20" t="str">
        <f>IF(ISBLANK(LeaveTracker[[#This Row],[Employee Name]]),"-----",VLOOKUP(LeaveTracker[[#This Row],[Employee Name]],Employees[[Employee Name]:[Office]],6))</f>
        <v>CHO</v>
      </c>
      <c r="F3148" s="24">
        <v>44768</v>
      </c>
      <c r="G3148" s="24">
        <v>44768</v>
      </c>
      <c r="H3148" s="19" t="s">
        <v>81</v>
      </c>
      <c r="I3148" s="51"/>
      <c r="J3148" s="27" t="str">
        <f ca="1">LeaveTracker[[#This Row],[Days]]&amp;" "&amp;LeaveTracker[[#This Row],[Type of Leave]]</f>
        <v>1 SL</v>
      </c>
      <c r="K3148" s="23">
        <f ca="1">NETWORKDAYS(LeaveTracker[[#This Row],[Start Date]],LeaveTracker[[#This Row],[End Date]],lstHolidays)</f>
        <v>1</v>
      </c>
      <c r="L3148" s="30"/>
    </row>
    <row r="3149" spans="1:12" ht="30" customHeight="1" x14ac:dyDescent="0.3">
      <c r="A3149" s="30">
        <f t="shared" si="23"/>
        <v>1501</v>
      </c>
      <c r="B3149" s="36">
        <v>44922</v>
      </c>
      <c r="C3149" s="36">
        <v>44922</v>
      </c>
      <c r="D3149" s="19" t="s">
        <v>693</v>
      </c>
      <c r="E3149" s="20" t="str">
        <f>IF(ISBLANK(LeaveTracker[[#This Row],[Employee Name]]),"-----",VLOOKUP(LeaveTracker[[#This Row],[Employee Name]],Employees[[Employee Name]:[Office]],6))</f>
        <v>CHO</v>
      </c>
      <c r="F3149" s="24">
        <v>44922</v>
      </c>
      <c r="G3149" s="24">
        <v>44924</v>
      </c>
      <c r="H3149" s="19" t="s">
        <v>82</v>
      </c>
      <c r="I3149" s="51" t="s">
        <v>1017</v>
      </c>
      <c r="J3149" s="27" t="str">
        <f ca="1">LeaveTracker[[#This Row],[Days]]&amp;" "&amp;LeaveTracker[[#This Row],[Type of Leave]]</f>
        <v>3 VL</v>
      </c>
      <c r="K3149" s="23">
        <f ca="1">NETWORKDAYS(LeaveTracker[[#This Row],[Start Date]],LeaveTracker[[#This Row],[End Date]],lstHolidays)</f>
        <v>3</v>
      </c>
      <c r="L3149" s="30"/>
    </row>
    <row r="3150" spans="1:12" ht="30" customHeight="1" x14ac:dyDescent="0.3">
      <c r="A3150" s="30">
        <f t="shared" si="23"/>
        <v>1502</v>
      </c>
      <c r="B3150" s="36">
        <v>44922</v>
      </c>
      <c r="C3150" s="36">
        <v>44922</v>
      </c>
      <c r="D3150" s="19" t="s">
        <v>693</v>
      </c>
      <c r="E3150" s="20" t="str">
        <f>IF(ISBLANK(LeaveTracker[[#This Row],[Employee Name]]),"-----",VLOOKUP(LeaveTracker[[#This Row],[Employee Name]],Employees[[Employee Name]:[Office]],6))</f>
        <v>CHO</v>
      </c>
      <c r="F3150" s="24">
        <v>44921</v>
      </c>
      <c r="G3150" s="24">
        <v>44921</v>
      </c>
      <c r="H3150" s="19" t="s">
        <v>300</v>
      </c>
      <c r="I3150" s="51" t="s">
        <v>1016</v>
      </c>
      <c r="J3150" s="27" t="str">
        <f ca="1">LeaveTracker[[#This Row],[Days]]&amp;" "&amp;LeaveTracker[[#This Row],[Type of Leave]]</f>
        <v>0 OTHER</v>
      </c>
      <c r="K3150" s="23">
        <f ca="1">NETWORKDAYS(LeaveTracker[[#This Row],[Start Date]],LeaveTracker[[#This Row],[End Date]],lstHolidays)</f>
        <v>0</v>
      </c>
      <c r="L3150" s="30"/>
    </row>
    <row r="3151" spans="1:12" ht="30" customHeight="1" x14ac:dyDescent="0.3">
      <c r="A3151" s="30">
        <f t="shared" si="23"/>
        <v>1503</v>
      </c>
      <c r="B3151" s="36">
        <v>44922</v>
      </c>
      <c r="C3151" s="36">
        <v>44856</v>
      </c>
      <c r="D3151" s="19" t="s">
        <v>833</v>
      </c>
      <c r="E3151" s="20" t="str">
        <f>IF(ISBLANK(LeaveTracker[[#This Row],[Employee Name]]),"-----",VLOOKUP(LeaveTracker[[#This Row],[Employee Name]],Employees[[Employee Name]:[Office]],6))</f>
        <v>CHO</v>
      </c>
      <c r="F3151" s="24">
        <v>44851</v>
      </c>
      <c r="G3151" s="24">
        <v>44852</v>
      </c>
      <c r="H3151" s="19" t="s">
        <v>81</v>
      </c>
      <c r="I3151" s="51"/>
      <c r="J3151" s="27" t="str">
        <f ca="1">LeaveTracker[[#This Row],[Days]]&amp;" "&amp;LeaveTracker[[#This Row],[Type of Leave]]</f>
        <v>2 SL</v>
      </c>
      <c r="K3151" s="23">
        <f ca="1">NETWORKDAYS(LeaveTracker[[#This Row],[Start Date]],LeaveTracker[[#This Row],[End Date]],lstHolidays)</f>
        <v>2</v>
      </c>
      <c r="L3151" s="30"/>
    </row>
    <row r="3152" spans="1:12" ht="30" customHeight="1" x14ac:dyDescent="0.3">
      <c r="A3152" s="30">
        <f t="shared" si="23"/>
        <v>1504</v>
      </c>
      <c r="B3152" s="36">
        <v>44922</v>
      </c>
      <c r="C3152" s="36">
        <v>44853</v>
      </c>
      <c r="D3152" s="19" t="s">
        <v>833</v>
      </c>
      <c r="E3152" s="20" t="str">
        <f>IF(ISBLANK(LeaveTracker[[#This Row],[Employee Name]]),"-----",VLOOKUP(LeaveTracker[[#This Row],[Employee Name]],Employees[[Employee Name]:[Office]],6))</f>
        <v>CHO</v>
      </c>
      <c r="F3152" s="24">
        <v>44844</v>
      </c>
      <c r="G3152" s="24">
        <v>44849</v>
      </c>
      <c r="H3152" s="19" t="s">
        <v>300</v>
      </c>
      <c r="I3152" s="51" t="s">
        <v>1253</v>
      </c>
      <c r="J3152" s="27" t="str">
        <f ca="1">LeaveTracker[[#This Row],[Days]]&amp;" "&amp;LeaveTracker[[#This Row],[Type of Leave]]</f>
        <v>5 OTHER</v>
      </c>
      <c r="K3152" s="23">
        <f ca="1">NETWORKDAYS(LeaveTracker[[#This Row],[Start Date]],LeaveTracker[[#This Row],[End Date]],lstHolidays)</f>
        <v>5</v>
      </c>
      <c r="L3152" s="30"/>
    </row>
    <row r="3153" spans="1:12" ht="30" customHeight="1" x14ac:dyDescent="0.3">
      <c r="A3153" s="30">
        <f t="shared" si="23"/>
        <v>1505</v>
      </c>
      <c r="B3153" s="36">
        <v>44922</v>
      </c>
      <c r="C3153" s="36">
        <v>44868</v>
      </c>
      <c r="D3153" s="19" t="s">
        <v>816</v>
      </c>
      <c r="E3153" s="20" t="str">
        <f>IF(ISBLANK(LeaveTracker[[#This Row],[Employee Name]]),"-----",VLOOKUP(LeaveTracker[[#This Row],[Employee Name]],Employees[[Employee Name]:[Office]],6))</f>
        <v>CHO</v>
      </c>
      <c r="F3153" s="24">
        <v>44851</v>
      </c>
      <c r="G3153" s="24">
        <v>44862</v>
      </c>
      <c r="H3153" s="19" t="s">
        <v>81</v>
      </c>
      <c r="I3153" s="51"/>
      <c r="J3153" s="27" t="str">
        <f ca="1">LeaveTracker[[#This Row],[Days]]&amp;" "&amp;LeaveTracker[[#This Row],[Type of Leave]]</f>
        <v>10 SL</v>
      </c>
      <c r="K3153" s="23">
        <f ca="1">NETWORKDAYS(LeaveTracker[[#This Row],[Start Date]],LeaveTracker[[#This Row],[End Date]],lstHolidays)</f>
        <v>10</v>
      </c>
      <c r="L3153" s="30"/>
    </row>
    <row r="3154" spans="1:12" ht="30" customHeight="1" x14ac:dyDescent="0.3">
      <c r="A3154" s="30">
        <f t="shared" si="23"/>
        <v>1506</v>
      </c>
      <c r="B3154" s="36">
        <v>44922</v>
      </c>
      <c r="C3154" s="36">
        <v>44868</v>
      </c>
      <c r="D3154" s="19" t="s">
        <v>693</v>
      </c>
      <c r="E3154" s="20" t="str">
        <f>IF(ISBLANK(LeaveTracker[[#This Row],[Employee Name]]),"-----",VLOOKUP(LeaveTracker[[#This Row],[Employee Name]],Employees[[Employee Name]:[Office]],6))</f>
        <v>CHO</v>
      </c>
      <c r="F3154" s="24">
        <v>44867</v>
      </c>
      <c r="G3154" s="24">
        <v>44867</v>
      </c>
      <c r="H3154" s="19" t="s">
        <v>81</v>
      </c>
      <c r="I3154" s="51"/>
      <c r="J3154" s="27" t="str">
        <f ca="1">LeaveTracker[[#This Row],[Days]]&amp;" "&amp;LeaveTracker[[#This Row],[Type of Leave]]</f>
        <v>1 SL</v>
      </c>
      <c r="K3154" s="23">
        <f ca="1">NETWORKDAYS(LeaveTracker[[#This Row],[Start Date]],LeaveTracker[[#This Row],[End Date]],lstHolidays)</f>
        <v>1</v>
      </c>
      <c r="L3154" s="30"/>
    </row>
    <row r="3155" spans="1:12" ht="30" customHeight="1" x14ac:dyDescent="0.3">
      <c r="A3155" s="30">
        <f t="shared" si="23"/>
        <v>1507</v>
      </c>
      <c r="B3155" s="36">
        <v>44922</v>
      </c>
      <c r="C3155" s="36">
        <v>44819</v>
      </c>
      <c r="D3155" s="19" t="s">
        <v>347</v>
      </c>
      <c r="E3155" s="20" t="str">
        <f>IF(ISBLANK(LeaveTracker[[#This Row],[Employee Name]]),"-----",VLOOKUP(LeaveTracker[[#This Row],[Employee Name]],Employees[[Employee Name]:[Office]],6))</f>
        <v>ONT</v>
      </c>
      <c r="F3155" s="24">
        <v>44832</v>
      </c>
      <c r="G3155" s="24">
        <v>44833</v>
      </c>
      <c r="H3155" s="19" t="s">
        <v>82</v>
      </c>
      <c r="I3155" s="51"/>
      <c r="J3155" s="27" t="str">
        <f ca="1">LeaveTracker[[#This Row],[Days]]&amp;" "&amp;LeaveTracker[[#This Row],[Type of Leave]]</f>
        <v>2 VL</v>
      </c>
      <c r="K3155" s="23">
        <f ca="1">NETWORKDAYS(LeaveTracker[[#This Row],[Start Date]],LeaveTracker[[#This Row],[End Date]],lstHolidays)</f>
        <v>2</v>
      </c>
      <c r="L3155" s="30"/>
    </row>
    <row r="3156" spans="1:12" ht="30" customHeight="1" x14ac:dyDescent="0.3">
      <c r="A3156" s="30">
        <f t="shared" si="23"/>
        <v>1508</v>
      </c>
      <c r="B3156" s="36">
        <v>44922</v>
      </c>
      <c r="C3156" s="36">
        <v>44825</v>
      </c>
      <c r="D3156" s="19" t="s">
        <v>1057</v>
      </c>
      <c r="E3156" s="20" t="str">
        <f>IF(ISBLANK(LeaveTracker[[#This Row],[Employee Name]]),"-----",VLOOKUP(LeaveTracker[[#This Row],[Employee Name]],Employees[[Employee Name]:[Office]],6))</f>
        <v>ONT</v>
      </c>
      <c r="F3156" s="24">
        <v>44821</v>
      </c>
      <c r="G3156" s="24">
        <v>44821</v>
      </c>
      <c r="H3156" s="19" t="s">
        <v>81</v>
      </c>
      <c r="I3156" s="51"/>
      <c r="J3156" s="27" t="str">
        <f ca="1">LeaveTracker[[#This Row],[Days]]&amp;" "&amp;LeaveTracker[[#This Row],[Type of Leave]]</f>
        <v>0 SL</v>
      </c>
      <c r="K3156" s="23">
        <f ca="1">NETWORKDAYS(LeaveTracker[[#This Row],[Start Date]],LeaveTracker[[#This Row],[End Date]],lstHolidays)</f>
        <v>0</v>
      </c>
      <c r="L3156" s="30"/>
    </row>
    <row r="3157" spans="1:12" ht="30" customHeight="1" x14ac:dyDescent="0.3">
      <c r="A3157" s="30">
        <f t="shared" si="23"/>
        <v>1509</v>
      </c>
      <c r="B3157" s="36">
        <v>44922</v>
      </c>
      <c r="C3157" s="36">
        <v>44785</v>
      </c>
      <c r="D3157" s="19" t="s">
        <v>907</v>
      </c>
      <c r="E3157" s="20" t="str">
        <f>IF(ISBLANK(LeaveTracker[[#This Row],[Employee Name]]),"-----",VLOOKUP(LeaveTracker[[#This Row],[Employee Name]],Employees[[Employee Name]:[Office]],6))</f>
        <v>ONT</v>
      </c>
      <c r="F3157" s="24">
        <v>44777</v>
      </c>
      <c r="G3157" s="24">
        <v>44781</v>
      </c>
      <c r="H3157" s="19" t="s">
        <v>81</v>
      </c>
      <c r="I3157" s="51"/>
      <c r="J3157" s="27" t="str">
        <f ca="1">LeaveTracker[[#This Row],[Days]]&amp;" "&amp;LeaveTracker[[#This Row],[Type of Leave]]</f>
        <v>3 SL</v>
      </c>
      <c r="K3157" s="23">
        <f ca="1">NETWORKDAYS(LeaveTracker[[#This Row],[Start Date]],LeaveTracker[[#This Row],[End Date]],lstHolidays)</f>
        <v>3</v>
      </c>
      <c r="L3157" s="30"/>
    </row>
    <row r="3158" spans="1:12" ht="30" customHeight="1" x14ac:dyDescent="0.3">
      <c r="A3158" s="30">
        <f t="shared" si="23"/>
        <v>1510</v>
      </c>
      <c r="B3158" s="36">
        <v>44922</v>
      </c>
      <c r="C3158" s="36">
        <v>44819</v>
      </c>
      <c r="D3158" s="19" t="s">
        <v>907</v>
      </c>
      <c r="E3158" s="20" t="str">
        <f>IF(ISBLANK(LeaveTracker[[#This Row],[Employee Name]]),"-----",VLOOKUP(LeaveTracker[[#This Row],[Employee Name]],Employees[[Employee Name]:[Office]],6))</f>
        <v>ONT</v>
      </c>
      <c r="F3158" s="24">
        <v>44813</v>
      </c>
      <c r="G3158" s="24">
        <v>44818</v>
      </c>
      <c r="H3158" s="19" t="s">
        <v>81</v>
      </c>
      <c r="I3158" s="51"/>
      <c r="J3158" s="27" t="str">
        <f ca="1">LeaveTracker[[#This Row],[Days]]&amp;" "&amp;LeaveTracker[[#This Row],[Type of Leave]]</f>
        <v>4 SL</v>
      </c>
      <c r="K3158" s="23">
        <f ca="1">NETWORKDAYS(LeaveTracker[[#This Row],[Start Date]],LeaveTracker[[#This Row],[End Date]],lstHolidays)</f>
        <v>4</v>
      </c>
      <c r="L3158" s="30"/>
    </row>
    <row r="3159" spans="1:12" ht="30" customHeight="1" x14ac:dyDescent="0.3">
      <c r="A3159" s="30">
        <f t="shared" si="23"/>
        <v>1511</v>
      </c>
      <c r="B3159" s="36">
        <v>44922</v>
      </c>
      <c r="C3159" s="36">
        <v>44888</v>
      </c>
      <c r="D3159" s="19" t="s">
        <v>385</v>
      </c>
      <c r="E3159" s="20" t="str">
        <f>IF(ISBLANK(LeaveTracker[[#This Row],[Employee Name]]),"-----",VLOOKUP(LeaveTracker[[#This Row],[Employee Name]],Employees[[Employee Name]:[Office]],6))</f>
        <v>ONT</v>
      </c>
      <c r="F3159" s="24">
        <v>44893</v>
      </c>
      <c r="G3159" s="24">
        <v>44894</v>
      </c>
      <c r="H3159" s="19" t="s">
        <v>82</v>
      </c>
      <c r="I3159" s="51"/>
      <c r="J3159" s="27" t="str">
        <f ca="1">LeaveTracker[[#This Row],[Days]]&amp;" "&amp;LeaveTracker[[#This Row],[Type of Leave]]</f>
        <v>2 VL</v>
      </c>
      <c r="K3159" s="23">
        <f ca="1">NETWORKDAYS(LeaveTracker[[#This Row],[Start Date]],LeaveTracker[[#This Row],[End Date]],lstHolidays)</f>
        <v>2</v>
      </c>
      <c r="L3159" s="30"/>
    </row>
    <row r="3160" spans="1:12" ht="30" customHeight="1" x14ac:dyDescent="0.3">
      <c r="A3160" s="30">
        <f t="shared" si="23"/>
        <v>1512</v>
      </c>
      <c r="B3160" s="36">
        <v>44922</v>
      </c>
      <c r="C3160" s="36">
        <v>44880</v>
      </c>
      <c r="D3160" s="19" t="s">
        <v>2076</v>
      </c>
      <c r="E3160" s="20" t="str">
        <f>IF(ISBLANK(LeaveTracker[[#This Row],[Employee Name]]),"-----",VLOOKUP(LeaveTracker[[#This Row],[Employee Name]],Employees[[Employee Name]:[Office]],6))</f>
        <v>CENRO</v>
      </c>
      <c r="F3160" s="24">
        <v>44871</v>
      </c>
      <c r="G3160" s="24">
        <v>44875</v>
      </c>
      <c r="H3160" s="19" t="s">
        <v>82</v>
      </c>
      <c r="I3160" s="51"/>
      <c r="J3160" s="27" t="str">
        <f>LeaveTracker[[#This Row],[Days]]&amp;" "&amp;LeaveTracker[[#This Row],[Type of Leave]]</f>
        <v>5 VL</v>
      </c>
      <c r="K3160" s="23">
        <v>5</v>
      </c>
      <c r="L3160" s="30"/>
    </row>
    <row r="3161" spans="1:12" ht="30" customHeight="1" x14ac:dyDescent="0.3">
      <c r="A3161" s="30">
        <v>1512</v>
      </c>
      <c r="B3161" s="36">
        <v>44922</v>
      </c>
      <c r="C3161" s="36">
        <v>44880</v>
      </c>
      <c r="D3161" s="19" t="s">
        <v>2076</v>
      </c>
      <c r="E3161" s="20" t="str">
        <f>IF(ISBLANK(LeaveTracker[[#This Row],[Employee Name]]),"-----",VLOOKUP(LeaveTracker[[#This Row],[Employee Name]],Employees[[Employee Name]:[Office]],6))</f>
        <v>CENRO</v>
      </c>
      <c r="F3161" s="24">
        <v>44878</v>
      </c>
      <c r="G3161" s="24">
        <v>44878</v>
      </c>
      <c r="H3161" s="19" t="s">
        <v>82</v>
      </c>
      <c r="I3161" s="51"/>
      <c r="J3161" s="27" t="str">
        <f>LeaveTracker[[#This Row],[Days]]&amp;" "&amp;LeaveTracker[[#This Row],[Type of Leave]]</f>
        <v>1 VL</v>
      </c>
      <c r="K3161" s="23">
        <v>1</v>
      </c>
      <c r="L3161" s="30"/>
    </row>
    <row r="3162" spans="1:12" ht="30" customHeight="1" x14ac:dyDescent="0.3">
      <c r="A3162" s="30">
        <f t="shared" si="23"/>
        <v>1513</v>
      </c>
      <c r="B3162" s="36">
        <v>44922</v>
      </c>
      <c r="C3162" s="36">
        <v>44872</v>
      </c>
      <c r="D3162" s="19" t="s">
        <v>778</v>
      </c>
      <c r="E3162" s="19" t="str">
        <f>IF(ISBLANK(LeaveTracker[[#This Row],[Employee Name]]),"-----",VLOOKUP(LeaveTracker[[#This Row],[Employee Name]],Employees[[Employee Name]:[Office]],6))</f>
        <v>ONT</v>
      </c>
      <c r="F3162" s="24">
        <v>44879</v>
      </c>
      <c r="G3162" s="24">
        <v>44881</v>
      </c>
      <c r="H3162" s="19" t="s">
        <v>82</v>
      </c>
      <c r="I3162" s="51"/>
      <c r="J3162" s="27" t="str">
        <f ca="1">LeaveTracker[[#This Row],[Days]]&amp;" "&amp;LeaveTracker[[#This Row],[Type of Leave]]</f>
        <v>3 VL</v>
      </c>
      <c r="K3162" s="23">
        <f ca="1">NETWORKDAYS(LeaveTracker[[#This Row],[Start Date]],LeaveTracker[[#This Row],[End Date]],lstHolidays)</f>
        <v>3</v>
      </c>
      <c r="L3162" s="30"/>
    </row>
    <row r="3163" spans="1:12" ht="30" customHeight="1" x14ac:dyDescent="0.3">
      <c r="A3163" s="30">
        <f t="shared" si="23"/>
        <v>1514</v>
      </c>
      <c r="B3163" s="36">
        <v>44922</v>
      </c>
      <c r="C3163" s="36">
        <v>44872</v>
      </c>
      <c r="D3163" s="19" t="s">
        <v>778</v>
      </c>
      <c r="E3163" s="19" t="str">
        <f>IF(ISBLANK(LeaveTracker[[#This Row],[Employee Name]]),"-----",VLOOKUP(LeaveTracker[[#This Row],[Employee Name]],Employees[[Employee Name]:[Office]],6))</f>
        <v>ONT</v>
      </c>
      <c r="F3163" s="24">
        <v>44878</v>
      </c>
      <c r="G3163" s="24">
        <v>44878</v>
      </c>
      <c r="H3163" s="19" t="s">
        <v>300</v>
      </c>
      <c r="I3163" s="51" t="s">
        <v>1016</v>
      </c>
      <c r="J3163" s="27" t="str">
        <f ca="1">LeaveTracker[[#This Row],[Days]]&amp;" "&amp;LeaveTracker[[#This Row],[Type of Leave]]</f>
        <v>0 OTHER</v>
      </c>
      <c r="K3163" s="23">
        <f ca="1">NETWORKDAYS(LeaveTracker[[#This Row],[Start Date]],LeaveTracker[[#This Row],[End Date]],lstHolidays)</f>
        <v>0</v>
      </c>
      <c r="L3163" s="30"/>
    </row>
    <row r="3164" spans="1:12" ht="30" customHeight="1" x14ac:dyDescent="0.3">
      <c r="A3164" s="30">
        <f t="shared" si="23"/>
        <v>1515</v>
      </c>
      <c r="B3164" s="36">
        <v>44922</v>
      </c>
      <c r="C3164" s="36">
        <v>44877</v>
      </c>
      <c r="D3164" s="19" t="s">
        <v>189</v>
      </c>
      <c r="E3164" s="19" t="str">
        <f>IF(ISBLANK(LeaveTracker[[#This Row],[Employee Name]]),"-----",VLOOKUP(LeaveTracker[[#This Row],[Employee Name]],Employees[[Employee Name]:[Office]],6))</f>
        <v>ONT</v>
      </c>
      <c r="F3164" s="24">
        <v>44874</v>
      </c>
      <c r="G3164" s="24">
        <v>44874</v>
      </c>
      <c r="H3164" s="19" t="s">
        <v>81</v>
      </c>
      <c r="I3164" s="51"/>
      <c r="J3164" s="27" t="str">
        <f ca="1">LeaveTracker[[#This Row],[Days]]&amp;" "&amp;LeaveTracker[[#This Row],[Type of Leave]]</f>
        <v>1 SL</v>
      </c>
      <c r="K3164" s="23">
        <f ca="1">NETWORKDAYS(LeaveTracker[[#This Row],[Start Date]],LeaveTracker[[#This Row],[End Date]],lstHolidays)</f>
        <v>1</v>
      </c>
      <c r="L3164" s="30"/>
    </row>
    <row r="3165" spans="1:12" ht="30" customHeight="1" x14ac:dyDescent="0.3">
      <c r="A3165" s="30">
        <f t="shared" si="23"/>
        <v>1516</v>
      </c>
      <c r="B3165" s="36">
        <v>44922</v>
      </c>
      <c r="C3165" s="36">
        <v>44868</v>
      </c>
      <c r="D3165" s="19" t="s">
        <v>713</v>
      </c>
      <c r="E3165" s="19" t="str">
        <f>IF(ISBLANK(LeaveTracker[[#This Row],[Employee Name]]),"-----",VLOOKUP(LeaveTracker[[#This Row],[Employee Name]],Employees[[Employee Name]:[Office]],6))</f>
        <v>ONT</v>
      </c>
      <c r="F3165" s="24">
        <v>44890</v>
      </c>
      <c r="G3165" s="24">
        <v>44893</v>
      </c>
      <c r="H3165" s="19" t="s">
        <v>82</v>
      </c>
      <c r="I3165" s="51"/>
      <c r="J3165" s="27" t="str">
        <f ca="1">LeaveTracker[[#This Row],[Days]]&amp;" "&amp;LeaveTracker[[#This Row],[Type of Leave]]</f>
        <v>2 VL</v>
      </c>
      <c r="K3165" s="23">
        <f ca="1">NETWORKDAYS(LeaveTracker[[#This Row],[Start Date]],LeaveTracker[[#This Row],[End Date]],lstHolidays)</f>
        <v>2</v>
      </c>
      <c r="L3165" s="30"/>
    </row>
    <row r="3166" spans="1:12" ht="30" customHeight="1" x14ac:dyDescent="0.3">
      <c r="A3166" s="30">
        <f t="shared" si="23"/>
        <v>1517</v>
      </c>
      <c r="B3166" s="36">
        <v>44922</v>
      </c>
      <c r="C3166" s="36">
        <v>44911</v>
      </c>
      <c r="D3166" s="19" t="s">
        <v>1891</v>
      </c>
      <c r="E3166" s="19" t="str">
        <f>IF(ISBLANK(LeaveTracker[[#This Row],[Employee Name]]),"-----",VLOOKUP(LeaveTracker[[#This Row],[Employee Name]],Employees[[Employee Name]:[Office]],6))</f>
        <v>GSO</v>
      </c>
      <c r="F3166" s="24">
        <v>44907</v>
      </c>
      <c r="G3166" s="24">
        <v>44910</v>
      </c>
      <c r="H3166" s="19" t="s">
        <v>81</v>
      </c>
      <c r="I3166" s="51"/>
      <c r="J3166" s="27" t="str">
        <f ca="1">LeaveTracker[[#This Row],[Days]]&amp;" "&amp;LeaveTracker[[#This Row],[Type of Leave]]</f>
        <v>4 SL</v>
      </c>
      <c r="K3166" s="23">
        <f ca="1">NETWORKDAYS(LeaveTracker[[#This Row],[Start Date]],LeaveTracker[[#This Row],[End Date]],lstHolidays)</f>
        <v>4</v>
      </c>
      <c r="L3166" s="30"/>
    </row>
    <row r="3167" spans="1:12" ht="30" customHeight="1" x14ac:dyDescent="0.3">
      <c r="A3167" s="30">
        <f t="shared" si="23"/>
        <v>1518</v>
      </c>
      <c r="B3167" s="36">
        <v>44922</v>
      </c>
      <c r="C3167" s="36">
        <v>44887</v>
      </c>
      <c r="D3167" s="19" t="s">
        <v>1069</v>
      </c>
      <c r="E3167" s="19" t="str">
        <f>IF(ISBLANK(LeaveTracker[[#This Row],[Employee Name]]),"-----",VLOOKUP(LeaveTracker[[#This Row],[Employee Name]],Employees[[Employee Name]:[Office]],6))</f>
        <v>CTO</v>
      </c>
      <c r="F3167" s="24">
        <v>44894</v>
      </c>
      <c r="G3167" s="24">
        <v>44894</v>
      </c>
      <c r="H3167" s="19" t="s">
        <v>82</v>
      </c>
      <c r="I3167" s="51" t="s">
        <v>1017</v>
      </c>
      <c r="J3167" s="27" t="str">
        <f ca="1">LeaveTracker[[#This Row],[Days]]&amp;" "&amp;LeaveTracker[[#This Row],[Type of Leave]]</f>
        <v>1 VL</v>
      </c>
      <c r="K3167" s="23">
        <f ca="1">NETWORKDAYS(LeaveTracker[[#This Row],[Start Date]],LeaveTracker[[#This Row],[End Date]],lstHolidays)</f>
        <v>1</v>
      </c>
      <c r="L3167" s="30"/>
    </row>
    <row r="3168" spans="1:12" ht="30" customHeight="1" x14ac:dyDescent="0.3">
      <c r="A3168" s="30">
        <f t="shared" si="23"/>
        <v>1519</v>
      </c>
      <c r="B3168" s="36">
        <v>44922</v>
      </c>
      <c r="C3168" s="36">
        <v>44894</v>
      </c>
      <c r="D3168" s="19" t="s">
        <v>1069</v>
      </c>
      <c r="E3168" s="19" t="str">
        <f>IF(ISBLANK(LeaveTracker[[#This Row],[Employee Name]]),"-----",VLOOKUP(LeaveTracker[[#This Row],[Employee Name]],Employees[[Employee Name]:[Office]],6))</f>
        <v>CTO</v>
      </c>
      <c r="F3168" s="24">
        <v>44902</v>
      </c>
      <c r="G3168" s="24">
        <v>44902</v>
      </c>
      <c r="H3168" s="19" t="s">
        <v>82</v>
      </c>
      <c r="I3168" s="51" t="s">
        <v>1017</v>
      </c>
      <c r="J3168" s="27" t="str">
        <f ca="1">LeaveTracker[[#This Row],[Days]]&amp;" "&amp;LeaveTracker[[#This Row],[Type of Leave]]</f>
        <v>1 VL</v>
      </c>
      <c r="K3168" s="23">
        <f ca="1">NETWORKDAYS(LeaveTracker[[#This Row],[Start Date]],LeaveTracker[[#This Row],[End Date]],lstHolidays)</f>
        <v>1</v>
      </c>
      <c r="L3168" s="30"/>
    </row>
    <row r="3169" spans="1:12" ht="30" customHeight="1" x14ac:dyDescent="0.3">
      <c r="A3169" s="30">
        <f t="shared" si="23"/>
        <v>1520</v>
      </c>
      <c r="B3169" s="36">
        <v>44922</v>
      </c>
      <c r="C3169" s="36">
        <v>44907</v>
      </c>
      <c r="D3169" s="19" t="s">
        <v>1069</v>
      </c>
      <c r="E3169" s="19" t="str">
        <f>IF(ISBLANK(LeaveTracker[[#This Row],[Employee Name]]),"-----",VLOOKUP(LeaveTracker[[#This Row],[Employee Name]],Employees[[Employee Name]:[Office]],6))</f>
        <v>CTO</v>
      </c>
      <c r="F3169" s="24">
        <v>44914</v>
      </c>
      <c r="G3169" s="24">
        <v>44914</v>
      </c>
      <c r="H3169" s="19" t="s">
        <v>82</v>
      </c>
      <c r="I3169" s="51"/>
      <c r="J3169" s="27" t="str">
        <f ca="1">LeaveTracker[[#This Row],[Days]]&amp;" "&amp;LeaveTracker[[#This Row],[Type of Leave]]</f>
        <v>1 VL</v>
      </c>
      <c r="K3169" s="23">
        <f ca="1">NETWORKDAYS(LeaveTracker[[#This Row],[Start Date]],LeaveTracker[[#This Row],[End Date]],lstHolidays)</f>
        <v>1</v>
      </c>
      <c r="L3169" s="30"/>
    </row>
    <row r="3170" spans="1:12" ht="30" customHeight="1" x14ac:dyDescent="0.3">
      <c r="A3170" s="30">
        <f t="shared" si="23"/>
        <v>1521</v>
      </c>
      <c r="B3170" s="36">
        <v>44922</v>
      </c>
      <c r="C3170" s="36">
        <v>44897</v>
      </c>
      <c r="D3170" s="19" t="s">
        <v>399</v>
      </c>
      <c r="E3170" s="19" t="str">
        <f>IF(ISBLANK(LeaveTracker[[#This Row],[Employee Name]]),"-----",VLOOKUP(LeaveTracker[[#This Row],[Employee Name]],Employees[[Employee Name]:[Office]],6))</f>
        <v>CTO</v>
      </c>
      <c r="F3170" s="24">
        <v>44902</v>
      </c>
      <c r="G3170" s="24">
        <v>44904</v>
      </c>
      <c r="H3170" s="19" t="s">
        <v>82</v>
      </c>
      <c r="I3170" s="51" t="s">
        <v>1017</v>
      </c>
      <c r="J3170" s="27" t="str">
        <f ca="1">LeaveTracker[[#This Row],[Days]]&amp;" "&amp;LeaveTracker[[#This Row],[Type of Leave]]</f>
        <v>2 VL</v>
      </c>
      <c r="K3170" s="23">
        <f ca="1">NETWORKDAYS(LeaveTracker[[#This Row],[Start Date]],LeaveTracker[[#This Row],[End Date]],lstHolidays)</f>
        <v>2</v>
      </c>
      <c r="L3170" s="30"/>
    </row>
    <row r="3171" spans="1:12" ht="30" customHeight="1" x14ac:dyDescent="0.3">
      <c r="A3171" s="30">
        <f t="shared" si="23"/>
        <v>1522</v>
      </c>
      <c r="B3171" s="36">
        <v>44922</v>
      </c>
      <c r="C3171" s="36">
        <v>44897</v>
      </c>
      <c r="D3171" s="19" t="s">
        <v>104</v>
      </c>
      <c r="E3171" s="19" t="str">
        <f>IF(ISBLANK(LeaveTracker[[#This Row],[Employee Name]]),"-----",VLOOKUP(LeaveTracker[[#This Row],[Employee Name]],Employees[[Employee Name]:[Office]],6))</f>
        <v>CTO</v>
      </c>
      <c r="F3171" s="24">
        <v>44911</v>
      </c>
      <c r="G3171" s="24">
        <v>44911</v>
      </c>
      <c r="H3171" s="19" t="s">
        <v>82</v>
      </c>
      <c r="I3171" s="51" t="s">
        <v>1017</v>
      </c>
      <c r="J3171" s="27" t="str">
        <f ca="1">LeaveTracker[[#This Row],[Days]]&amp;" "&amp;LeaveTracker[[#This Row],[Type of Leave]]</f>
        <v>1 VL</v>
      </c>
      <c r="K3171" s="23">
        <f ca="1">NETWORKDAYS(LeaveTracker[[#This Row],[Start Date]],LeaveTracker[[#This Row],[End Date]],lstHolidays)</f>
        <v>1</v>
      </c>
      <c r="L3171" s="30"/>
    </row>
    <row r="3172" spans="1:12" ht="30" customHeight="1" x14ac:dyDescent="0.3">
      <c r="A3172" s="30">
        <v>1522</v>
      </c>
      <c r="B3172" s="36">
        <v>44922</v>
      </c>
      <c r="C3172" s="36">
        <v>44897</v>
      </c>
      <c r="D3172" s="19" t="s">
        <v>104</v>
      </c>
      <c r="E3172" s="19" t="str">
        <f>IF(ISBLANK(LeaveTracker[[#This Row],[Employee Name]]),"-----",VLOOKUP(LeaveTracker[[#This Row],[Employee Name]],Employees[[Employee Name]:[Office]],6))</f>
        <v>CTO</v>
      </c>
      <c r="F3172" s="24">
        <v>44921</v>
      </c>
      <c r="G3172" s="24">
        <v>44921</v>
      </c>
      <c r="H3172" s="19" t="s">
        <v>82</v>
      </c>
      <c r="I3172" s="51" t="s">
        <v>1017</v>
      </c>
      <c r="J3172" s="27" t="str">
        <f>LeaveTracker[[#This Row],[Days]]&amp;" "&amp;LeaveTracker[[#This Row],[Type of Leave]]</f>
        <v>1 VL</v>
      </c>
      <c r="K3172" s="23">
        <v>1</v>
      </c>
      <c r="L3172" s="30"/>
    </row>
    <row r="3173" spans="1:12" ht="30" customHeight="1" x14ac:dyDescent="0.3">
      <c r="A3173" s="30">
        <f>A3171+1</f>
        <v>1523</v>
      </c>
      <c r="B3173" s="36">
        <v>44922</v>
      </c>
      <c r="C3173" s="36">
        <v>44894</v>
      </c>
      <c r="D3173" s="19" t="s">
        <v>104</v>
      </c>
      <c r="E3173" s="19" t="str">
        <f>IF(ISBLANK(LeaveTracker[[#This Row],[Employee Name]]),"-----",VLOOKUP(LeaveTracker[[#This Row],[Employee Name]],Employees[[Employee Name]:[Office]],6))</f>
        <v>CTO</v>
      </c>
      <c r="F3173" s="24">
        <v>44890</v>
      </c>
      <c r="G3173" s="24">
        <v>44890</v>
      </c>
      <c r="H3173" s="19" t="s">
        <v>81</v>
      </c>
      <c r="I3173" s="51"/>
      <c r="J3173" s="27" t="str">
        <f ca="1">LeaveTracker[[#This Row],[Days]]&amp;" "&amp;LeaveTracker[[#This Row],[Type of Leave]]</f>
        <v>1 SL</v>
      </c>
      <c r="K3173" s="23">
        <f ca="1">NETWORKDAYS(LeaveTracker[[#This Row],[Start Date]],LeaveTracker[[#This Row],[End Date]],lstHolidays)</f>
        <v>1</v>
      </c>
      <c r="L3173" s="30"/>
    </row>
    <row r="3174" spans="1:12" ht="30" customHeight="1" x14ac:dyDescent="0.3">
      <c r="A3174" s="30">
        <f t="shared" si="23"/>
        <v>1524</v>
      </c>
      <c r="B3174" s="36">
        <v>44922</v>
      </c>
      <c r="C3174" s="36">
        <v>44897</v>
      </c>
      <c r="D3174" s="19" t="s">
        <v>414</v>
      </c>
      <c r="E3174" s="19" t="str">
        <f>IF(ISBLANK(LeaveTracker[[#This Row],[Employee Name]]),"-----",VLOOKUP(LeaveTracker[[#This Row],[Employee Name]],Employees[[Employee Name]:[Office]],6))</f>
        <v>CTO</v>
      </c>
      <c r="F3174" s="24">
        <v>44896</v>
      </c>
      <c r="G3174" s="24">
        <v>44896</v>
      </c>
      <c r="H3174" s="19" t="s">
        <v>81</v>
      </c>
      <c r="I3174" s="51"/>
      <c r="J3174" s="27" t="str">
        <f ca="1">LeaveTracker[[#This Row],[Days]]&amp;" "&amp;LeaveTracker[[#This Row],[Type of Leave]]</f>
        <v>1 SL</v>
      </c>
      <c r="K3174" s="23">
        <f ca="1">NETWORKDAYS(LeaveTracker[[#This Row],[Start Date]],LeaveTracker[[#This Row],[End Date]],lstHolidays)</f>
        <v>1</v>
      </c>
      <c r="L3174" s="30"/>
    </row>
    <row r="3175" spans="1:12" ht="30" customHeight="1" x14ac:dyDescent="0.3">
      <c r="A3175" s="30">
        <f t="shared" si="23"/>
        <v>1525</v>
      </c>
      <c r="B3175" s="36">
        <v>44922</v>
      </c>
      <c r="C3175" s="36">
        <v>44896</v>
      </c>
      <c r="D3175" s="19" t="s">
        <v>374</v>
      </c>
      <c r="E3175" s="19" t="str">
        <f>IF(ISBLANK(LeaveTracker[[#This Row],[Employee Name]]),"-----",VLOOKUP(LeaveTracker[[#This Row],[Employee Name]],Employees[[Employee Name]:[Office]],6))</f>
        <v>LIBRARY</v>
      </c>
      <c r="F3175" s="24">
        <v>44902</v>
      </c>
      <c r="G3175" s="24">
        <v>44902</v>
      </c>
      <c r="H3175" s="19" t="s">
        <v>82</v>
      </c>
      <c r="I3175" s="51"/>
      <c r="J3175" s="27" t="str">
        <f ca="1">LeaveTracker[[#This Row],[Days]]&amp;" "&amp;LeaveTracker[[#This Row],[Type of Leave]]</f>
        <v>1 VL</v>
      </c>
      <c r="K3175" s="23">
        <f ca="1">NETWORKDAYS(LeaveTracker[[#This Row],[Start Date]],LeaveTracker[[#This Row],[End Date]],lstHolidays)</f>
        <v>1</v>
      </c>
      <c r="L3175" s="30"/>
    </row>
    <row r="3176" spans="1:12" ht="30" customHeight="1" x14ac:dyDescent="0.3">
      <c r="A3176" s="30">
        <f t="shared" si="23"/>
        <v>1526</v>
      </c>
      <c r="B3176" s="36">
        <v>44922</v>
      </c>
      <c r="C3176" s="36">
        <v>44894</v>
      </c>
      <c r="D3176" s="19" t="s">
        <v>768</v>
      </c>
      <c r="E3176" s="19" t="str">
        <f>IF(ISBLANK(LeaveTracker[[#This Row],[Employee Name]]),"-----",VLOOKUP(LeaveTracker[[#This Row],[Employee Name]],Employees[[Employee Name]:[Office]],6))</f>
        <v>CTO</v>
      </c>
      <c r="F3176" s="24">
        <v>44881</v>
      </c>
      <c r="G3176" s="24">
        <v>44881</v>
      </c>
      <c r="H3176" s="19" t="s">
        <v>81</v>
      </c>
      <c r="I3176" s="51"/>
      <c r="J3176" s="27" t="str">
        <f ca="1">LeaveTracker[[#This Row],[Days]]&amp;" "&amp;LeaveTracker[[#This Row],[Type of Leave]]</f>
        <v>1 SL</v>
      </c>
      <c r="K3176" s="23">
        <f ca="1">NETWORKDAYS(LeaveTracker[[#This Row],[Start Date]],LeaveTracker[[#This Row],[End Date]],lstHolidays)</f>
        <v>1</v>
      </c>
      <c r="L3176" s="30"/>
    </row>
    <row r="3177" spans="1:12" ht="30" customHeight="1" x14ac:dyDescent="0.3">
      <c r="A3177" s="30">
        <v>1526</v>
      </c>
      <c r="B3177" s="36">
        <v>44922</v>
      </c>
      <c r="C3177" s="36">
        <v>44894</v>
      </c>
      <c r="D3177" s="19" t="s">
        <v>768</v>
      </c>
      <c r="E3177" s="19" t="str">
        <f>IF(ISBLANK(LeaveTracker[[#This Row],[Employee Name]]),"-----",VLOOKUP(LeaveTracker[[#This Row],[Employee Name]],Employees[[Employee Name]:[Office]],6))</f>
        <v>CTO</v>
      </c>
      <c r="F3177" s="24">
        <v>44893</v>
      </c>
      <c r="G3177" s="24">
        <v>44893</v>
      </c>
      <c r="H3177" s="19" t="s">
        <v>81</v>
      </c>
      <c r="I3177" s="51"/>
      <c r="J3177" s="27" t="str">
        <f ca="1">LeaveTracker[[#This Row],[Days]]&amp;" "&amp;LeaveTracker[[#This Row],[Type of Leave]]</f>
        <v>1 SL</v>
      </c>
      <c r="K3177" s="23">
        <f ca="1">NETWORKDAYS(LeaveTracker[[#This Row],[Start Date]],LeaveTracker[[#This Row],[End Date]],lstHolidays)</f>
        <v>1</v>
      </c>
      <c r="L3177" s="30"/>
    </row>
    <row r="3178" spans="1:12" ht="30" customHeight="1" x14ac:dyDescent="0.3">
      <c r="A3178" s="30">
        <f t="shared" si="23"/>
        <v>1527</v>
      </c>
      <c r="B3178" s="36">
        <v>44922</v>
      </c>
      <c r="C3178" s="36">
        <v>44908</v>
      </c>
      <c r="D3178" s="19" t="s">
        <v>716</v>
      </c>
      <c r="E3178" s="19" t="str">
        <f>IF(ISBLANK(LeaveTracker[[#This Row],[Employee Name]]),"-----",VLOOKUP(LeaveTracker[[#This Row],[Employee Name]],Employees[[Employee Name]:[Office]],6))</f>
        <v>CBO</v>
      </c>
      <c r="F3178" s="24">
        <v>44909</v>
      </c>
      <c r="G3178" s="24">
        <v>44909</v>
      </c>
      <c r="H3178" s="19" t="s">
        <v>300</v>
      </c>
      <c r="I3178" s="51" t="s">
        <v>1016</v>
      </c>
      <c r="J3178" s="27" t="str">
        <f ca="1">LeaveTracker[[#This Row],[Days]]&amp;" "&amp;LeaveTracker[[#This Row],[Type of Leave]]</f>
        <v>1 OTHER</v>
      </c>
      <c r="K3178" s="23">
        <f ca="1">NETWORKDAYS(LeaveTracker[[#This Row],[Start Date]],LeaveTracker[[#This Row],[End Date]],lstHolidays)</f>
        <v>1</v>
      </c>
      <c r="L3178" s="30"/>
    </row>
    <row r="3179" spans="1:12" ht="30" customHeight="1" x14ac:dyDescent="0.3">
      <c r="A3179" s="30">
        <f t="shared" si="23"/>
        <v>1528</v>
      </c>
      <c r="B3179" s="36">
        <v>44922</v>
      </c>
      <c r="C3179" s="36">
        <v>44902</v>
      </c>
      <c r="D3179" s="42" t="s">
        <v>719</v>
      </c>
      <c r="E3179" s="19" t="str">
        <f>IF(ISBLANK(LeaveTracker[[#This Row],[Employee Name]]),"-----",VLOOKUP(LeaveTracker[[#This Row],[Employee Name]],Employees[[Employee Name]:[Office]],6))</f>
        <v>CBO</v>
      </c>
      <c r="F3179" s="24">
        <v>44910</v>
      </c>
      <c r="G3179" s="24">
        <v>44910</v>
      </c>
      <c r="H3179" s="19" t="s">
        <v>82</v>
      </c>
      <c r="I3179" s="51" t="s">
        <v>1017</v>
      </c>
      <c r="J3179" s="27" t="str">
        <f ca="1">LeaveTracker[[#This Row],[Days]]&amp;" "&amp;LeaveTracker[[#This Row],[Type of Leave]]</f>
        <v>1 VL</v>
      </c>
      <c r="K3179" s="23">
        <f ca="1">NETWORKDAYS(LeaveTracker[[#This Row],[Start Date]],LeaveTracker[[#This Row],[End Date]],lstHolidays)</f>
        <v>1</v>
      </c>
      <c r="L3179" s="30"/>
    </row>
    <row r="3180" spans="1:12" ht="30" customHeight="1" x14ac:dyDescent="0.3">
      <c r="A3180" s="30">
        <f t="shared" si="23"/>
        <v>1529</v>
      </c>
      <c r="B3180" s="36">
        <v>44922</v>
      </c>
      <c r="C3180" s="36">
        <v>44890</v>
      </c>
      <c r="D3180" s="42" t="s">
        <v>719</v>
      </c>
      <c r="E3180" s="19" t="str">
        <f>IF(ISBLANK(LeaveTracker[[#This Row],[Employee Name]]),"-----",VLOOKUP(LeaveTracker[[#This Row],[Employee Name]],Employees[[Employee Name]:[Office]],6))</f>
        <v>CBO</v>
      </c>
      <c r="F3180" s="24">
        <v>44896</v>
      </c>
      <c r="G3180" s="24">
        <v>44896</v>
      </c>
      <c r="H3180" s="19" t="s">
        <v>82</v>
      </c>
      <c r="I3180" s="51" t="s">
        <v>1017</v>
      </c>
      <c r="J3180" s="27" t="str">
        <f ca="1">LeaveTracker[[#This Row],[Days]]&amp;" "&amp;LeaveTracker[[#This Row],[Type of Leave]]</f>
        <v>1 VL</v>
      </c>
      <c r="K3180" s="23">
        <f ca="1">NETWORKDAYS(LeaveTracker[[#This Row],[Start Date]],LeaveTracker[[#This Row],[End Date]],lstHolidays)</f>
        <v>1</v>
      </c>
      <c r="L3180" s="30"/>
    </row>
    <row r="3181" spans="1:12" ht="30" customHeight="1" x14ac:dyDescent="0.3">
      <c r="A3181" s="30">
        <f t="shared" si="23"/>
        <v>1530</v>
      </c>
      <c r="B3181" s="36">
        <v>44922</v>
      </c>
      <c r="C3181" s="36">
        <v>44890</v>
      </c>
      <c r="D3181" s="19" t="s">
        <v>186</v>
      </c>
      <c r="E3181" s="19" t="str">
        <f>IF(ISBLANK(LeaveTracker[[#This Row],[Employee Name]]),"-----",VLOOKUP(LeaveTracker[[#This Row],[Employee Name]],Employees[[Employee Name]:[Office]],6))</f>
        <v>CBO</v>
      </c>
      <c r="F3181" s="24">
        <v>44904</v>
      </c>
      <c r="G3181" s="24">
        <v>44904</v>
      </c>
      <c r="H3181" s="19" t="s">
        <v>82</v>
      </c>
      <c r="I3181" s="51" t="s">
        <v>1017</v>
      </c>
      <c r="J3181" s="27" t="str">
        <f ca="1">LeaveTracker[[#This Row],[Days]]&amp;" "&amp;LeaveTracker[[#This Row],[Type of Leave]]</f>
        <v>1 VL</v>
      </c>
      <c r="K3181" s="23">
        <f ca="1">NETWORKDAYS(LeaveTracker[[#This Row],[Start Date]],LeaveTracker[[#This Row],[End Date]],lstHolidays)</f>
        <v>1</v>
      </c>
      <c r="L3181" s="30"/>
    </row>
    <row r="3182" spans="1:12" ht="30" customHeight="1" x14ac:dyDescent="0.3">
      <c r="A3182" s="30">
        <v>1530</v>
      </c>
      <c r="B3182" s="36">
        <v>44922</v>
      </c>
      <c r="C3182" s="36">
        <v>44890</v>
      </c>
      <c r="D3182" s="19" t="s">
        <v>186</v>
      </c>
      <c r="E3182" s="19" t="str">
        <f>IF(ISBLANK(LeaveTracker[[#This Row],[Employee Name]]),"-----",VLOOKUP(LeaveTracker[[#This Row],[Employee Name]],Employees[[Employee Name]:[Office]],6))</f>
        <v>CBO</v>
      </c>
      <c r="F3182" s="24">
        <v>44911</v>
      </c>
      <c r="G3182" s="24">
        <v>44911</v>
      </c>
      <c r="H3182" s="19" t="s">
        <v>82</v>
      </c>
      <c r="I3182" s="51" t="s">
        <v>1017</v>
      </c>
      <c r="J3182" s="27" t="str">
        <f ca="1">LeaveTracker[[#This Row],[Days]]&amp;" "&amp;LeaveTracker[[#This Row],[Type of Leave]]</f>
        <v>1 VL</v>
      </c>
      <c r="K3182" s="23">
        <f ca="1">NETWORKDAYS(LeaveTracker[[#This Row],[Start Date]],LeaveTracker[[#This Row],[End Date]],lstHolidays)</f>
        <v>1</v>
      </c>
      <c r="L3182" s="30"/>
    </row>
    <row r="3183" spans="1:12" ht="30" customHeight="1" x14ac:dyDescent="0.3">
      <c r="A3183" s="30">
        <v>1530</v>
      </c>
      <c r="B3183" s="36">
        <v>44922</v>
      </c>
      <c r="C3183" s="36">
        <v>44890</v>
      </c>
      <c r="D3183" s="19" t="s">
        <v>186</v>
      </c>
      <c r="E3183" s="19" t="str">
        <f>IF(ISBLANK(LeaveTracker[[#This Row],[Employee Name]]),"-----",VLOOKUP(LeaveTracker[[#This Row],[Employee Name]],Employees[[Employee Name]:[Office]],6))</f>
        <v>CBO</v>
      </c>
      <c r="F3183" s="24">
        <v>44916</v>
      </c>
      <c r="G3183" s="24">
        <v>44916</v>
      </c>
      <c r="H3183" s="19" t="s">
        <v>82</v>
      </c>
      <c r="I3183" s="51" t="s">
        <v>1017</v>
      </c>
      <c r="J3183" s="27" t="str">
        <f ca="1">LeaveTracker[[#This Row],[Days]]&amp;" "&amp;LeaveTracker[[#This Row],[Type of Leave]]</f>
        <v>1 VL</v>
      </c>
      <c r="K3183" s="23">
        <f ca="1">NETWORKDAYS(LeaveTracker[[#This Row],[Start Date]],LeaveTracker[[#This Row],[End Date]],lstHolidays)</f>
        <v>1</v>
      </c>
      <c r="L3183" s="30"/>
    </row>
    <row r="3184" spans="1:12" ht="30" customHeight="1" x14ac:dyDescent="0.3">
      <c r="A3184" s="30">
        <v>1530</v>
      </c>
      <c r="B3184" s="36">
        <v>44922</v>
      </c>
      <c r="C3184" s="36">
        <v>44890</v>
      </c>
      <c r="D3184" s="19" t="s">
        <v>186</v>
      </c>
      <c r="E3184" s="19" t="str">
        <f>IF(ISBLANK(LeaveTracker[[#This Row],[Employee Name]]),"-----",VLOOKUP(LeaveTracker[[#This Row],[Employee Name]],Employees[[Employee Name]:[Office]],6))</f>
        <v>CBO</v>
      </c>
      <c r="F3184" s="24">
        <v>44921</v>
      </c>
      <c r="G3184" s="24">
        <v>44921</v>
      </c>
      <c r="H3184" s="19" t="s">
        <v>82</v>
      </c>
      <c r="I3184" s="51" t="s">
        <v>1017</v>
      </c>
      <c r="J3184" s="27" t="str">
        <f ca="1">LeaveTracker[[#This Row],[Days]]&amp;" "&amp;LeaveTracker[[#This Row],[Type of Leave]]</f>
        <v>0 VL</v>
      </c>
      <c r="K3184" s="23">
        <f ca="1">NETWORKDAYS(LeaveTracker[[#This Row],[Start Date]],LeaveTracker[[#This Row],[End Date]],lstHolidays)</f>
        <v>0</v>
      </c>
      <c r="L3184" s="30"/>
    </row>
    <row r="3185" spans="1:12" ht="30" customHeight="1" x14ac:dyDescent="0.3">
      <c r="A3185" s="30">
        <f t="shared" si="23"/>
        <v>1531</v>
      </c>
      <c r="B3185" s="36">
        <v>44922</v>
      </c>
      <c r="C3185" s="36">
        <v>44890</v>
      </c>
      <c r="D3185" s="19" t="s">
        <v>1284</v>
      </c>
      <c r="E3185" s="19" t="str">
        <f>IF(ISBLANK(LeaveTracker[[#This Row],[Employee Name]]),"-----",VLOOKUP(LeaveTracker[[#This Row],[Employee Name]],Employees[[Employee Name]:[Office]],6))</f>
        <v>BUDGET</v>
      </c>
      <c r="F3185" s="24">
        <v>44893</v>
      </c>
      <c r="G3185" s="24">
        <v>44893</v>
      </c>
      <c r="H3185" s="19" t="s">
        <v>82</v>
      </c>
      <c r="I3185" s="51" t="s">
        <v>1017</v>
      </c>
      <c r="J3185" s="27" t="str">
        <f ca="1">LeaveTracker[[#This Row],[Days]]&amp;" "&amp;LeaveTracker[[#This Row],[Type of Leave]]</f>
        <v>1 VL</v>
      </c>
      <c r="K3185" s="23">
        <f ca="1">NETWORKDAYS(LeaveTracker[[#This Row],[Start Date]],LeaveTracker[[#This Row],[End Date]],lstHolidays)</f>
        <v>1</v>
      </c>
      <c r="L3185" s="30"/>
    </row>
    <row r="3186" spans="1:12" ht="30" customHeight="1" x14ac:dyDescent="0.3">
      <c r="A3186" s="30">
        <v>1531</v>
      </c>
      <c r="B3186" s="36">
        <v>44922</v>
      </c>
      <c r="C3186" s="36">
        <v>44890</v>
      </c>
      <c r="D3186" s="19" t="s">
        <v>1284</v>
      </c>
      <c r="E3186" s="19" t="str">
        <f>IF(ISBLANK(LeaveTracker[[#This Row],[Employee Name]]),"-----",VLOOKUP(LeaveTracker[[#This Row],[Employee Name]],Employees[[Employee Name]:[Office]],6))</f>
        <v>BUDGET</v>
      </c>
      <c r="F3186" s="24">
        <v>44907</v>
      </c>
      <c r="G3186" s="24">
        <v>44907</v>
      </c>
      <c r="H3186" s="19" t="s">
        <v>82</v>
      </c>
      <c r="I3186" s="51" t="s">
        <v>1017</v>
      </c>
      <c r="J3186" s="27" t="str">
        <f ca="1">LeaveTracker[[#This Row],[Days]]&amp;" "&amp;LeaveTracker[[#This Row],[Type of Leave]]</f>
        <v>1 VL</v>
      </c>
      <c r="K3186" s="23">
        <f ca="1">NETWORKDAYS(LeaveTracker[[#This Row],[Start Date]],LeaveTracker[[#This Row],[End Date]],lstHolidays)</f>
        <v>1</v>
      </c>
      <c r="L3186" s="30"/>
    </row>
    <row r="3187" spans="1:12" ht="30" customHeight="1" x14ac:dyDescent="0.3">
      <c r="A3187" s="30">
        <v>1531</v>
      </c>
      <c r="B3187" s="36">
        <v>44922</v>
      </c>
      <c r="C3187" s="36">
        <v>44890</v>
      </c>
      <c r="D3187" s="19" t="s">
        <v>1284</v>
      </c>
      <c r="E3187" s="19" t="str">
        <f>IF(ISBLANK(LeaveTracker[[#This Row],[Employee Name]]),"-----",VLOOKUP(LeaveTracker[[#This Row],[Employee Name]],Employees[[Employee Name]:[Office]],6))</f>
        <v>BUDGET</v>
      </c>
      <c r="F3187" s="24">
        <v>44917</v>
      </c>
      <c r="G3187" s="24">
        <v>44917</v>
      </c>
      <c r="H3187" s="19" t="s">
        <v>82</v>
      </c>
      <c r="I3187" s="51" t="s">
        <v>1017</v>
      </c>
      <c r="J3187" s="27" t="str">
        <f ca="1">LeaveTracker[[#This Row],[Days]]&amp;" "&amp;LeaveTracker[[#This Row],[Type of Leave]]</f>
        <v>1 VL</v>
      </c>
      <c r="K3187" s="23">
        <f ca="1">NETWORKDAYS(LeaveTracker[[#This Row],[Start Date]],LeaveTracker[[#This Row],[End Date]],lstHolidays)</f>
        <v>1</v>
      </c>
      <c r="L3187" s="30"/>
    </row>
    <row r="3188" spans="1:12" ht="30" customHeight="1" x14ac:dyDescent="0.3">
      <c r="A3188" s="30">
        <v>1531</v>
      </c>
      <c r="B3188" s="36">
        <v>44922</v>
      </c>
      <c r="C3188" s="36">
        <v>44890</v>
      </c>
      <c r="D3188" s="19" t="s">
        <v>1284</v>
      </c>
      <c r="E3188" s="19" t="str">
        <f>IF(ISBLANK(LeaveTracker[[#This Row],[Employee Name]]),"-----",VLOOKUP(LeaveTracker[[#This Row],[Employee Name]],Employees[[Employee Name]:[Office]],6))</f>
        <v>BUDGET</v>
      </c>
      <c r="F3188" s="24">
        <v>44914</v>
      </c>
      <c r="G3188" s="24">
        <v>44914</v>
      </c>
      <c r="H3188" s="19" t="s">
        <v>82</v>
      </c>
      <c r="I3188" s="51" t="s">
        <v>1017</v>
      </c>
      <c r="J3188" s="27" t="str">
        <f ca="1">LeaveTracker[[#This Row],[Days]]&amp;" "&amp;LeaveTracker[[#This Row],[Type of Leave]]</f>
        <v>1 VL</v>
      </c>
      <c r="K3188" s="23">
        <f ca="1">NETWORKDAYS(LeaveTracker[[#This Row],[Start Date]],LeaveTracker[[#This Row],[End Date]],lstHolidays)</f>
        <v>1</v>
      </c>
      <c r="L3188" s="30"/>
    </row>
    <row r="3189" spans="1:12" ht="30" customHeight="1" x14ac:dyDescent="0.3">
      <c r="A3189" s="30">
        <v>1531</v>
      </c>
      <c r="B3189" s="36">
        <v>44922</v>
      </c>
      <c r="C3189" s="36">
        <v>44890</v>
      </c>
      <c r="D3189" s="19" t="s">
        <v>1284</v>
      </c>
      <c r="E3189" s="19" t="str">
        <f>IF(ISBLANK(LeaveTracker[[#This Row],[Employee Name]]),"-----",VLOOKUP(LeaveTracker[[#This Row],[Employee Name]],Employees[[Employee Name]:[Office]],6))</f>
        <v>BUDGET</v>
      </c>
      <c r="F3189" s="24">
        <v>44924</v>
      </c>
      <c r="G3189" s="24">
        <v>44924</v>
      </c>
      <c r="H3189" s="19" t="s">
        <v>82</v>
      </c>
      <c r="I3189" s="51" t="s">
        <v>1017</v>
      </c>
      <c r="J3189" s="27" t="str">
        <f ca="1">LeaveTracker[[#This Row],[Days]]&amp;" "&amp;LeaveTracker[[#This Row],[Type of Leave]]</f>
        <v>1 VL</v>
      </c>
      <c r="K3189" s="23">
        <f ca="1">NETWORKDAYS(LeaveTracker[[#This Row],[Start Date]],LeaveTracker[[#This Row],[End Date]],lstHolidays)</f>
        <v>1</v>
      </c>
      <c r="L3189" s="30"/>
    </row>
    <row r="3190" spans="1:12" ht="30" customHeight="1" x14ac:dyDescent="0.3">
      <c r="A3190" s="30">
        <f t="shared" si="23"/>
        <v>1532</v>
      </c>
      <c r="B3190" s="36">
        <v>44922</v>
      </c>
      <c r="C3190" s="36">
        <v>44890</v>
      </c>
      <c r="D3190" s="19" t="s">
        <v>615</v>
      </c>
      <c r="E3190" s="19" t="str">
        <f>IF(ISBLANK(LeaveTracker[[#This Row],[Employee Name]]),"-----",VLOOKUP(LeaveTracker[[#This Row],[Employee Name]],Employees[[Employee Name]:[Office]],6))</f>
        <v>CBO</v>
      </c>
      <c r="F3190" s="24">
        <v>44901</v>
      </c>
      <c r="G3190" s="24">
        <v>44901</v>
      </c>
      <c r="H3190" s="19" t="s">
        <v>82</v>
      </c>
      <c r="I3190" s="51"/>
      <c r="J3190" s="27" t="str">
        <f ca="1">LeaveTracker[[#This Row],[Days]]&amp;" "&amp;LeaveTracker[[#This Row],[Type of Leave]]</f>
        <v>1 VL</v>
      </c>
      <c r="K3190" s="23">
        <f ca="1">NETWORKDAYS(LeaveTracker[[#This Row],[Start Date]],LeaveTracker[[#This Row],[End Date]],lstHolidays)</f>
        <v>1</v>
      </c>
      <c r="L3190" s="30"/>
    </row>
    <row r="3191" spans="1:12" ht="30" customHeight="1" x14ac:dyDescent="0.3">
      <c r="A3191" s="30">
        <v>1532</v>
      </c>
      <c r="B3191" s="36">
        <v>44922</v>
      </c>
      <c r="C3191" s="36">
        <v>44890</v>
      </c>
      <c r="D3191" s="19" t="s">
        <v>615</v>
      </c>
      <c r="E3191" s="19" t="str">
        <f>IF(ISBLANK(LeaveTracker[[#This Row],[Employee Name]]),"-----",VLOOKUP(LeaveTracker[[#This Row],[Employee Name]],Employees[[Employee Name]:[Office]],6))</f>
        <v>CBO</v>
      </c>
      <c r="F3191" s="24">
        <v>44915</v>
      </c>
      <c r="G3191" s="24">
        <v>44915</v>
      </c>
      <c r="H3191" s="19" t="s">
        <v>82</v>
      </c>
      <c r="I3191" s="51"/>
      <c r="J3191" s="27" t="str">
        <f ca="1">LeaveTracker[[#This Row],[Days]]&amp;" "&amp;LeaveTracker[[#This Row],[Type of Leave]]</f>
        <v>1 VL</v>
      </c>
      <c r="K3191" s="23">
        <f ca="1">NETWORKDAYS(LeaveTracker[[#This Row],[Start Date]],LeaveTracker[[#This Row],[End Date]],lstHolidays)</f>
        <v>1</v>
      </c>
      <c r="L3191" s="30"/>
    </row>
    <row r="3192" spans="1:12" ht="30" customHeight="1" x14ac:dyDescent="0.3">
      <c r="A3192" s="30">
        <v>1532</v>
      </c>
      <c r="B3192" s="36">
        <v>44922</v>
      </c>
      <c r="C3192" s="36">
        <v>44890</v>
      </c>
      <c r="D3192" s="19" t="s">
        <v>615</v>
      </c>
      <c r="E3192" s="19" t="str">
        <f>IF(ISBLANK(LeaveTracker[[#This Row],[Employee Name]]),"-----",VLOOKUP(LeaveTracker[[#This Row],[Employee Name]],Employees[[Employee Name]:[Office]],6))</f>
        <v>CBO</v>
      </c>
      <c r="F3192" s="24">
        <v>44922</v>
      </c>
      <c r="G3192" s="24">
        <v>44922</v>
      </c>
      <c r="H3192" s="19" t="s">
        <v>82</v>
      </c>
      <c r="I3192" s="51"/>
      <c r="J3192" s="27" t="str">
        <f ca="1">LeaveTracker[[#This Row],[Days]]&amp;" "&amp;LeaveTracker[[#This Row],[Type of Leave]]</f>
        <v>1 VL</v>
      </c>
      <c r="K3192" s="23">
        <f ca="1">NETWORKDAYS(LeaveTracker[[#This Row],[Start Date]],LeaveTracker[[#This Row],[End Date]],lstHolidays)</f>
        <v>1</v>
      </c>
      <c r="L3192" s="30"/>
    </row>
    <row r="3193" spans="1:12" ht="30" customHeight="1" x14ac:dyDescent="0.3">
      <c r="A3193" s="30">
        <f t="shared" si="23"/>
        <v>1533</v>
      </c>
      <c r="B3193" s="36">
        <v>44922</v>
      </c>
      <c r="C3193" s="36">
        <v>44901</v>
      </c>
      <c r="D3193" s="19" t="s">
        <v>385</v>
      </c>
      <c r="E3193" s="19" t="str">
        <f>IF(ISBLANK(LeaveTracker[[#This Row],[Employee Name]]),"-----",VLOOKUP(LeaveTracker[[#This Row],[Employee Name]],Employees[[Employee Name]:[Office]],6))</f>
        <v>ONT</v>
      </c>
      <c r="F3193" s="24">
        <v>44921</v>
      </c>
      <c r="G3193" s="24">
        <v>44925</v>
      </c>
      <c r="H3193" s="19" t="s">
        <v>82</v>
      </c>
      <c r="I3193" s="51"/>
      <c r="J3193" s="27" t="str">
        <f ca="1">LeaveTracker[[#This Row],[Days]]&amp;" "&amp;LeaveTracker[[#This Row],[Type of Leave]]</f>
        <v>3 VL</v>
      </c>
      <c r="K3193" s="23">
        <f ca="1">NETWORKDAYS(LeaveTracker[[#This Row],[Start Date]],LeaveTracker[[#This Row],[End Date]],lstHolidays)</f>
        <v>3</v>
      </c>
      <c r="L3193" s="30"/>
    </row>
    <row r="3194" spans="1:12" ht="30" customHeight="1" x14ac:dyDescent="0.3">
      <c r="A3194" s="30">
        <f t="shared" si="23"/>
        <v>1534</v>
      </c>
      <c r="B3194" s="36">
        <v>44922</v>
      </c>
      <c r="C3194" s="36">
        <v>44922</v>
      </c>
      <c r="D3194" s="19" t="s">
        <v>2083</v>
      </c>
      <c r="E3194" s="19" t="str">
        <f>IF(ISBLANK(LeaveTracker[[#This Row],[Employee Name]]),"-----",VLOOKUP(LeaveTracker[[#This Row],[Employee Name]],Employees[[Employee Name]:[Office]],6))</f>
        <v>ONT</v>
      </c>
      <c r="F3194" s="24">
        <v>44918</v>
      </c>
      <c r="G3194" s="24">
        <v>44924</v>
      </c>
      <c r="H3194" s="19" t="s">
        <v>82</v>
      </c>
      <c r="I3194" s="51"/>
      <c r="J3194" s="27" t="str">
        <f ca="1">LeaveTracker[[#This Row],[Days]]&amp;" "&amp;LeaveTracker[[#This Row],[Type of Leave]]</f>
        <v>4 VL</v>
      </c>
      <c r="K3194" s="23">
        <f ca="1">NETWORKDAYS(LeaveTracker[[#This Row],[Start Date]],LeaveTracker[[#This Row],[End Date]],lstHolidays)</f>
        <v>4</v>
      </c>
      <c r="L3194" s="30"/>
    </row>
    <row r="3195" spans="1:12" ht="30" customHeight="1" x14ac:dyDescent="0.3">
      <c r="A3195" s="30">
        <f t="shared" si="23"/>
        <v>1535</v>
      </c>
      <c r="B3195" s="36">
        <v>44922</v>
      </c>
      <c r="C3195" s="36">
        <v>44895</v>
      </c>
      <c r="D3195" s="19" t="s">
        <v>907</v>
      </c>
      <c r="E3195" s="19" t="str">
        <f>IF(ISBLANK(LeaveTracker[[#This Row],[Employee Name]]),"-----",VLOOKUP(LeaveTracker[[#This Row],[Employee Name]],Employees[[Employee Name]:[Office]],6))</f>
        <v>ONT</v>
      </c>
      <c r="F3195" s="24">
        <v>44894</v>
      </c>
      <c r="G3195" s="24">
        <v>44894</v>
      </c>
      <c r="H3195" s="19" t="s">
        <v>300</v>
      </c>
      <c r="I3195" s="51" t="s">
        <v>1016</v>
      </c>
      <c r="J3195" s="27" t="str">
        <f ca="1">LeaveTracker[[#This Row],[Days]]&amp;" "&amp;LeaveTracker[[#This Row],[Type of Leave]]</f>
        <v>1 OTHER</v>
      </c>
      <c r="K3195" s="23">
        <f ca="1">NETWORKDAYS(LeaveTracker[[#This Row],[Start Date]],LeaveTracker[[#This Row],[End Date]],lstHolidays)</f>
        <v>1</v>
      </c>
      <c r="L3195" s="30"/>
    </row>
    <row r="3196" spans="1:12" ht="30" customHeight="1" x14ac:dyDescent="0.3">
      <c r="A3196" s="30">
        <f t="shared" ref="A3196:A3259" si="24">A3195+1</f>
        <v>1536</v>
      </c>
      <c r="B3196" s="36">
        <v>44922</v>
      </c>
      <c r="C3196" s="36">
        <v>44895</v>
      </c>
      <c r="D3196" s="19" t="s">
        <v>907</v>
      </c>
      <c r="E3196" s="19" t="str">
        <f>IF(ISBLANK(LeaveTracker[[#This Row],[Employee Name]]),"-----",VLOOKUP(LeaveTracker[[#This Row],[Employee Name]],Employees[[Employee Name]:[Office]],6))</f>
        <v>ONT</v>
      </c>
      <c r="F3196" s="24">
        <v>44881</v>
      </c>
      <c r="G3196" s="24">
        <v>44882</v>
      </c>
      <c r="H3196" s="19" t="s">
        <v>81</v>
      </c>
      <c r="I3196" s="51"/>
      <c r="J3196" s="27" t="str">
        <f ca="1">LeaveTracker[[#This Row],[Days]]&amp;" "&amp;LeaveTracker[[#This Row],[Type of Leave]]</f>
        <v>2 SL</v>
      </c>
      <c r="K3196" s="23">
        <f ca="1">NETWORKDAYS(LeaveTracker[[#This Row],[Start Date]],LeaveTracker[[#This Row],[End Date]],lstHolidays)</f>
        <v>2</v>
      </c>
      <c r="L3196" s="30"/>
    </row>
    <row r="3197" spans="1:12" ht="30" customHeight="1" x14ac:dyDescent="0.3">
      <c r="A3197" s="30">
        <f t="shared" si="24"/>
        <v>1537</v>
      </c>
      <c r="B3197" s="36">
        <v>44922</v>
      </c>
      <c r="C3197" s="36">
        <v>44896</v>
      </c>
      <c r="D3197" s="19" t="s">
        <v>189</v>
      </c>
      <c r="E3197" s="19" t="str">
        <f>IF(ISBLANK(LeaveTracker[[#This Row],[Employee Name]]),"-----",VLOOKUP(LeaveTracker[[#This Row],[Employee Name]],Employees[[Employee Name]:[Office]],6))</f>
        <v>ONT</v>
      </c>
      <c r="F3197" s="24">
        <v>44923</v>
      </c>
      <c r="G3197" s="24">
        <v>44923</v>
      </c>
      <c r="H3197" s="19" t="s">
        <v>300</v>
      </c>
      <c r="I3197" s="51" t="s">
        <v>1016</v>
      </c>
      <c r="J3197" s="27" t="str">
        <f ca="1">LeaveTracker[[#This Row],[Days]]&amp;" "&amp;LeaveTracker[[#This Row],[Type of Leave]]</f>
        <v>1 OTHER</v>
      </c>
      <c r="K3197" s="23">
        <f ca="1">NETWORKDAYS(LeaveTracker[[#This Row],[Start Date]],LeaveTracker[[#This Row],[End Date]],lstHolidays)</f>
        <v>1</v>
      </c>
      <c r="L3197" s="30"/>
    </row>
    <row r="3198" spans="1:12" ht="30" customHeight="1" x14ac:dyDescent="0.3">
      <c r="A3198" s="30">
        <f t="shared" si="24"/>
        <v>1538</v>
      </c>
      <c r="B3198" s="36">
        <v>44922</v>
      </c>
      <c r="C3198" s="36">
        <v>44896</v>
      </c>
      <c r="D3198" s="19" t="s">
        <v>189</v>
      </c>
      <c r="E3198" s="19" t="str">
        <f>IF(ISBLANK(LeaveTracker[[#This Row],[Employee Name]]),"-----",VLOOKUP(LeaveTracker[[#This Row],[Employee Name]],Employees[[Employee Name]:[Office]],6))</f>
        <v>ONT</v>
      </c>
      <c r="F3198" s="24">
        <v>44903</v>
      </c>
      <c r="G3198" s="24">
        <v>44903</v>
      </c>
      <c r="H3198" s="19" t="s">
        <v>82</v>
      </c>
      <c r="I3198" s="51"/>
      <c r="J3198" s="27" t="str">
        <f ca="1">LeaveTracker[[#This Row],[Days]]&amp;" "&amp;LeaveTracker[[#This Row],[Type of Leave]]</f>
        <v>0 VL</v>
      </c>
      <c r="K3198" s="23">
        <f ca="1">NETWORKDAYS(LeaveTracker[[#This Row],[Start Date]],LeaveTracker[[#This Row],[End Date]],lstHolidays)</f>
        <v>0</v>
      </c>
      <c r="L3198" s="30"/>
    </row>
    <row r="3199" spans="1:12" ht="30" customHeight="1" x14ac:dyDescent="0.3">
      <c r="A3199" s="30">
        <v>1538</v>
      </c>
      <c r="B3199" s="36">
        <v>44922</v>
      </c>
      <c r="C3199" s="36">
        <v>44896</v>
      </c>
      <c r="D3199" s="19" t="s">
        <v>189</v>
      </c>
      <c r="E3199" s="19" t="str">
        <f>IF(ISBLANK(LeaveTracker[[#This Row],[Employee Name]]),"-----",VLOOKUP(LeaveTracker[[#This Row],[Employee Name]],Employees[[Employee Name]:[Office]],6))</f>
        <v>ONT</v>
      </c>
      <c r="F3199" s="24">
        <v>44910</v>
      </c>
      <c r="G3199" s="24">
        <v>44910</v>
      </c>
      <c r="H3199" s="19" t="s">
        <v>82</v>
      </c>
      <c r="I3199" s="51"/>
      <c r="J3199" s="27" t="str">
        <f ca="1">LeaveTracker[[#This Row],[Days]]&amp;" "&amp;LeaveTracker[[#This Row],[Type of Leave]]</f>
        <v>1 VL</v>
      </c>
      <c r="K3199" s="23">
        <f ca="1">NETWORKDAYS(LeaveTracker[[#This Row],[Start Date]],LeaveTracker[[#This Row],[End Date]],lstHolidays)</f>
        <v>1</v>
      </c>
      <c r="L3199" s="30"/>
    </row>
    <row r="3200" spans="1:12" ht="30" customHeight="1" x14ac:dyDescent="0.3">
      <c r="A3200" s="30">
        <v>1538</v>
      </c>
      <c r="B3200" s="36">
        <v>44922</v>
      </c>
      <c r="C3200" s="36">
        <v>44896</v>
      </c>
      <c r="D3200" s="19" t="s">
        <v>189</v>
      </c>
      <c r="E3200" s="19" t="str">
        <f>IF(ISBLANK(LeaveTracker[[#This Row],[Employee Name]]),"-----",VLOOKUP(LeaveTracker[[#This Row],[Employee Name]],Employees[[Employee Name]:[Office]],6))</f>
        <v>ONT</v>
      </c>
      <c r="F3200" s="24">
        <v>44918</v>
      </c>
      <c r="G3200" s="24">
        <v>44918</v>
      </c>
      <c r="H3200" s="19" t="s">
        <v>82</v>
      </c>
      <c r="I3200" s="51"/>
      <c r="J3200" s="27" t="str">
        <f ca="1">LeaveTracker[[#This Row],[Days]]&amp;" "&amp;LeaveTracker[[#This Row],[Type of Leave]]</f>
        <v>1 VL</v>
      </c>
      <c r="K3200" s="23">
        <f ca="1">NETWORKDAYS(LeaveTracker[[#This Row],[Start Date]],LeaveTracker[[#This Row],[End Date]],lstHolidays)</f>
        <v>1</v>
      </c>
      <c r="L3200" s="30"/>
    </row>
    <row r="3201" spans="1:12" ht="30" customHeight="1" x14ac:dyDescent="0.3">
      <c r="A3201" s="30">
        <v>1538</v>
      </c>
      <c r="B3201" s="36">
        <v>44922</v>
      </c>
      <c r="C3201" s="36">
        <v>44896</v>
      </c>
      <c r="D3201" s="19" t="s">
        <v>189</v>
      </c>
      <c r="E3201" s="19" t="str">
        <f>IF(ISBLANK(LeaveTracker[[#This Row],[Employee Name]]),"-----",VLOOKUP(LeaveTracker[[#This Row],[Employee Name]],Employees[[Employee Name]:[Office]],6))</f>
        <v>ONT</v>
      </c>
      <c r="F3201" s="24">
        <v>44924</v>
      </c>
      <c r="G3201" s="24">
        <v>44924</v>
      </c>
      <c r="H3201" s="19" t="s">
        <v>82</v>
      </c>
      <c r="I3201" s="51"/>
      <c r="J3201" s="27" t="str">
        <f ca="1">LeaveTracker[[#This Row],[Days]]&amp;" "&amp;LeaveTracker[[#This Row],[Type of Leave]]</f>
        <v>1 VL</v>
      </c>
      <c r="K3201" s="23">
        <f ca="1">NETWORKDAYS(LeaveTracker[[#This Row],[Start Date]],LeaveTracker[[#This Row],[End Date]],lstHolidays)</f>
        <v>1</v>
      </c>
      <c r="L3201" s="30"/>
    </row>
    <row r="3202" spans="1:12" ht="30" customHeight="1" x14ac:dyDescent="0.3">
      <c r="A3202" s="30">
        <f t="shared" si="24"/>
        <v>1539</v>
      </c>
      <c r="B3202" s="36">
        <v>44922</v>
      </c>
      <c r="C3202" s="36">
        <v>44897</v>
      </c>
      <c r="D3202" s="19" t="s">
        <v>681</v>
      </c>
      <c r="E3202" s="19" t="str">
        <f>IF(ISBLANK(LeaveTracker[[#This Row],[Employee Name]]),"-----",VLOOKUP(LeaveTracker[[#This Row],[Employee Name]],Employees[[Employee Name]:[Office]],6))</f>
        <v>PICNIC GROVE</v>
      </c>
      <c r="F3202" s="24">
        <v>44904</v>
      </c>
      <c r="G3202" s="24">
        <v>44905</v>
      </c>
      <c r="H3202" s="19" t="s">
        <v>300</v>
      </c>
      <c r="I3202" s="51" t="s">
        <v>1016</v>
      </c>
      <c r="J3202" s="27" t="str">
        <f ca="1">LeaveTracker[[#This Row],[Days]]&amp;" "&amp;LeaveTracker[[#This Row],[Type of Leave]]</f>
        <v>1 OTHER</v>
      </c>
      <c r="K3202" s="23">
        <f ca="1">NETWORKDAYS(LeaveTracker[[#This Row],[Start Date]],LeaveTracker[[#This Row],[End Date]],lstHolidays)</f>
        <v>1</v>
      </c>
      <c r="L3202" s="30"/>
    </row>
    <row r="3203" spans="1:12" ht="30" customHeight="1" x14ac:dyDescent="0.3">
      <c r="A3203" s="30">
        <f t="shared" si="24"/>
        <v>1540</v>
      </c>
      <c r="B3203" s="36">
        <v>44922</v>
      </c>
      <c r="C3203" s="36">
        <v>44898</v>
      </c>
      <c r="D3203" s="19" t="s">
        <v>590</v>
      </c>
      <c r="E3203" s="19" t="str">
        <f>IF(ISBLANK(LeaveTracker[[#This Row],[Employee Name]]),"-----",VLOOKUP(LeaveTracker[[#This Row],[Employee Name]],Employees[[Employee Name]:[Office]],6))</f>
        <v>PICNIC GROVE</v>
      </c>
      <c r="F3203" s="24">
        <v>44921</v>
      </c>
      <c r="G3203" s="24">
        <v>44922</v>
      </c>
      <c r="H3203" s="19" t="s">
        <v>81</v>
      </c>
      <c r="I3203" s="51"/>
      <c r="J3203" s="27" t="str">
        <f ca="1">LeaveTracker[[#This Row],[Days]]&amp;" "&amp;LeaveTracker[[#This Row],[Type of Leave]]</f>
        <v>1 SL</v>
      </c>
      <c r="K3203" s="23">
        <f ca="1">NETWORKDAYS(LeaveTracker[[#This Row],[Start Date]],LeaveTracker[[#This Row],[End Date]],lstHolidays)</f>
        <v>1</v>
      </c>
      <c r="L3203" s="30"/>
    </row>
    <row r="3204" spans="1:12" ht="30" customHeight="1" x14ac:dyDescent="0.3">
      <c r="A3204" s="30">
        <f t="shared" si="24"/>
        <v>1541</v>
      </c>
      <c r="B3204" s="36">
        <v>44922</v>
      </c>
      <c r="C3204" s="36">
        <v>44895</v>
      </c>
      <c r="D3204" s="19" t="s">
        <v>282</v>
      </c>
      <c r="E3204" s="19" t="str">
        <f>IF(ISBLANK(LeaveTracker[[#This Row],[Employee Name]]),"-----",VLOOKUP(LeaveTracker[[#This Row],[Employee Name]],Employees[[Employee Name]:[Office]],6))</f>
        <v>PICNIC GROVE</v>
      </c>
      <c r="F3204" s="24">
        <v>44900</v>
      </c>
      <c r="G3204" s="24">
        <v>44901</v>
      </c>
      <c r="H3204" s="19" t="s">
        <v>82</v>
      </c>
      <c r="I3204" s="51"/>
      <c r="J3204" s="27" t="str">
        <f ca="1">LeaveTracker[[#This Row],[Days]]&amp;" "&amp;LeaveTracker[[#This Row],[Type of Leave]]</f>
        <v>2 VL</v>
      </c>
      <c r="K3204" s="23">
        <f ca="1">NETWORKDAYS(LeaveTracker[[#This Row],[Start Date]],LeaveTracker[[#This Row],[End Date]],lstHolidays)</f>
        <v>2</v>
      </c>
      <c r="L3204" s="30"/>
    </row>
    <row r="3205" spans="1:12" ht="30" customHeight="1" x14ac:dyDescent="0.3">
      <c r="A3205" s="30">
        <f t="shared" si="24"/>
        <v>1542</v>
      </c>
      <c r="B3205" s="36">
        <v>44922</v>
      </c>
      <c r="C3205" s="36">
        <v>44882</v>
      </c>
      <c r="D3205" s="19" t="s">
        <v>685</v>
      </c>
      <c r="E3205" s="19" t="str">
        <f>IF(ISBLANK(LeaveTracker[[#This Row],[Employee Name]]),"-----",VLOOKUP(LeaveTracker[[#This Row],[Employee Name]],Employees[[Employee Name]:[Office]],6))</f>
        <v>PICNIC GROVE</v>
      </c>
      <c r="F3205" s="24">
        <v>44888</v>
      </c>
      <c r="G3205" s="24">
        <v>44894</v>
      </c>
      <c r="H3205" s="19" t="s">
        <v>82</v>
      </c>
      <c r="I3205" s="51" t="s">
        <v>1017</v>
      </c>
      <c r="J3205" s="27" t="str">
        <f ca="1">LeaveTracker[[#This Row],[Days]]&amp;" "&amp;LeaveTracker[[#This Row],[Type of Leave]]</f>
        <v>5 VL</v>
      </c>
      <c r="K3205" s="23">
        <f ca="1">NETWORKDAYS(LeaveTracker[[#This Row],[Start Date]],LeaveTracker[[#This Row],[End Date]],lstHolidays)</f>
        <v>5</v>
      </c>
      <c r="L3205" s="30"/>
    </row>
    <row r="3206" spans="1:12" ht="30" customHeight="1" x14ac:dyDescent="0.3">
      <c r="A3206" s="30">
        <f t="shared" si="24"/>
        <v>1543</v>
      </c>
      <c r="B3206" s="36">
        <v>44922</v>
      </c>
      <c r="C3206" s="36">
        <v>44875</v>
      </c>
      <c r="D3206" s="19" t="s">
        <v>685</v>
      </c>
      <c r="E3206" s="19" t="str">
        <f>IF(ISBLANK(LeaveTracker[[#This Row],[Employee Name]]),"-----",VLOOKUP(LeaveTracker[[#This Row],[Employee Name]],Employees[[Employee Name]:[Office]],6))</f>
        <v>PICNIC GROVE</v>
      </c>
      <c r="F3206" s="24">
        <v>44881</v>
      </c>
      <c r="G3206" s="24">
        <v>44887</v>
      </c>
      <c r="H3206" s="19" t="s">
        <v>82</v>
      </c>
      <c r="I3206" s="51"/>
      <c r="J3206" s="27" t="str">
        <f ca="1">LeaveTracker[[#This Row],[Days]]&amp;" "&amp;LeaveTracker[[#This Row],[Type of Leave]]</f>
        <v>5 VL</v>
      </c>
      <c r="K3206" s="23">
        <f ca="1">NETWORKDAYS(LeaveTracker[[#This Row],[Start Date]],LeaveTracker[[#This Row],[End Date]],lstHolidays)</f>
        <v>5</v>
      </c>
      <c r="L3206" s="30"/>
    </row>
    <row r="3207" spans="1:12" ht="30" customHeight="1" x14ac:dyDescent="0.3">
      <c r="A3207" s="30">
        <f t="shared" si="24"/>
        <v>1544</v>
      </c>
      <c r="B3207" s="36">
        <v>44922</v>
      </c>
      <c r="C3207" s="36">
        <v>44873</v>
      </c>
      <c r="D3207" s="19" t="s">
        <v>685</v>
      </c>
      <c r="E3207" s="19" t="str">
        <f>IF(ISBLANK(LeaveTracker[[#This Row],[Employee Name]]),"-----",VLOOKUP(LeaveTracker[[#This Row],[Employee Name]],Employees[[Employee Name]:[Office]],6))</f>
        <v>PICNIC GROVE</v>
      </c>
      <c r="F3207" s="24">
        <v>44878</v>
      </c>
      <c r="G3207" s="24">
        <v>44880</v>
      </c>
      <c r="H3207" s="19" t="s">
        <v>300</v>
      </c>
      <c r="I3207" s="51" t="s">
        <v>1016</v>
      </c>
      <c r="J3207" s="27" t="str">
        <f ca="1">LeaveTracker[[#This Row],[Days]]&amp;" "&amp;LeaveTracker[[#This Row],[Type of Leave]]</f>
        <v>2 OTHER</v>
      </c>
      <c r="K3207" s="23">
        <f ca="1">NETWORKDAYS(LeaveTracker[[#This Row],[Start Date]],LeaveTracker[[#This Row],[End Date]],lstHolidays)</f>
        <v>2</v>
      </c>
      <c r="L3207" s="30"/>
    </row>
    <row r="3208" spans="1:12" ht="30" customHeight="1" x14ac:dyDescent="0.3">
      <c r="A3208" s="30">
        <f t="shared" si="24"/>
        <v>1545</v>
      </c>
      <c r="B3208" s="36">
        <v>44922</v>
      </c>
      <c r="C3208" s="36">
        <v>44910</v>
      </c>
      <c r="D3208" s="19" t="s">
        <v>586</v>
      </c>
      <c r="E3208" s="19" t="str">
        <f>IF(ISBLANK(LeaveTracker[[#This Row],[Employee Name]]),"-----",VLOOKUP(LeaveTracker[[#This Row],[Employee Name]],Employees[[Employee Name]:[Office]],6))</f>
        <v>CCT</v>
      </c>
      <c r="F3208" s="24">
        <v>44914</v>
      </c>
      <c r="G3208" s="24">
        <v>44914</v>
      </c>
      <c r="H3208" s="19" t="s">
        <v>82</v>
      </c>
      <c r="I3208" s="51" t="s">
        <v>1017</v>
      </c>
      <c r="J3208" s="27" t="str">
        <f ca="1">LeaveTracker[[#This Row],[Days]]&amp;" "&amp;LeaveTracker[[#This Row],[Type of Leave]]</f>
        <v>1 VL</v>
      </c>
      <c r="K3208" s="23">
        <f ca="1">NETWORKDAYS(LeaveTracker[[#This Row],[Start Date]],LeaveTracker[[#This Row],[End Date]],lstHolidays)</f>
        <v>1</v>
      </c>
      <c r="L3208" s="30"/>
    </row>
    <row r="3209" spans="1:12" ht="30" customHeight="1" x14ac:dyDescent="0.3">
      <c r="A3209" s="30">
        <v>1545</v>
      </c>
      <c r="B3209" s="36">
        <v>44922</v>
      </c>
      <c r="C3209" s="36">
        <v>44910</v>
      </c>
      <c r="D3209" s="19" t="s">
        <v>586</v>
      </c>
      <c r="E3209" s="19" t="str">
        <f>IF(ISBLANK(LeaveTracker[[#This Row],[Employee Name]]),"-----",VLOOKUP(LeaveTracker[[#This Row],[Employee Name]],Employees[[Employee Name]:[Office]],6))</f>
        <v>CCT</v>
      </c>
      <c r="F3209" s="24">
        <v>44916</v>
      </c>
      <c r="G3209" s="24">
        <v>44916</v>
      </c>
      <c r="H3209" s="19" t="s">
        <v>82</v>
      </c>
      <c r="I3209" s="51" t="s">
        <v>1017</v>
      </c>
      <c r="J3209" s="27" t="str">
        <f ca="1">LeaveTracker[[#This Row],[Days]]&amp;" "&amp;LeaveTracker[[#This Row],[Type of Leave]]</f>
        <v>1 VL</v>
      </c>
      <c r="K3209" s="23">
        <f ca="1">NETWORKDAYS(LeaveTracker[[#This Row],[Start Date]],LeaveTracker[[#This Row],[End Date]],lstHolidays)</f>
        <v>1</v>
      </c>
      <c r="L3209" s="30"/>
    </row>
    <row r="3210" spans="1:12" ht="30" customHeight="1" x14ac:dyDescent="0.3">
      <c r="A3210" s="30">
        <v>1545</v>
      </c>
      <c r="B3210" s="36">
        <v>44922</v>
      </c>
      <c r="C3210" s="36">
        <v>44910</v>
      </c>
      <c r="D3210" s="19" t="s">
        <v>586</v>
      </c>
      <c r="E3210" s="19" t="str">
        <f>IF(ISBLANK(LeaveTracker[[#This Row],[Employee Name]]),"-----",VLOOKUP(LeaveTracker[[#This Row],[Employee Name]],Employees[[Employee Name]:[Office]],6))</f>
        <v>CCT</v>
      </c>
      <c r="F3210" s="24">
        <v>44918</v>
      </c>
      <c r="G3210" s="24">
        <v>44918</v>
      </c>
      <c r="H3210" s="19" t="s">
        <v>82</v>
      </c>
      <c r="I3210" s="51" t="s">
        <v>1017</v>
      </c>
      <c r="J3210" s="27" t="str">
        <f ca="1">LeaveTracker[[#This Row],[Days]]&amp;" "&amp;LeaveTracker[[#This Row],[Type of Leave]]</f>
        <v>1 VL</v>
      </c>
      <c r="K3210" s="23">
        <f ca="1">NETWORKDAYS(LeaveTracker[[#This Row],[Start Date]],LeaveTracker[[#This Row],[End Date]],lstHolidays)</f>
        <v>1</v>
      </c>
      <c r="L3210" s="30"/>
    </row>
    <row r="3211" spans="1:12" ht="30" customHeight="1" x14ac:dyDescent="0.3">
      <c r="A3211" s="30">
        <v>1545</v>
      </c>
      <c r="B3211" s="36">
        <v>44922</v>
      </c>
      <c r="C3211" s="36">
        <v>44910</v>
      </c>
      <c r="D3211" s="19" t="s">
        <v>586</v>
      </c>
      <c r="E3211" s="19" t="str">
        <f>IF(ISBLANK(LeaveTracker[[#This Row],[Employee Name]]),"-----",VLOOKUP(LeaveTracker[[#This Row],[Employee Name]],Employees[[Employee Name]:[Office]],6))</f>
        <v>CCT</v>
      </c>
      <c r="F3211" s="24">
        <v>44922</v>
      </c>
      <c r="G3211" s="24">
        <v>44922</v>
      </c>
      <c r="H3211" s="19" t="s">
        <v>82</v>
      </c>
      <c r="I3211" s="51" t="s">
        <v>1017</v>
      </c>
      <c r="J3211" s="27" t="str">
        <f ca="1">LeaveTracker[[#This Row],[Days]]&amp;" "&amp;LeaveTracker[[#This Row],[Type of Leave]]</f>
        <v>1 VL</v>
      </c>
      <c r="K3211" s="23">
        <f ca="1">NETWORKDAYS(LeaveTracker[[#This Row],[Start Date]],LeaveTracker[[#This Row],[End Date]],lstHolidays)</f>
        <v>1</v>
      </c>
      <c r="L3211" s="30"/>
    </row>
    <row r="3212" spans="1:12" ht="30" customHeight="1" x14ac:dyDescent="0.3">
      <c r="A3212" s="30">
        <v>1545</v>
      </c>
      <c r="B3212" s="36">
        <v>44922</v>
      </c>
      <c r="C3212" s="36">
        <v>44910</v>
      </c>
      <c r="D3212" s="19" t="s">
        <v>586</v>
      </c>
      <c r="E3212" s="19" t="str">
        <f>IF(ISBLANK(LeaveTracker[[#This Row],[Employee Name]]),"-----",VLOOKUP(LeaveTracker[[#This Row],[Employee Name]],Employees[[Employee Name]:[Office]],6))</f>
        <v>CCT</v>
      </c>
      <c r="F3212" s="24">
        <v>44923</v>
      </c>
      <c r="G3212" s="24">
        <v>44923</v>
      </c>
      <c r="H3212" s="19" t="s">
        <v>82</v>
      </c>
      <c r="I3212" s="51" t="s">
        <v>1017</v>
      </c>
      <c r="J3212" s="27" t="str">
        <f ca="1">LeaveTracker[[#This Row],[Days]]&amp;" "&amp;LeaveTracker[[#This Row],[Type of Leave]]</f>
        <v>1 VL</v>
      </c>
      <c r="K3212" s="23">
        <f ca="1">NETWORKDAYS(LeaveTracker[[#This Row],[Start Date]],LeaveTracker[[#This Row],[End Date]],lstHolidays)</f>
        <v>1</v>
      </c>
      <c r="L3212" s="30"/>
    </row>
    <row r="3213" spans="1:12" ht="30" customHeight="1" x14ac:dyDescent="0.3">
      <c r="A3213" s="30">
        <f t="shared" si="24"/>
        <v>1546</v>
      </c>
      <c r="B3213" s="36">
        <v>44922</v>
      </c>
      <c r="C3213" s="36">
        <v>44902</v>
      </c>
      <c r="D3213" s="19" t="s">
        <v>581</v>
      </c>
      <c r="E3213" s="19" t="str">
        <f>IF(ISBLANK(LeaveTracker[[#This Row],[Employee Name]]),"-----",VLOOKUP(LeaveTracker[[#This Row],[Employee Name]],Employees[[Employee Name]:[Office]],6))</f>
        <v>CCT</v>
      </c>
      <c r="F3213" s="24">
        <v>44908</v>
      </c>
      <c r="G3213" s="24">
        <v>44908</v>
      </c>
      <c r="H3213" s="19" t="s">
        <v>82</v>
      </c>
      <c r="I3213" s="51" t="s">
        <v>1017</v>
      </c>
      <c r="J3213" s="27" t="str">
        <f ca="1">LeaveTracker[[#This Row],[Days]]&amp;" "&amp;LeaveTracker[[#This Row],[Type of Leave]]</f>
        <v>1 VL</v>
      </c>
      <c r="K3213" s="23">
        <f ca="1">NETWORKDAYS(LeaveTracker[[#This Row],[Start Date]],LeaveTracker[[#This Row],[End Date]],lstHolidays)</f>
        <v>1</v>
      </c>
      <c r="L3213" s="30"/>
    </row>
    <row r="3214" spans="1:12" ht="30" customHeight="1" x14ac:dyDescent="0.3">
      <c r="A3214" s="30">
        <v>1546</v>
      </c>
      <c r="B3214" s="36">
        <v>44922</v>
      </c>
      <c r="C3214" s="36">
        <v>44902</v>
      </c>
      <c r="D3214" s="19" t="s">
        <v>581</v>
      </c>
      <c r="E3214" s="19" t="str">
        <f>IF(ISBLANK(LeaveTracker[[#This Row],[Employee Name]]),"-----",VLOOKUP(LeaveTracker[[#This Row],[Employee Name]],Employees[[Employee Name]:[Office]],6))</f>
        <v>CCT</v>
      </c>
      <c r="F3214" s="24">
        <v>44921</v>
      </c>
      <c r="G3214" s="24">
        <v>44924</v>
      </c>
      <c r="H3214" s="19" t="s">
        <v>82</v>
      </c>
      <c r="I3214" s="51" t="s">
        <v>1017</v>
      </c>
      <c r="J3214" s="27" t="str">
        <f ca="1">LeaveTracker[[#This Row],[Days]]&amp;" "&amp;LeaveTracker[[#This Row],[Type of Leave]]</f>
        <v>3 VL</v>
      </c>
      <c r="K3214" s="23">
        <f ca="1">NETWORKDAYS(LeaveTracker[[#This Row],[Start Date]],LeaveTracker[[#This Row],[End Date]],lstHolidays)</f>
        <v>3</v>
      </c>
      <c r="L3214" s="30"/>
    </row>
    <row r="3215" spans="1:12" ht="30" customHeight="1" x14ac:dyDescent="0.3">
      <c r="A3215" s="30">
        <f t="shared" si="24"/>
        <v>1547</v>
      </c>
      <c r="B3215" s="36">
        <v>44922</v>
      </c>
      <c r="C3215" s="36">
        <v>44909</v>
      </c>
      <c r="D3215" s="19" t="s">
        <v>581</v>
      </c>
      <c r="E3215" s="19" t="str">
        <f>IF(ISBLANK(LeaveTracker[[#This Row],[Employee Name]]),"-----",VLOOKUP(LeaveTracker[[#This Row],[Employee Name]],Employees[[Employee Name]:[Office]],6))</f>
        <v>CCT</v>
      </c>
      <c r="F3215" s="24">
        <v>44904</v>
      </c>
      <c r="G3215" s="24">
        <v>44904</v>
      </c>
      <c r="H3215" s="19" t="s">
        <v>81</v>
      </c>
      <c r="I3215" s="51"/>
      <c r="J3215" s="27" t="str">
        <f ca="1">LeaveTracker[[#This Row],[Days]]&amp;" "&amp;LeaveTracker[[#This Row],[Type of Leave]]</f>
        <v>1 SL</v>
      </c>
      <c r="K3215" s="23">
        <f ca="1">NETWORKDAYS(LeaveTracker[[#This Row],[Start Date]],LeaveTracker[[#This Row],[End Date]],lstHolidays)</f>
        <v>1</v>
      </c>
      <c r="L3215" s="30"/>
    </row>
    <row r="3216" spans="1:12" ht="30" customHeight="1" x14ac:dyDescent="0.3">
      <c r="A3216" s="30">
        <v>1547</v>
      </c>
      <c r="B3216" s="36">
        <v>44922</v>
      </c>
      <c r="C3216" s="36">
        <v>44909</v>
      </c>
      <c r="D3216" s="19" t="s">
        <v>581</v>
      </c>
      <c r="E3216" s="19" t="str">
        <f>IF(ISBLANK(LeaveTracker[[#This Row],[Employee Name]]),"-----",VLOOKUP(LeaveTracker[[#This Row],[Employee Name]],Employees[[Employee Name]:[Office]],6))</f>
        <v>CCT</v>
      </c>
      <c r="F3216" s="24">
        <v>44907</v>
      </c>
      <c r="G3216" s="24">
        <v>44907</v>
      </c>
      <c r="H3216" s="19" t="s">
        <v>81</v>
      </c>
      <c r="I3216" s="51"/>
      <c r="J3216" s="27" t="str">
        <f ca="1">LeaveTracker[[#This Row],[Days]]&amp;" "&amp;LeaveTracker[[#This Row],[Type of Leave]]</f>
        <v>1 SL</v>
      </c>
      <c r="K3216" s="23">
        <f ca="1">NETWORKDAYS(LeaveTracker[[#This Row],[Start Date]],LeaveTracker[[#This Row],[End Date]],lstHolidays)</f>
        <v>1</v>
      </c>
      <c r="L3216" s="30"/>
    </row>
    <row r="3217" spans="1:12" ht="30" customHeight="1" x14ac:dyDescent="0.3">
      <c r="A3217" s="30">
        <f t="shared" si="24"/>
        <v>1548</v>
      </c>
      <c r="B3217" s="36">
        <v>44922</v>
      </c>
      <c r="C3217" s="36">
        <v>44909</v>
      </c>
      <c r="D3217" s="19" t="s">
        <v>378</v>
      </c>
      <c r="E3217" s="19" t="str">
        <f>IF(ISBLANK(LeaveTracker[[#This Row],[Employee Name]]),"-----",VLOOKUP(LeaveTracker[[#This Row],[Employee Name]],Employees[[Employee Name]:[Office]],6))</f>
        <v>CCT</v>
      </c>
      <c r="F3217" s="24">
        <v>44921</v>
      </c>
      <c r="G3217" s="24">
        <v>44924</v>
      </c>
      <c r="H3217" s="19" t="s">
        <v>82</v>
      </c>
      <c r="I3217" s="51"/>
      <c r="J3217" s="27" t="str">
        <f ca="1">LeaveTracker[[#This Row],[Days]]&amp;" "&amp;LeaveTracker[[#This Row],[Type of Leave]]</f>
        <v>3 VL</v>
      </c>
      <c r="K3217" s="23">
        <f ca="1">NETWORKDAYS(LeaveTracker[[#This Row],[Start Date]],LeaveTracker[[#This Row],[End Date]],lstHolidays)</f>
        <v>3</v>
      </c>
      <c r="L3217" s="30"/>
    </row>
    <row r="3218" spans="1:12" ht="30" customHeight="1" x14ac:dyDescent="0.3">
      <c r="A3218" s="30">
        <f t="shared" si="24"/>
        <v>1549</v>
      </c>
      <c r="B3218" s="36">
        <v>44922</v>
      </c>
      <c r="C3218" s="36">
        <v>44908</v>
      </c>
      <c r="D3218" s="19" t="s">
        <v>370</v>
      </c>
      <c r="E3218" s="19" t="str">
        <f>IF(ISBLANK(LeaveTracker[[#This Row],[Employee Name]]),"-----",VLOOKUP(LeaveTracker[[#This Row],[Employee Name]],Employees[[Employee Name]:[Office]],6))</f>
        <v>CCT</v>
      </c>
      <c r="F3218" s="24">
        <v>44907</v>
      </c>
      <c r="G3218" s="24">
        <v>44907</v>
      </c>
      <c r="H3218" s="19" t="s">
        <v>81</v>
      </c>
      <c r="I3218" s="51"/>
      <c r="J3218" s="27" t="str">
        <f ca="1">LeaveTracker[[#This Row],[Days]]&amp;" "&amp;LeaveTracker[[#This Row],[Type of Leave]]</f>
        <v>1 SL</v>
      </c>
      <c r="K3218" s="23">
        <f ca="1">NETWORKDAYS(LeaveTracker[[#This Row],[Start Date]],LeaveTracker[[#This Row],[End Date]],lstHolidays)</f>
        <v>1</v>
      </c>
      <c r="L3218" s="30"/>
    </row>
    <row r="3219" spans="1:12" ht="30" customHeight="1" x14ac:dyDescent="0.3">
      <c r="A3219" s="30">
        <f t="shared" si="24"/>
        <v>1550</v>
      </c>
      <c r="B3219" s="36">
        <v>44922</v>
      </c>
      <c r="C3219" s="36">
        <v>44901</v>
      </c>
      <c r="D3219" s="19" t="s">
        <v>383</v>
      </c>
      <c r="E3219" s="19" t="str">
        <f>IF(ISBLANK(LeaveTracker[[#This Row],[Employee Name]]),"-----",VLOOKUP(LeaveTracker[[#This Row],[Employee Name]],Employees[[Employee Name]:[Office]],6))</f>
        <v>CCT</v>
      </c>
      <c r="F3219" s="24">
        <v>44897</v>
      </c>
      <c r="G3219" s="24">
        <v>44897</v>
      </c>
      <c r="H3219" s="19" t="s">
        <v>81</v>
      </c>
      <c r="I3219" s="51"/>
      <c r="J3219" s="27" t="str">
        <f ca="1">LeaveTracker[[#This Row],[Days]]&amp;" "&amp;LeaveTracker[[#This Row],[Type of Leave]]</f>
        <v>1 SL</v>
      </c>
      <c r="K3219" s="23">
        <f ca="1">NETWORKDAYS(LeaveTracker[[#This Row],[Start Date]],LeaveTracker[[#This Row],[End Date]],lstHolidays)</f>
        <v>1</v>
      </c>
      <c r="L3219" s="30"/>
    </row>
    <row r="3220" spans="1:12" ht="30" customHeight="1" x14ac:dyDescent="0.3">
      <c r="A3220" s="30">
        <f t="shared" si="24"/>
        <v>1551</v>
      </c>
      <c r="B3220" s="36">
        <v>44922</v>
      </c>
      <c r="C3220" s="36">
        <v>44901</v>
      </c>
      <c r="D3220" s="19" t="s">
        <v>575</v>
      </c>
      <c r="E3220" s="19" t="str">
        <f>IF(ISBLANK(LeaveTracker[[#This Row],[Employee Name]]),"-----",VLOOKUP(LeaveTracker[[#This Row],[Employee Name]],Employees[[Employee Name]:[Office]],6))</f>
        <v>CCT</v>
      </c>
      <c r="F3220" s="24">
        <v>44922</v>
      </c>
      <c r="G3220" s="24">
        <v>44922</v>
      </c>
      <c r="H3220" s="19" t="s">
        <v>300</v>
      </c>
      <c r="I3220" s="51" t="s">
        <v>1016</v>
      </c>
      <c r="J3220" s="27" t="str">
        <f ca="1">LeaveTracker[[#This Row],[Days]]&amp;" "&amp;LeaveTracker[[#This Row],[Type of Leave]]</f>
        <v>1 OTHER</v>
      </c>
      <c r="K3220" s="23">
        <f ca="1">NETWORKDAYS(LeaveTracker[[#This Row],[Start Date]],LeaveTracker[[#This Row],[End Date]],lstHolidays)</f>
        <v>1</v>
      </c>
      <c r="L3220" s="30"/>
    </row>
    <row r="3221" spans="1:12" ht="30" customHeight="1" x14ac:dyDescent="0.3">
      <c r="A3221" s="30">
        <f t="shared" si="24"/>
        <v>1552</v>
      </c>
      <c r="B3221" s="36">
        <v>44922</v>
      </c>
      <c r="C3221" s="36">
        <v>44840</v>
      </c>
      <c r="D3221" s="19" t="s">
        <v>575</v>
      </c>
      <c r="E3221" s="19" t="str">
        <f>IF(ISBLANK(LeaveTracker[[#This Row],[Employee Name]]),"-----",VLOOKUP(LeaveTracker[[#This Row],[Employee Name]],Employees[[Employee Name]:[Office]],6))</f>
        <v>CCT</v>
      </c>
      <c r="F3221" s="24">
        <v>44923</v>
      </c>
      <c r="G3221" s="24">
        <v>44924</v>
      </c>
      <c r="H3221" s="19" t="s">
        <v>82</v>
      </c>
      <c r="I3221" s="51" t="s">
        <v>1017</v>
      </c>
      <c r="J3221" s="27" t="str">
        <f ca="1">LeaveTracker[[#This Row],[Days]]&amp;" "&amp;LeaveTracker[[#This Row],[Type of Leave]]</f>
        <v>2 VL</v>
      </c>
      <c r="K3221" s="23">
        <f ca="1">NETWORKDAYS(LeaveTracker[[#This Row],[Start Date]],LeaveTracker[[#This Row],[End Date]],lstHolidays)</f>
        <v>2</v>
      </c>
      <c r="L3221" s="30"/>
    </row>
    <row r="3222" spans="1:12" ht="30" customHeight="1" x14ac:dyDescent="0.3">
      <c r="A3222" s="30">
        <f t="shared" si="24"/>
        <v>1553</v>
      </c>
      <c r="B3222" s="36">
        <v>44922</v>
      </c>
      <c r="C3222" s="36" t="s">
        <v>2084</v>
      </c>
      <c r="D3222" s="19" t="s">
        <v>370</v>
      </c>
      <c r="E3222" s="19" t="str">
        <f>IF(ISBLANK(LeaveTracker[[#This Row],[Employee Name]]),"-----",VLOOKUP(LeaveTracker[[#This Row],[Employee Name]],Employees[[Employee Name]:[Office]],6))</f>
        <v>CCT</v>
      </c>
      <c r="F3222" s="24">
        <v>44880</v>
      </c>
      <c r="G3222" s="24">
        <v>44880</v>
      </c>
      <c r="H3222" s="19" t="s">
        <v>81</v>
      </c>
      <c r="I3222" s="51"/>
      <c r="J3222" s="27" t="str">
        <f ca="1">LeaveTracker[[#This Row],[Days]]&amp;" "&amp;LeaveTracker[[#This Row],[Type of Leave]]</f>
        <v>1 SL</v>
      </c>
      <c r="K3222" s="23">
        <f ca="1">NETWORKDAYS(LeaveTracker[[#This Row],[Start Date]],LeaveTracker[[#This Row],[End Date]],lstHolidays)</f>
        <v>1</v>
      </c>
      <c r="L3222" s="30"/>
    </row>
    <row r="3223" spans="1:12" ht="30" customHeight="1" x14ac:dyDescent="0.3">
      <c r="A3223" s="30">
        <f t="shared" si="24"/>
        <v>1554</v>
      </c>
      <c r="B3223" s="36">
        <v>44922</v>
      </c>
      <c r="C3223" s="36">
        <v>44900</v>
      </c>
      <c r="D3223" s="19" t="s">
        <v>370</v>
      </c>
      <c r="E3223" s="19" t="str">
        <f>IF(ISBLANK(LeaveTracker[[#This Row],[Employee Name]]),"-----",VLOOKUP(LeaveTracker[[#This Row],[Employee Name]],Employees[[Employee Name]:[Office]],6))</f>
        <v>CCT</v>
      </c>
      <c r="F3223" s="24">
        <v>44887</v>
      </c>
      <c r="G3223" s="24">
        <v>44887</v>
      </c>
      <c r="H3223" s="19" t="s">
        <v>81</v>
      </c>
      <c r="I3223" s="51"/>
      <c r="J3223" s="27" t="str">
        <f ca="1">LeaveTracker[[#This Row],[Days]]&amp;" "&amp;LeaveTracker[[#This Row],[Type of Leave]]</f>
        <v>1 SL</v>
      </c>
      <c r="K3223" s="23">
        <f ca="1">NETWORKDAYS(LeaveTracker[[#This Row],[Start Date]],LeaveTracker[[#This Row],[End Date]],lstHolidays)</f>
        <v>1</v>
      </c>
      <c r="L3223" s="30"/>
    </row>
    <row r="3224" spans="1:12" ht="30" customHeight="1" x14ac:dyDescent="0.3">
      <c r="A3224" s="30">
        <v>1554</v>
      </c>
      <c r="B3224" s="36">
        <v>44922</v>
      </c>
      <c r="C3224" s="36">
        <v>44900</v>
      </c>
      <c r="D3224" s="19" t="s">
        <v>370</v>
      </c>
      <c r="E3224" s="19" t="str">
        <f>IF(ISBLANK(LeaveTracker[[#This Row],[Employee Name]]),"-----",VLOOKUP(LeaveTracker[[#This Row],[Employee Name]],Employees[[Employee Name]:[Office]],6))</f>
        <v>CCT</v>
      </c>
      <c r="F3224" s="24">
        <v>44897</v>
      </c>
      <c r="G3224" s="24">
        <v>44897</v>
      </c>
      <c r="H3224" s="19" t="s">
        <v>81</v>
      </c>
      <c r="I3224" s="51"/>
      <c r="J3224" s="27" t="str">
        <f ca="1">LeaveTracker[[#This Row],[Days]]&amp;" "&amp;LeaveTracker[[#This Row],[Type of Leave]]</f>
        <v>1 SL</v>
      </c>
      <c r="K3224" s="23">
        <f ca="1">NETWORKDAYS(LeaveTracker[[#This Row],[Start Date]],LeaveTracker[[#This Row],[End Date]],lstHolidays)</f>
        <v>1</v>
      </c>
      <c r="L3224" s="30"/>
    </row>
    <row r="3225" spans="1:12" ht="30" customHeight="1" x14ac:dyDescent="0.3">
      <c r="A3225" s="30">
        <f t="shared" si="24"/>
        <v>1555</v>
      </c>
      <c r="B3225" s="36">
        <v>44922</v>
      </c>
      <c r="C3225" s="36">
        <v>44893</v>
      </c>
      <c r="D3225" s="19" t="s">
        <v>586</v>
      </c>
      <c r="E3225" s="19" t="str">
        <f>IF(ISBLANK(LeaveTracker[[#This Row],[Employee Name]]),"-----",VLOOKUP(LeaveTracker[[#This Row],[Employee Name]],Employees[[Employee Name]:[Office]],6))</f>
        <v>CCT</v>
      </c>
      <c r="F3225" s="24">
        <v>44893</v>
      </c>
      <c r="G3225" s="24">
        <v>44893</v>
      </c>
      <c r="H3225" s="19" t="s">
        <v>300</v>
      </c>
      <c r="I3225" s="51" t="s">
        <v>276</v>
      </c>
      <c r="J3225" s="27" t="str">
        <f ca="1">LeaveTracker[[#This Row],[Days]]&amp;" "&amp;LeaveTracker[[#This Row],[Type of Leave]]</f>
        <v>1 OTHER</v>
      </c>
      <c r="K3225" s="23">
        <f ca="1">NETWORKDAYS(LeaveTracker[[#This Row],[Start Date]],LeaveTracker[[#This Row],[End Date]],lstHolidays)</f>
        <v>1</v>
      </c>
      <c r="L3225" s="30"/>
    </row>
    <row r="3226" spans="1:12" ht="30" customHeight="1" x14ac:dyDescent="0.3">
      <c r="A3226" s="30">
        <f t="shared" si="24"/>
        <v>1556</v>
      </c>
      <c r="B3226" s="36">
        <v>44922</v>
      </c>
      <c r="C3226" s="36">
        <v>44893</v>
      </c>
      <c r="D3226" s="19" t="s">
        <v>469</v>
      </c>
      <c r="E3226" s="19" t="str">
        <f>IF(ISBLANK(LeaveTracker[[#This Row],[Employee Name]]),"-----",VLOOKUP(LeaveTracker[[#This Row],[Employee Name]],Employees[[Employee Name]:[Office]],6))</f>
        <v>ASSESSORS OFFICE</v>
      </c>
      <c r="F3226" s="24">
        <v>44890</v>
      </c>
      <c r="G3226" s="24">
        <v>44890</v>
      </c>
      <c r="H3226" s="19" t="s">
        <v>300</v>
      </c>
      <c r="I3226" s="51" t="s">
        <v>1016</v>
      </c>
      <c r="J3226" s="27" t="str">
        <f ca="1">LeaveTracker[[#This Row],[Days]]&amp;" "&amp;LeaveTracker[[#This Row],[Type of Leave]]</f>
        <v>1 OTHER</v>
      </c>
      <c r="K3226" s="23">
        <f ca="1">NETWORKDAYS(LeaveTracker[[#This Row],[Start Date]],LeaveTracker[[#This Row],[End Date]],lstHolidays)</f>
        <v>1</v>
      </c>
      <c r="L3226" s="30"/>
    </row>
    <row r="3227" spans="1:12" ht="30" customHeight="1" x14ac:dyDescent="0.3">
      <c r="A3227" s="30">
        <f t="shared" si="24"/>
        <v>1557</v>
      </c>
      <c r="B3227" s="36">
        <v>44922</v>
      </c>
      <c r="C3227" s="36">
        <v>44890</v>
      </c>
      <c r="D3227" s="19" t="s">
        <v>660</v>
      </c>
      <c r="E3227" s="19" t="str">
        <f>IF(ISBLANK(LeaveTracker[[#This Row],[Employee Name]]),"-----",VLOOKUP(LeaveTracker[[#This Row],[Employee Name]],Employees[[Employee Name]:[Office]],6))</f>
        <v>ASSESSORS OFFICE</v>
      </c>
      <c r="F3227" s="24">
        <v>44889</v>
      </c>
      <c r="G3227" s="24">
        <v>44889</v>
      </c>
      <c r="H3227" s="19" t="s">
        <v>82</v>
      </c>
      <c r="I3227" s="51"/>
      <c r="J3227" s="27" t="str">
        <f ca="1">LeaveTracker[[#This Row],[Days]]&amp;" "&amp;LeaveTracker[[#This Row],[Type of Leave]]</f>
        <v>1 VL</v>
      </c>
      <c r="K3227" s="23">
        <f ca="1">NETWORKDAYS(LeaveTracker[[#This Row],[Start Date]],LeaveTracker[[#This Row],[End Date]],lstHolidays)</f>
        <v>1</v>
      </c>
      <c r="L3227" s="30"/>
    </row>
    <row r="3228" spans="1:12" ht="30" customHeight="1" x14ac:dyDescent="0.3">
      <c r="A3228" s="30">
        <f t="shared" si="24"/>
        <v>1558</v>
      </c>
      <c r="B3228" s="36">
        <v>44922</v>
      </c>
      <c r="C3228" s="36">
        <v>44907</v>
      </c>
      <c r="D3228" s="19" t="s">
        <v>473</v>
      </c>
      <c r="E3228" s="19" t="str">
        <f>IF(ISBLANK(LeaveTracker[[#This Row],[Employee Name]]),"-----",VLOOKUP(LeaveTracker[[#This Row],[Employee Name]],Employees[[Employee Name]:[Office]],6))</f>
        <v>ASSESSORS OFFICE</v>
      </c>
      <c r="F3228" s="24">
        <v>44904</v>
      </c>
      <c r="G3228" s="24">
        <v>44904</v>
      </c>
      <c r="H3228" s="19" t="s">
        <v>81</v>
      </c>
      <c r="I3228" s="51"/>
      <c r="J3228" s="27" t="str">
        <f ca="1">LeaveTracker[[#This Row],[Days]]&amp;" "&amp;LeaveTracker[[#This Row],[Type of Leave]]</f>
        <v>1 SL</v>
      </c>
      <c r="K3228" s="23">
        <f ca="1">NETWORKDAYS(LeaveTracker[[#This Row],[Start Date]],LeaveTracker[[#This Row],[End Date]],lstHolidays)</f>
        <v>1</v>
      </c>
      <c r="L3228" s="30"/>
    </row>
    <row r="3229" spans="1:12" ht="30" customHeight="1" x14ac:dyDescent="0.3">
      <c r="A3229" s="30">
        <f t="shared" si="24"/>
        <v>1559</v>
      </c>
      <c r="B3229" s="36">
        <v>44922</v>
      </c>
      <c r="C3229" s="36">
        <v>44818</v>
      </c>
      <c r="D3229" s="19" t="s">
        <v>446</v>
      </c>
      <c r="E3229" s="19" t="str">
        <f>IF(ISBLANK(LeaveTracker[[#This Row],[Employee Name]]),"-----",VLOOKUP(LeaveTracker[[#This Row],[Employee Name]],Employees[[Employee Name]:[Office]],6))</f>
        <v>GSO</v>
      </c>
      <c r="F3229" s="24">
        <v>44817</v>
      </c>
      <c r="G3229" s="24">
        <v>44817</v>
      </c>
      <c r="H3229" s="19" t="s">
        <v>81</v>
      </c>
      <c r="I3229" s="51"/>
      <c r="J3229" s="27" t="str">
        <f ca="1">LeaveTracker[[#This Row],[Days]]&amp;" "&amp;LeaveTracker[[#This Row],[Type of Leave]]</f>
        <v>1 SL</v>
      </c>
      <c r="K3229" s="23">
        <f ca="1">NETWORKDAYS(LeaveTracker[[#This Row],[Start Date]],LeaveTracker[[#This Row],[End Date]],lstHolidays)</f>
        <v>1</v>
      </c>
      <c r="L3229" s="30"/>
    </row>
    <row r="3230" spans="1:12" ht="30" customHeight="1" x14ac:dyDescent="0.3">
      <c r="A3230" s="30">
        <f t="shared" si="24"/>
        <v>1560</v>
      </c>
      <c r="B3230" s="36">
        <v>44922</v>
      </c>
      <c r="C3230" s="36">
        <v>44817</v>
      </c>
      <c r="D3230" s="19" t="s">
        <v>533</v>
      </c>
      <c r="E3230" s="19" t="str">
        <f>IF(ISBLANK(LeaveTracker[[#This Row],[Employee Name]]),"-----",VLOOKUP(LeaveTracker[[#This Row],[Employee Name]],Employees[[Employee Name]:[Office]],6))</f>
        <v>GSO</v>
      </c>
      <c r="F3230" s="24">
        <v>44812</v>
      </c>
      <c r="G3230" s="24">
        <v>44816</v>
      </c>
      <c r="H3230" s="19" t="s">
        <v>81</v>
      </c>
      <c r="I3230" s="51"/>
      <c r="J3230" s="27" t="str">
        <f ca="1">LeaveTracker[[#This Row],[Days]]&amp;" "&amp;LeaveTracker[[#This Row],[Type of Leave]]</f>
        <v>3 SL</v>
      </c>
      <c r="K3230" s="23">
        <f ca="1">NETWORKDAYS(LeaveTracker[[#This Row],[Start Date]],LeaveTracker[[#This Row],[End Date]],lstHolidays)</f>
        <v>3</v>
      </c>
      <c r="L3230" s="30"/>
    </row>
    <row r="3231" spans="1:12" ht="30" customHeight="1" x14ac:dyDescent="0.3">
      <c r="A3231" s="30">
        <f t="shared" si="24"/>
        <v>1561</v>
      </c>
      <c r="B3231" s="36">
        <v>44922</v>
      </c>
      <c r="C3231" s="36">
        <v>44816</v>
      </c>
      <c r="D3231" s="19" t="s">
        <v>888</v>
      </c>
      <c r="E3231" s="19" t="str">
        <f>IF(ISBLANK(LeaveTracker[[#This Row],[Employee Name]]),"-----",VLOOKUP(LeaveTracker[[#This Row],[Employee Name]],Employees[[Employee Name]:[Office]],6))</f>
        <v>GSO</v>
      </c>
      <c r="F3231" s="24">
        <v>44812</v>
      </c>
      <c r="G3231" s="24">
        <v>44813</v>
      </c>
      <c r="H3231" s="19" t="s">
        <v>81</v>
      </c>
      <c r="I3231" s="51"/>
      <c r="J3231" s="27" t="str">
        <f ca="1">LeaveTracker[[#This Row],[Days]]&amp;" "&amp;LeaveTracker[[#This Row],[Type of Leave]]</f>
        <v>2 SL</v>
      </c>
      <c r="K3231" s="23">
        <f ca="1">NETWORKDAYS(LeaveTracker[[#This Row],[Start Date]],LeaveTracker[[#This Row],[End Date]],lstHolidays)</f>
        <v>2</v>
      </c>
      <c r="L3231" s="30"/>
    </row>
    <row r="3232" spans="1:12" ht="30" customHeight="1" x14ac:dyDescent="0.3">
      <c r="A3232" s="30">
        <f t="shared" si="24"/>
        <v>1562</v>
      </c>
      <c r="B3232" s="36">
        <v>44922</v>
      </c>
      <c r="C3232" s="36">
        <v>44812</v>
      </c>
      <c r="D3232" s="19" t="s">
        <v>885</v>
      </c>
      <c r="E3232" s="19" t="str">
        <f>IF(ISBLANK(LeaveTracker[[#This Row],[Employee Name]]),"-----",VLOOKUP(LeaveTracker[[#This Row],[Employee Name]],Employees[[Employee Name]:[Office]],6))</f>
        <v>GSO</v>
      </c>
      <c r="F3232" s="24">
        <v>44811</v>
      </c>
      <c r="G3232" s="24">
        <v>44811</v>
      </c>
      <c r="H3232" s="19" t="s">
        <v>81</v>
      </c>
      <c r="I3232" s="51"/>
      <c r="J3232" s="27" t="str">
        <f ca="1">LeaveTracker[[#This Row],[Days]]&amp;" "&amp;LeaveTracker[[#This Row],[Type of Leave]]</f>
        <v>1 SL</v>
      </c>
      <c r="K3232" s="23">
        <f ca="1">NETWORKDAYS(LeaveTracker[[#This Row],[Start Date]],LeaveTracker[[#This Row],[End Date]],lstHolidays)</f>
        <v>1</v>
      </c>
      <c r="L3232" s="30"/>
    </row>
    <row r="3233" spans="1:12" ht="30" customHeight="1" x14ac:dyDescent="0.3">
      <c r="A3233" s="30">
        <f t="shared" si="24"/>
        <v>1563</v>
      </c>
      <c r="B3233" s="36">
        <v>44922</v>
      </c>
      <c r="C3233" s="36">
        <v>44909</v>
      </c>
      <c r="D3233" s="19" t="s">
        <v>1887</v>
      </c>
      <c r="E3233" s="19" t="str">
        <f>IF(ISBLANK(LeaveTracker[[#This Row],[Employee Name]]),"-----",VLOOKUP(LeaveTracker[[#This Row],[Employee Name]],Employees[[Employee Name]:[Office]],6))</f>
        <v>CCT</v>
      </c>
      <c r="F3233" s="24">
        <v>44921</v>
      </c>
      <c r="G3233" s="24">
        <v>44924</v>
      </c>
      <c r="H3233" s="19" t="s">
        <v>82</v>
      </c>
      <c r="I3233" s="51"/>
      <c r="J3233" s="27" t="str">
        <f ca="1">LeaveTracker[[#This Row],[Days]]&amp;" "&amp;LeaveTracker[[#This Row],[Type of Leave]]</f>
        <v>3 VL</v>
      </c>
      <c r="K3233" s="23">
        <f ca="1">NETWORKDAYS(LeaveTracker[[#This Row],[Start Date]],LeaveTracker[[#This Row],[End Date]],lstHolidays)</f>
        <v>3</v>
      </c>
      <c r="L3233" s="30"/>
    </row>
    <row r="3234" spans="1:12" ht="30" customHeight="1" x14ac:dyDescent="0.3">
      <c r="A3234" s="30">
        <f t="shared" si="24"/>
        <v>1564</v>
      </c>
      <c r="B3234" s="36">
        <v>44922</v>
      </c>
      <c r="C3234" s="36">
        <v>44911</v>
      </c>
      <c r="D3234" s="19" t="s">
        <v>1886</v>
      </c>
      <c r="E3234" s="19" t="str">
        <f>IF(ISBLANK(LeaveTracker[[#This Row],[Employee Name]]),"-----",VLOOKUP(LeaveTracker[[#This Row],[Employee Name]],Employees[[Employee Name]:[Office]],6))</f>
        <v>CENRO</v>
      </c>
      <c r="F3234" s="24">
        <v>44910</v>
      </c>
      <c r="G3234" s="24">
        <v>44910</v>
      </c>
      <c r="H3234" s="19" t="s">
        <v>81</v>
      </c>
      <c r="I3234" s="51"/>
      <c r="J3234" s="27" t="str">
        <f ca="1">LeaveTracker[[#This Row],[Days]]&amp;" "&amp;LeaveTracker[[#This Row],[Type of Leave]]</f>
        <v>1 SL</v>
      </c>
      <c r="K3234" s="23">
        <f ca="1">NETWORKDAYS(LeaveTracker[[#This Row],[Start Date]],LeaveTracker[[#This Row],[End Date]],lstHolidays)</f>
        <v>1</v>
      </c>
      <c r="L3234" s="30"/>
    </row>
    <row r="3235" spans="1:12" ht="30" customHeight="1" x14ac:dyDescent="0.3">
      <c r="A3235" s="30">
        <f t="shared" si="24"/>
        <v>1565</v>
      </c>
      <c r="B3235" s="36">
        <v>44922</v>
      </c>
      <c r="C3235" s="36">
        <v>44911</v>
      </c>
      <c r="D3235" s="19" t="s">
        <v>1775</v>
      </c>
      <c r="E3235" s="19" t="str">
        <f>IF(ISBLANK(LeaveTracker[[#This Row],[Employee Name]]),"-----",VLOOKUP(LeaveTracker[[#This Row],[Employee Name]],Employees[[Employee Name]:[Office]],6))</f>
        <v>LCR</v>
      </c>
      <c r="F3235" s="24">
        <v>44908</v>
      </c>
      <c r="G3235" s="24">
        <v>44910</v>
      </c>
      <c r="H3235" s="19" t="s">
        <v>81</v>
      </c>
      <c r="I3235" s="51"/>
      <c r="J3235" s="27" t="str">
        <f ca="1">LeaveTracker[[#This Row],[Days]]&amp;" "&amp;LeaveTracker[[#This Row],[Type of Leave]]</f>
        <v>3 SL</v>
      </c>
      <c r="K3235" s="23">
        <f ca="1">NETWORKDAYS(LeaveTracker[[#This Row],[Start Date]],LeaveTracker[[#This Row],[End Date]],lstHolidays)</f>
        <v>3</v>
      </c>
      <c r="L3235" s="30"/>
    </row>
    <row r="3236" spans="1:12" ht="30" customHeight="1" x14ac:dyDescent="0.3">
      <c r="A3236" s="30">
        <f t="shared" si="24"/>
        <v>1566</v>
      </c>
      <c r="B3236" s="36">
        <v>44922</v>
      </c>
      <c r="C3236" s="36">
        <v>44894</v>
      </c>
      <c r="D3236" s="19" t="s">
        <v>1891</v>
      </c>
      <c r="E3236" s="19" t="str">
        <f>IF(ISBLANK(LeaveTracker[[#This Row],[Employee Name]]),"-----",VLOOKUP(LeaveTracker[[#This Row],[Employee Name]],Employees[[Employee Name]:[Office]],6))</f>
        <v>GSO</v>
      </c>
      <c r="F3236" s="24">
        <v>44893</v>
      </c>
      <c r="G3236" s="24">
        <v>44893</v>
      </c>
      <c r="H3236" s="19" t="s">
        <v>81</v>
      </c>
      <c r="I3236" s="51"/>
      <c r="J3236" s="27" t="str">
        <f ca="1">LeaveTracker[[#This Row],[Days]]&amp;" "&amp;LeaveTracker[[#This Row],[Type of Leave]]</f>
        <v>1 SL</v>
      </c>
      <c r="K3236" s="23">
        <f ca="1">NETWORKDAYS(LeaveTracker[[#This Row],[Start Date]],LeaveTracker[[#This Row],[End Date]],lstHolidays)</f>
        <v>1</v>
      </c>
      <c r="L3236" s="30"/>
    </row>
    <row r="3237" spans="1:12" ht="30" customHeight="1" x14ac:dyDescent="0.3">
      <c r="A3237" s="30">
        <f t="shared" si="24"/>
        <v>1567</v>
      </c>
      <c r="B3237" s="36">
        <v>44922</v>
      </c>
      <c r="C3237" s="36">
        <v>44907</v>
      </c>
      <c r="D3237" s="19" t="s">
        <v>1986</v>
      </c>
      <c r="E3237" s="19" t="str">
        <f>IF(ISBLANK(LeaveTracker[[#This Row],[Employee Name]]),"-----",VLOOKUP(LeaveTracker[[#This Row],[Employee Name]],Employees[[Employee Name]:[Office]],6))</f>
        <v>MAHOGANY MARKET</v>
      </c>
      <c r="F3237" s="24">
        <v>44904</v>
      </c>
      <c r="G3237" s="24">
        <v>44906</v>
      </c>
      <c r="H3237" s="19" t="s">
        <v>81</v>
      </c>
      <c r="I3237" s="51"/>
      <c r="J3237" s="27" t="str">
        <f>LeaveTracker[[#This Row],[Days]]&amp;" "&amp;LeaveTracker[[#This Row],[Type of Leave]]</f>
        <v>3 SL</v>
      </c>
      <c r="K3237" s="23">
        <v>3</v>
      </c>
      <c r="L3237" s="30"/>
    </row>
    <row r="3238" spans="1:12" ht="30" customHeight="1" x14ac:dyDescent="0.3">
      <c r="A3238" s="30">
        <f t="shared" si="24"/>
        <v>1568</v>
      </c>
      <c r="B3238" s="36">
        <v>44922</v>
      </c>
      <c r="C3238" s="36">
        <v>44907</v>
      </c>
      <c r="D3238" s="19" t="s">
        <v>1849</v>
      </c>
      <c r="E3238" s="19" t="str">
        <f>IF(ISBLANK(LeaveTracker[[#This Row],[Employee Name]]),"-----",VLOOKUP(LeaveTracker[[#This Row],[Employee Name]],Employees[[Employee Name]:[Office]],6))</f>
        <v>CENRO</v>
      </c>
      <c r="F3238" s="24">
        <v>44901</v>
      </c>
      <c r="G3238" s="24">
        <v>44901</v>
      </c>
      <c r="H3238" s="19" t="s">
        <v>81</v>
      </c>
      <c r="I3238" s="51"/>
      <c r="J3238" s="27" t="str">
        <f ca="1">LeaveTracker[[#This Row],[Days]]&amp;" "&amp;LeaveTracker[[#This Row],[Type of Leave]]</f>
        <v>1 SL</v>
      </c>
      <c r="K3238" s="23">
        <f ca="1">NETWORKDAYS(LeaveTracker[[#This Row],[Start Date]],LeaveTracker[[#This Row],[End Date]],lstHolidays)</f>
        <v>1</v>
      </c>
      <c r="L3238" s="30"/>
    </row>
    <row r="3239" spans="1:12" ht="30" customHeight="1" x14ac:dyDescent="0.3">
      <c r="A3239" s="30">
        <f t="shared" si="24"/>
        <v>1569</v>
      </c>
      <c r="B3239" s="36">
        <v>44922</v>
      </c>
      <c r="C3239" s="36">
        <v>44893</v>
      </c>
      <c r="D3239" s="19" t="s">
        <v>1880</v>
      </c>
      <c r="E3239" s="19" t="str">
        <f>IF(ISBLANK(LeaveTracker[[#This Row],[Employee Name]]),"-----",VLOOKUP(LeaveTracker[[#This Row],[Employee Name]],Employees[[Employee Name]:[Office]],6))</f>
        <v>CHO</v>
      </c>
      <c r="F3239" s="24">
        <v>44910</v>
      </c>
      <c r="G3239" s="24">
        <v>44910</v>
      </c>
      <c r="H3239" s="19" t="s">
        <v>82</v>
      </c>
      <c r="I3239" s="51"/>
      <c r="J3239" s="27" t="str">
        <f ca="1">LeaveTracker[[#This Row],[Days]]&amp;" "&amp;LeaveTracker[[#This Row],[Type of Leave]]</f>
        <v>1 VL</v>
      </c>
      <c r="K3239" s="23">
        <f ca="1">NETWORKDAYS(LeaveTracker[[#This Row],[Start Date]],LeaveTracker[[#This Row],[End Date]],lstHolidays)</f>
        <v>1</v>
      </c>
      <c r="L3239" s="30"/>
    </row>
    <row r="3240" spans="1:12" ht="30" customHeight="1" x14ac:dyDescent="0.3">
      <c r="A3240" s="30">
        <v>1569</v>
      </c>
      <c r="B3240" s="36">
        <v>44922</v>
      </c>
      <c r="C3240" s="36">
        <v>44893</v>
      </c>
      <c r="D3240" s="19" t="s">
        <v>1880</v>
      </c>
      <c r="E3240" s="19" t="str">
        <f>IF(ISBLANK(LeaveTracker[[#This Row],[Employee Name]]),"-----",VLOOKUP(LeaveTracker[[#This Row],[Employee Name]],Employees[[Employee Name]:[Office]],6))</f>
        <v>CHO</v>
      </c>
      <c r="F3240" s="24">
        <v>44922</v>
      </c>
      <c r="G3240" s="24">
        <v>44924</v>
      </c>
      <c r="H3240" s="19" t="s">
        <v>82</v>
      </c>
      <c r="I3240" s="51"/>
      <c r="J3240" s="27" t="str">
        <f ca="1">LeaveTracker[[#This Row],[Days]]&amp;" "&amp;LeaveTracker[[#This Row],[Type of Leave]]</f>
        <v>3 VL</v>
      </c>
      <c r="K3240" s="23">
        <f ca="1">NETWORKDAYS(LeaveTracker[[#This Row],[Start Date]],LeaveTracker[[#This Row],[End Date]],lstHolidays)</f>
        <v>3</v>
      </c>
      <c r="L3240" s="30"/>
    </row>
    <row r="3241" spans="1:12" ht="30" customHeight="1" x14ac:dyDescent="0.3">
      <c r="A3241" s="30">
        <f t="shared" si="24"/>
        <v>1570</v>
      </c>
      <c r="B3241" s="36">
        <v>44922</v>
      </c>
      <c r="C3241" s="36">
        <v>44905</v>
      </c>
      <c r="D3241" s="19" t="s">
        <v>629</v>
      </c>
      <c r="E3241" s="19" t="str">
        <f>IF(ISBLANK(LeaveTracker[[#This Row],[Employee Name]]),"-----",VLOOKUP(LeaveTracker[[#This Row],[Employee Name]],Employees[[Employee Name]:[Office]],6))</f>
        <v>EEO/ CITY MARKET</v>
      </c>
      <c r="F3241" s="24">
        <v>44902</v>
      </c>
      <c r="G3241" s="24">
        <v>44902</v>
      </c>
      <c r="H3241" s="19" t="s">
        <v>81</v>
      </c>
      <c r="I3241" s="51"/>
      <c r="J3241" s="27" t="str">
        <f ca="1">LeaveTracker[[#This Row],[Days]]&amp;" "&amp;LeaveTracker[[#This Row],[Type of Leave]]</f>
        <v>1 SL</v>
      </c>
      <c r="K3241" s="23">
        <f ca="1">NETWORKDAYS(LeaveTracker[[#This Row],[Start Date]],LeaveTracker[[#This Row],[End Date]],lstHolidays)</f>
        <v>1</v>
      </c>
      <c r="L3241" s="30"/>
    </row>
    <row r="3242" spans="1:12" ht="30" customHeight="1" x14ac:dyDescent="0.3">
      <c r="A3242" s="30">
        <f t="shared" si="24"/>
        <v>1571</v>
      </c>
      <c r="B3242" s="36">
        <v>44922</v>
      </c>
      <c r="C3242" s="36">
        <v>44904</v>
      </c>
      <c r="D3242" s="19" t="s">
        <v>577</v>
      </c>
      <c r="E3242" s="19" t="str">
        <f>IF(ISBLANK(LeaveTracker[[#This Row],[Employee Name]]),"-----",VLOOKUP(LeaveTracker[[#This Row],[Employee Name]],Employees[[Employee Name]:[Office]],6))</f>
        <v>CCT</v>
      </c>
      <c r="F3242" s="24">
        <v>44911</v>
      </c>
      <c r="G3242" s="24">
        <v>44911</v>
      </c>
      <c r="H3242" s="19" t="s">
        <v>82</v>
      </c>
      <c r="I3242" s="51" t="s">
        <v>1017</v>
      </c>
      <c r="J3242" s="27" t="str">
        <f ca="1">LeaveTracker[[#This Row],[Days]]&amp;" "&amp;LeaveTracker[[#This Row],[Type of Leave]]</f>
        <v>1 VL</v>
      </c>
      <c r="K3242" s="23">
        <f ca="1">NETWORKDAYS(LeaveTracker[[#This Row],[Start Date]],LeaveTracker[[#This Row],[End Date]],lstHolidays)</f>
        <v>1</v>
      </c>
      <c r="L3242" s="30"/>
    </row>
    <row r="3243" spans="1:12" ht="30" customHeight="1" x14ac:dyDescent="0.3">
      <c r="A3243" s="30">
        <v>1571</v>
      </c>
      <c r="B3243" s="36">
        <v>44922</v>
      </c>
      <c r="C3243" s="36">
        <v>44904</v>
      </c>
      <c r="D3243" s="19" t="s">
        <v>577</v>
      </c>
      <c r="E3243" s="19" t="str">
        <f>IF(ISBLANK(LeaveTracker[[#This Row],[Employee Name]]),"-----",VLOOKUP(LeaveTracker[[#This Row],[Employee Name]],Employees[[Employee Name]:[Office]],6))</f>
        <v>CCT</v>
      </c>
      <c r="F3243" s="24">
        <v>44916</v>
      </c>
      <c r="G3243" s="24">
        <v>44916</v>
      </c>
      <c r="H3243" s="19" t="s">
        <v>82</v>
      </c>
      <c r="I3243" s="51" t="s">
        <v>1017</v>
      </c>
      <c r="J3243" s="27" t="str">
        <f ca="1">LeaveTracker[[#This Row],[Days]]&amp;" "&amp;LeaveTracker[[#This Row],[Type of Leave]]</f>
        <v>1 VL</v>
      </c>
      <c r="K3243" s="23">
        <f ca="1">NETWORKDAYS(LeaveTracker[[#This Row],[Start Date]],LeaveTracker[[#This Row],[End Date]],lstHolidays)</f>
        <v>1</v>
      </c>
      <c r="L3243" s="30"/>
    </row>
    <row r="3244" spans="1:12" ht="30" customHeight="1" x14ac:dyDescent="0.3">
      <c r="A3244" s="30">
        <v>1571</v>
      </c>
      <c r="B3244" s="36">
        <v>44922</v>
      </c>
      <c r="C3244" s="36">
        <v>44904</v>
      </c>
      <c r="D3244" s="19" t="s">
        <v>577</v>
      </c>
      <c r="E3244" s="19" t="str">
        <f>IF(ISBLANK(LeaveTracker[[#This Row],[Employee Name]]),"-----",VLOOKUP(LeaveTracker[[#This Row],[Employee Name]],Employees[[Employee Name]:[Office]],6))</f>
        <v>CCT</v>
      </c>
      <c r="F3244" s="24">
        <v>44918</v>
      </c>
      <c r="G3244" s="24">
        <v>44918</v>
      </c>
      <c r="H3244" s="19" t="s">
        <v>82</v>
      </c>
      <c r="I3244" s="51" t="s">
        <v>1017</v>
      </c>
      <c r="J3244" s="27" t="str">
        <f ca="1">LeaveTracker[[#This Row],[Days]]&amp;" "&amp;LeaveTracker[[#This Row],[Type of Leave]]</f>
        <v>1 VL</v>
      </c>
      <c r="K3244" s="23">
        <f ca="1">NETWORKDAYS(LeaveTracker[[#This Row],[Start Date]],LeaveTracker[[#This Row],[End Date]],lstHolidays)</f>
        <v>1</v>
      </c>
      <c r="L3244" s="30"/>
    </row>
    <row r="3245" spans="1:12" ht="30" customHeight="1" x14ac:dyDescent="0.3">
      <c r="A3245" s="30">
        <v>1571</v>
      </c>
      <c r="B3245" s="36">
        <v>44922</v>
      </c>
      <c r="C3245" s="36">
        <v>44904</v>
      </c>
      <c r="D3245" s="19" t="s">
        <v>577</v>
      </c>
      <c r="E3245" s="19" t="str">
        <f>IF(ISBLANK(LeaveTracker[[#This Row],[Employee Name]]),"-----",VLOOKUP(LeaveTracker[[#This Row],[Employee Name]],Employees[[Employee Name]:[Office]],6))</f>
        <v>CCT</v>
      </c>
      <c r="F3245" s="24">
        <v>44923</v>
      </c>
      <c r="G3245" s="24">
        <v>44924</v>
      </c>
      <c r="H3245" s="19" t="s">
        <v>82</v>
      </c>
      <c r="I3245" s="51" t="s">
        <v>1017</v>
      </c>
      <c r="J3245" s="27" t="str">
        <f ca="1">LeaveTracker[[#This Row],[Days]]&amp;" "&amp;LeaveTracker[[#This Row],[Type of Leave]]</f>
        <v>2 VL</v>
      </c>
      <c r="K3245" s="23">
        <f ca="1">NETWORKDAYS(LeaveTracker[[#This Row],[Start Date]],LeaveTracker[[#This Row],[End Date]],lstHolidays)</f>
        <v>2</v>
      </c>
      <c r="L3245" s="30"/>
    </row>
    <row r="3246" spans="1:12" ht="30" customHeight="1" x14ac:dyDescent="0.3">
      <c r="A3246" s="30">
        <f t="shared" si="24"/>
        <v>1572</v>
      </c>
      <c r="B3246" s="36">
        <v>44922</v>
      </c>
      <c r="C3246" s="36">
        <v>44904</v>
      </c>
      <c r="D3246" s="19" t="s">
        <v>577</v>
      </c>
      <c r="E3246" s="19" t="str">
        <f>IF(ISBLANK(LeaveTracker[[#This Row],[Employee Name]]),"-----",VLOOKUP(LeaveTracker[[#This Row],[Employee Name]],Employees[[Employee Name]:[Office]],6))</f>
        <v>CCT</v>
      </c>
      <c r="F3246" s="24">
        <v>44902</v>
      </c>
      <c r="G3246" s="24">
        <v>44902</v>
      </c>
      <c r="H3246" s="19" t="s">
        <v>81</v>
      </c>
      <c r="I3246" s="51"/>
      <c r="J3246" s="27" t="str">
        <f ca="1">LeaveTracker[[#This Row],[Days]]&amp;" "&amp;LeaveTracker[[#This Row],[Type of Leave]]</f>
        <v>1 SL</v>
      </c>
      <c r="K3246" s="23">
        <f ca="1">NETWORKDAYS(LeaveTracker[[#This Row],[Start Date]],LeaveTracker[[#This Row],[End Date]],lstHolidays)</f>
        <v>1</v>
      </c>
      <c r="L3246" s="30"/>
    </row>
    <row r="3247" spans="1:12" ht="30" customHeight="1" x14ac:dyDescent="0.3">
      <c r="A3247" s="30">
        <f t="shared" si="24"/>
        <v>1573</v>
      </c>
      <c r="B3247" s="36">
        <v>44922</v>
      </c>
      <c r="C3247" s="36"/>
      <c r="D3247" s="19"/>
      <c r="E3247" s="19" t="str">
        <f>IF(ISBLANK(LeaveTracker[[#This Row],[Employee Name]]),"-----",VLOOKUP(LeaveTracker[[#This Row],[Employee Name]],Employees[[Employee Name]:[Office]],6))</f>
        <v>-----</v>
      </c>
      <c r="F3247" s="24"/>
      <c r="G3247" s="24"/>
      <c r="H3247" s="19"/>
      <c r="I3247" s="51"/>
      <c r="J3247" s="27" t="str">
        <f ca="1">LeaveTracker[[#This Row],[Days]]&amp;" "&amp;LeaveTracker[[#This Row],[Type of Leave]]</f>
        <v xml:space="preserve">0 </v>
      </c>
      <c r="K3247" s="23">
        <f ca="1">NETWORKDAYS(LeaveTracker[[#This Row],[Start Date]],LeaveTracker[[#This Row],[End Date]],lstHolidays)</f>
        <v>0</v>
      </c>
      <c r="L3247" s="30"/>
    </row>
    <row r="3248" spans="1:12" ht="30" customHeight="1" x14ac:dyDescent="0.3">
      <c r="A3248" s="30">
        <f t="shared" si="24"/>
        <v>1574</v>
      </c>
      <c r="B3248" s="36">
        <v>44922</v>
      </c>
      <c r="C3248" s="36"/>
      <c r="D3248" s="19"/>
      <c r="E3248" s="19" t="str">
        <f>IF(ISBLANK(LeaveTracker[[#This Row],[Employee Name]]),"-----",VLOOKUP(LeaveTracker[[#This Row],[Employee Name]],Employees[[Employee Name]:[Office]],6))</f>
        <v>-----</v>
      </c>
      <c r="F3248" s="24"/>
      <c r="G3248" s="24"/>
      <c r="H3248" s="19"/>
      <c r="I3248" s="51"/>
      <c r="J3248" s="27" t="str">
        <f ca="1">LeaveTracker[[#This Row],[Days]]&amp;" "&amp;LeaveTracker[[#This Row],[Type of Leave]]</f>
        <v xml:space="preserve">0 </v>
      </c>
      <c r="K3248" s="23">
        <f ca="1">NETWORKDAYS(LeaveTracker[[#This Row],[Start Date]],LeaveTracker[[#This Row],[End Date]],lstHolidays)</f>
        <v>0</v>
      </c>
      <c r="L3248" s="30"/>
    </row>
    <row r="3249" spans="1:12" ht="30" customHeight="1" x14ac:dyDescent="0.3">
      <c r="A3249" s="30">
        <f t="shared" si="24"/>
        <v>1575</v>
      </c>
      <c r="B3249" s="36">
        <v>44922</v>
      </c>
      <c r="C3249" s="36"/>
      <c r="D3249" s="19"/>
      <c r="E3249" s="19" t="str">
        <f>IF(ISBLANK(LeaveTracker[[#This Row],[Employee Name]]),"-----",VLOOKUP(LeaveTracker[[#This Row],[Employee Name]],Employees[[Employee Name]:[Office]],6))</f>
        <v>-----</v>
      </c>
      <c r="F3249" s="24"/>
      <c r="G3249" s="24"/>
      <c r="H3249" s="19"/>
      <c r="I3249" s="51"/>
      <c r="J3249" s="27" t="str">
        <f ca="1">LeaveTracker[[#This Row],[Days]]&amp;" "&amp;LeaveTracker[[#This Row],[Type of Leave]]</f>
        <v xml:space="preserve">0 </v>
      </c>
      <c r="K3249" s="23">
        <f ca="1">NETWORKDAYS(LeaveTracker[[#This Row],[Start Date]],LeaveTracker[[#This Row],[End Date]],lstHolidays)</f>
        <v>0</v>
      </c>
      <c r="L3249" s="30"/>
    </row>
    <row r="3250" spans="1:12" ht="30" customHeight="1" x14ac:dyDescent="0.3">
      <c r="A3250" s="30">
        <f t="shared" si="24"/>
        <v>1576</v>
      </c>
      <c r="B3250" s="36">
        <v>44922</v>
      </c>
      <c r="C3250" s="36"/>
      <c r="D3250" s="19"/>
      <c r="E3250" s="19" t="str">
        <f>IF(ISBLANK(LeaveTracker[[#This Row],[Employee Name]]),"-----",VLOOKUP(LeaveTracker[[#This Row],[Employee Name]],Employees[[Employee Name]:[Office]],6))</f>
        <v>-----</v>
      </c>
      <c r="F3250" s="24"/>
      <c r="G3250" s="24"/>
      <c r="H3250" s="19"/>
      <c r="I3250" s="51"/>
      <c r="J3250" s="27" t="str">
        <f ca="1">LeaveTracker[[#This Row],[Days]]&amp;" "&amp;LeaveTracker[[#This Row],[Type of Leave]]</f>
        <v xml:space="preserve">0 </v>
      </c>
      <c r="K3250" s="23">
        <f ca="1">NETWORKDAYS(LeaveTracker[[#This Row],[Start Date]],LeaveTracker[[#This Row],[End Date]],lstHolidays)</f>
        <v>0</v>
      </c>
      <c r="L3250" s="30"/>
    </row>
    <row r="3251" spans="1:12" ht="30" customHeight="1" x14ac:dyDescent="0.3">
      <c r="A3251" s="30">
        <f t="shared" si="24"/>
        <v>1577</v>
      </c>
      <c r="B3251" s="36">
        <v>44922</v>
      </c>
      <c r="C3251" s="36"/>
      <c r="D3251" s="19"/>
      <c r="E3251" s="19" t="str">
        <f>IF(ISBLANK(LeaveTracker[[#This Row],[Employee Name]]),"-----",VLOOKUP(LeaveTracker[[#This Row],[Employee Name]],Employees[[Employee Name]:[Office]],6))</f>
        <v>-----</v>
      </c>
      <c r="F3251" s="24"/>
      <c r="G3251" s="24"/>
      <c r="H3251" s="19"/>
      <c r="I3251" s="51"/>
      <c r="J3251" s="27" t="str">
        <f ca="1">LeaveTracker[[#This Row],[Days]]&amp;" "&amp;LeaveTracker[[#This Row],[Type of Leave]]</f>
        <v xml:space="preserve">0 </v>
      </c>
      <c r="K3251" s="23">
        <f ca="1">NETWORKDAYS(LeaveTracker[[#This Row],[Start Date]],LeaveTracker[[#This Row],[End Date]],lstHolidays)</f>
        <v>0</v>
      </c>
      <c r="L3251" s="30"/>
    </row>
    <row r="3252" spans="1:12" ht="30" customHeight="1" x14ac:dyDescent="0.3">
      <c r="A3252" s="30">
        <f t="shared" si="24"/>
        <v>1578</v>
      </c>
      <c r="B3252" s="36">
        <v>44922</v>
      </c>
      <c r="C3252" s="36"/>
      <c r="D3252" s="19"/>
      <c r="E3252" s="19" t="str">
        <f>IF(ISBLANK(LeaveTracker[[#This Row],[Employee Name]]),"-----",VLOOKUP(LeaveTracker[[#This Row],[Employee Name]],Employees[[Employee Name]:[Office]],6))</f>
        <v>-----</v>
      </c>
      <c r="F3252" s="24"/>
      <c r="G3252" s="24"/>
      <c r="H3252" s="19"/>
      <c r="I3252" s="51"/>
      <c r="J3252" s="27" t="str">
        <f ca="1">LeaveTracker[[#This Row],[Days]]&amp;" "&amp;LeaveTracker[[#This Row],[Type of Leave]]</f>
        <v xml:space="preserve">0 </v>
      </c>
      <c r="K3252" s="23">
        <f ca="1">NETWORKDAYS(LeaveTracker[[#This Row],[Start Date]],LeaveTracker[[#This Row],[End Date]],lstHolidays)</f>
        <v>0</v>
      </c>
      <c r="L3252" s="30"/>
    </row>
    <row r="3253" spans="1:12" ht="30" customHeight="1" x14ac:dyDescent="0.3">
      <c r="A3253" s="30">
        <f t="shared" si="24"/>
        <v>1579</v>
      </c>
      <c r="B3253" s="36">
        <v>44922</v>
      </c>
      <c r="C3253" s="36"/>
      <c r="D3253" s="19"/>
      <c r="E3253" s="19" t="str">
        <f>IF(ISBLANK(LeaveTracker[[#This Row],[Employee Name]]),"-----",VLOOKUP(LeaveTracker[[#This Row],[Employee Name]],Employees[[Employee Name]:[Office]],6))</f>
        <v>-----</v>
      </c>
      <c r="F3253" s="24"/>
      <c r="G3253" s="24"/>
      <c r="H3253" s="19"/>
      <c r="I3253" s="51"/>
      <c r="J3253" s="27" t="str">
        <f ca="1">LeaveTracker[[#This Row],[Days]]&amp;" "&amp;LeaveTracker[[#This Row],[Type of Leave]]</f>
        <v xml:space="preserve">0 </v>
      </c>
      <c r="K3253" s="23">
        <f ca="1">NETWORKDAYS(LeaveTracker[[#This Row],[Start Date]],LeaveTracker[[#This Row],[End Date]],lstHolidays)</f>
        <v>0</v>
      </c>
      <c r="L3253" s="30"/>
    </row>
    <row r="3254" spans="1:12" ht="30" customHeight="1" x14ac:dyDescent="0.3">
      <c r="A3254" s="30">
        <f t="shared" si="24"/>
        <v>1580</v>
      </c>
      <c r="B3254" s="36">
        <v>44922</v>
      </c>
      <c r="C3254" s="36"/>
      <c r="D3254" s="19"/>
      <c r="E3254" s="19" t="str">
        <f>IF(ISBLANK(LeaveTracker[[#This Row],[Employee Name]]),"-----",VLOOKUP(LeaveTracker[[#This Row],[Employee Name]],Employees[[Employee Name]:[Office]],6))</f>
        <v>-----</v>
      </c>
      <c r="F3254" s="24"/>
      <c r="G3254" s="24"/>
      <c r="H3254" s="19"/>
      <c r="I3254" s="51"/>
      <c r="J3254" s="27" t="str">
        <f ca="1">LeaveTracker[[#This Row],[Days]]&amp;" "&amp;LeaveTracker[[#This Row],[Type of Leave]]</f>
        <v xml:space="preserve">0 </v>
      </c>
      <c r="K3254" s="23">
        <f ca="1">NETWORKDAYS(LeaveTracker[[#This Row],[Start Date]],LeaveTracker[[#This Row],[End Date]],lstHolidays)</f>
        <v>0</v>
      </c>
      <c r="L3254" s="30"/>
    </row>
    <row r="3255" spans="1:12" ht="30" customHeight="1" x14ac:dyDescent="0.3">
      <c r="A3255" s="30">
        <f t="shared" si="24"/>
        <v>1581</v>
      </c>
      <c r="B3255" s="36">
        <v>44922</v>
      </c>
      <c r="C3255" s="36"/>
      <c r="D3255" s="19"/>
      <c r="E3255" s="19" t="str">
        <f>IF(ISBLANK(LeaveTracker[[#This Row],[Employee Name]]),"-----",VLOOKUP(LeaveTracker[[#This Row],[Employee Name]],Employees[[Employee Name]:[Office]],6))</f>
        <v>-----</v>
      </c>
      <c r="F3255" s="24"/>
      <c r="G3255" s="24"/>
      <c r="H3255" s="19"/>
      <c r="I3255" s="51"/>
      <c r="J3255" s="27" t="str">
        <f ca="1">LeaveTracker[[#This Row],[Days]]&amp;" "&amp;LeaveTracker[[#This Row],[Type of Leave]]</f>
        <v xml:space="preserve">0 </v>
      </c>
      <c r="K3255" s="23">
        <f ca="1">NETWORKDAYS(LeaveTracker[[#This Row],[Start Date]],LeaveTracker[[#This Row],[End Date]],lstHolidays)</f>
        <v>0</v>
      </c>
      <c r="L3255" s="30"/>
    </row>
    <row r="3256" spans="1:12" ht="30" customHeight="1" x14ac:dyDescent="0.3">
      <c r="A3256" s="30">
        <f t="shared" si="24"/>
        <v>1582</v>
      </c>
      <c r="B3256" s="36">
        <v>44922</v>
      </c>
      <c r="C3256" s="36"/>
      <c r="D3256" s="19"/>
      <c r="E3256" s="19" t="str">
        <f>IF(ISBLANK(LeaveTracker[[#This Row],[Employee Name]]),"-----",VLOOKUP(LeaveTracker[[#This Row],[Employee Name]],Employees[[Employee Name]:[Office]],6))</f>
        <v>-----</v>
      </c>
      <c r="F3256" s="24"/>
      <c r="G3256" s="24"/>
      <c r="H3256" s="19"/>
      <c r="I3256" s="51"/>
      <c r="J3256" s="27" t="str">
        <f ca="1">LeaveTracker[[#This Row],[Days]]&amp;" "&amp;LeaveTracker[[#This Row],[Type of Leave]]</f>
        <v xml:space="preserve">0 </v>
      </c>
      <c r="K3256" s="23">
        <f ca="1">NETWORKDAYS(LeaveTracker[[#This Row],[Start Date]],LeaveTracker[[#This Row],[End Date]],lstHolidays)</f>
        <v>0</v>
      </c>
      <c r="L3256" s="30"/>
    </row>
    <row r="3257" spans="1:12" ht="30" customHeight="1" x14ac:dyDescent="0.3">
      <c r="A3257" s="30">
        <f t="shared" si="24"/>
        <v>1583</v>
      </c>
      <c r="B3257" s="36">
        <v>44922</v>
      </c>
      <c r="C3257" s="36"/>
      <c r="D3257" s="19"/>
      <c r="E3257" s="19" t="str">
        <f>IF(ISBLANK(LeaveTracker[[#This Row],[Employee Name]]),"-----",VLOOKUP(LeaveTracker[[#This Row],[Employee Name]],Employees[[Employee Name]:[Office]],6))</f>
        <v>-----</v>
      </c>
      <c r="F3257" s="24"/>
      <c r="G3257" s="24"/>
      <c r="H3257" s="19"/>
      <c r="I3257" s="51"/>
      <c r="J3257" s="27" t="str">
        <f ca="1">LeaveTracker[[#This Row],[Days]]&amp;" "&amp;LeaveTracker[[#This Row],[Type of Leave]]</f>
        <v xml:space="preserve">0 </v>
      </c>
      <c r="K3257" s="23">
        <f ca="1">NETWORKDAYS(LeaveTracker[[#This Row],[Start Date]],LeaveTracker[[#This Row],[End Date]],lstHolidays)</f>
        <v>0</v>
      </c>
      <c r="L3257" s="30"/>
    </row>
    <row r="3258" spans="1:12" ht="30" customHeight="1" x14ac:dyDescent="0.3">
      <c r="A3258" s="30">
        <f t="shared" si="24"/>
        <v>1584</v>
      </c>
      <c r="B3258" s="36">
        <v>44922</v>
      </c>
      <c r="C3258" s="36"/>
      <c r="D3258" s="19"/>
      <c r="E3258" s="19" t="str">
        <f>IF(ISBLANK(LeaveTracker[[#This Row],[Employee Name]]),"-----",VLOOKUP(LeaveTracker[[#This Row],[Employee Name]],Employees[[Employee Name]:[Office]],6))</f>
        <v>-----</v>
      </c>
      <c r="F3258" s="24"/>
      <c r="G3258" s="24"/>
      <c r="H3258" s="19"/>
      <c r="I3258" s="51"/>
      <c r="J3258" s="27" t="str">
        <f ca="1">LeaveTracker[[#This Row],[Days]]&amp;" "&amp;LeaveTracker[[#This Row],[Type of Leave]]</f>
        <v xml:space="preserve">0 </v>
      </c>
      <c r="K3258" s="23">
        <f ca="1">NETWORKDAYS(LeaveTracker[[#This Row],[Start Date]],LeaveTracker[[#This Row],[End Date]],lstHolidays)</f>
        <v>0</v>
      </c>
      <c r="L3258" s="30"/>
    </row>
    <row r="3259" spans="1:12" ht="30" customHeight="1" x14ac:dyDescent="0.3">
      <c r="A3259" s="30">
        <f t="shared" si="24"/>
        <v>1585</v>
      </c>
      <c r="B3259" s="36">
        <v>44922</v>
      </c>
      <c r="C3259" s="36"/>
      <c r="D3259" s="19"/>
      <c r="E3259" s="19" t="str">
        <f>IF(ISBLANK(LeaveTracker[[#This Row],[Employee Name]]),"-----",VLOOKUP(LeaveTracker[[#This Row],[Employee Name]],Employees[[Employee Name]:[Office]],6))</f>
        <v>-----</v>
      </c>
      <c r="F3259" s="24"/>
      <c r="G3259" s="24"/>
      <c r="H3259" s="19"/>
      <c r="I3259" s="51"/>
      <c r="J3259" s="27" t="str">
        <f ca="1">LeaveTracker[[#This Row],[Days]]&amp;" "&amp;LeaveTracker[[#This Row],[Type of Leave]]</f>
        <v xml:space="preserve">0 </v>
      </c>
      <c r="K3259" s="23">
        <f ca="1">NETWORKDAYS(LeaveTracker[[#This Row],[Start Date]],LeaveTracker[[#This Row],[End Date]],lstHolidays)</f>
        <v>0</v>
      </c>
      <c r="L3259" s="30"/>
    </row>
    <row r="3260" spans="1:12" ht="30" customHeight="1" x14ac:dyDescent="0.3">
      <c r="A3260" s="30">
        <f t="shared" ref="A3260:A3323" si="25">A3259+1</f>
        <v>1586</v>
      </c>
      <c r="B3260" s="36">
        <v>44922</v>
      </c>
      <c r="C3260" s="36"/>
      <c r="D3260" s="19"/>
      <c r="E3260" s="19" t="str">
        <f>IF(ISBLANK(LeaveTracker[[#This Row],[Employee Name]]),"-----",VLOOKUP(LeaveTracker[[#This Row],[Employee Name]],Employees[[Employee Name]:[Office]],6))</f>
        <v>-----</v>
      </c>
      <c r="F3260" s="24"/>
      <c r="G3260" s="24"/>
      <c r="H3260" s="19"/>
      <c r="I3260" s="51"/>
      <c r="J3260" s="27" t="str">
        <f ca="1">LeaveTracker[[#This Row],[Days]]&amp;" "&amp;LeaveTracker[[#This Row],[Type of Leave]]</f>
        <v xml:space="preserve">0 </v>
      </c>
      <c r="K3260" s="23">
        <f ca="1">NETWORKDAYS(LeaveTracker[[#This Row],[Start Date]],LeaveTracker[[#This Row],[End Date]],lstHolidays)</f>
        <v>0</v>
      </c>
      <c r="L3260" s="30"/>
    </row>
    <row r="3261" spans="1:12" ht="30" customHeight="1" x14ac:dyDescent="0.3">
      <c r="A3261" s="30">
        <f t="shared" si="25"/>
        <v>1587</v>
      </c>
      <c r="B3261" s="36">
        <v>44922</v>
      </c>
      <c r="C3261" s="36"/>
      <c r="D3261" s="19"/>
      <c r="E3261" s="19" t="str">
        <f>IF(ISBLANK(LeaveTracker[[#This Row],[Employee Name]]),"-----",VLOOKUP(LeaveTracker[[#This Row],[Employee Name]],Employees[[Employee Name]:[Office]],6))</f>
        <v>-----</v>
      </c>
      <c r="F3261" s="24"/>
      <c r="G3261" s="24"/>
      <c r="H3261" s="19"/>
      <c r="I3261" s="51"/>
      <c r="J3261" s="27" t="str">
        <f ca="1">LeaveTracker[[#This Row],[Days]]&amp;" "&amp;LeaveTracker[[#This Row],[Type of Leave]]</f>
        <v xml:space="preserve">0 </v>
      </c>
      <c r="K3261" s="23">
        <f ca="1">NETWORKDAYS(LeaveTracker[[#This Row],[Start Date]],LeaveTracker[[#This Row],[End Date]],lstHolidays)</f>
        <v>0</v>
      </c>
      <c r="L3261" s="30"/>
    </row>
    <row r="3262" spans="1:12" ht="30" customHeight="1" x14ac:dyDescent="0.3">
      <c r="A3262" s="30">
        <f t="shared" si="25"/>
        <v>1588</v>
      </c>
      <c r="B3262" s="36">
        <v>44922</v>
      </c>
      <c r="C3262" s="36"/>
      <c r="D3262" s="19"/>
      <c r="E3262" s="19" t="str">
        <f>IF(ISBLANK(LeaveTracker[[#This Row],[Employee Name]]),"-----",VLOOKUP(LeaveTracker[[#This Row],[Employee Name]],Employees[[Employee Name]:[Office]],6))</f>
        <v>-----</v>
      </c>
      <c r="F3262" s="24"/>
      <c r="G3262" s="24"/>
      <c r="H3262" s="19"/>
      <c r="I3262" s="51"/>
      <c r="J3262" s="27" t="str">
        <f ca="1">LeaveTracker[[#This Row],[Days]]&amp;" "&amp;LeaveTracker[[#This Row],[Type of Leave]]</f>
        <v xml:space="preserve">0 </v>
      </c>
      <c r="K3262" s="23">
        <f ca="1">NETWORKDAYS(LeaveTracker[[#This Row],[Start Date]],LeaveTracker[[#This Row],[End Date]],lstHolidays)</f>
        <v>0</v>
      </c>
      <c r="L3262" s="30"/>
    </row>
    <row r="3263" spans="1:12" ht="30" customHeight="1" x14ac:dyDescent="0.3">
      <c r="A3263" s="30">
        <f t="shared" si="25"/>
        <v>1589</v>
      </c>
      <c r="B3263" s="36">
        <v>44922</v>
      </c>
      <c r="C3263" s="36"/>
      <c r="D3263" s="19"/>
      <c r="E3263" s="19" t="str">
        <f>IF(ISBLANK(LeaveTracker[[#This Row],[Employee Name]]),"-----",VLOOKUP(LeaveTracker[[#This Row],[Employee Name]],Employees[[Employee Name]:[Office]],6))</f>
        <v>-----</v>
      </c>
      <c r="F3263" s="24"/>
      <c r="G3263" s="24"/>
      <c r="H3263" s="19"/>
      <c r="I3263" s="51"/>
      <c r="J3263" s="27" t="str">
        <f ca="1">LeaveTracker[[#This Row],[Days]]&amp;" "&amp;LeaveTracker[[#This Row],[Type of Leave]]</f>
        <v xml:space="preserve">0 </v>
      </c>
      <c r="K3263" s="23">
        <f ca="1">NETWORKDAYS(LeaveTracker[[#This Row],[Start Date]],LeaveTracker[[#This Row],[End Date]],lstHolidays)</f>
        <v>0</v>
      </c>
      <c r="L3263" s="30"/>
    </row>
    <row r="3264" spans="1:12" ht="30" customHeight="1" x14ac:dyDescent="0.3">
      <c r="A3264" s="30">
        <f t="shared" si="25"/>
        <v>1590</v>
      </c>
      <c r="B3264" s="36">
        <v>44922</v>
      </c>
      <c r="C3264" s="36"/>
      <c r="D3264" s="19"/>
      <c r="E3264" s="19" t="str">
        <f>IF(ISBLANK(LeaveTracker[[#This Row],[Employee Name]]),"-----",VLOOKUP(LeaveTracker[[#This Row],[Employee Name]],Employees[[Employee Name]:[Office]],6))</f>
        <v>-----</v>
      </c>
      <c r="F3264" s="24"/>
      <c r="G3264" s="24"/>
      <c r="H3264" s="19"/>
      <c r="I3264" s="51"/>
      <c r="J3264" s="27" t="str">
        <f ca="1">LeaveTracker[[#This Row],[Days]]&amp;" "&amp;LeaveTracker[[#This Row],[Type of Leave]]</f>
        <v xml:space="preserve">0 </v>
      </c>
      <c r="K3264" s="23">
        <f ca="1">NETWORKDAYS(LeaveTracker[[#This Row],[Start Date]],LeaveTracker[[#This Row],[End Date]],lstHolidays)</f>
        <v>0</v>
      </c>
      <c r="L3264" s="30"/>
    </row>
    <row r="3265" spans="1:12" ht="30" customHeight="1" x14ac:dyDescent="0.3">
      <c r="A3265" s="30">
        <f t="shared" si="25"/>
        <v>1591</v>
      </c>
      <c r="B3265" s="36">
        <v>44922</v>
      </c>
      <c r="C3265" s="36"/>
      <c r="D3265" s="19"/>
      <c r="E3265" s="19" t="str">
        <f>IF(ISBLANK(LeaveTracker[[#This Row],[Employee Name]]),"-----",VLOOKUP(LeaveTracker[[#This Row],[Employee Name]],Employees[[Employee Name]:[Office]],6))</f>
        <v>-----</v>
      </c>
      <c r="F3265" s="24"/>
      <c r="G3265" s="24"/>
      <c r="H3265" s="19"/>
      <c r="I3265" s="51"/>
      <c r="J3265" s="27" t="str">
        <f ca="1">LeaveTracker[[#This Row],[Days]]&amp;" "&amp;LeaveTracker[[#This Row],[Type of Leave]]</f>
        <v xml:space="preserve">0 </v>
      </c>
      <c r="K3265" s="23">
        <f ca="1">NETWORKDAYS(LeaveTracker[[#This Row],[Start Date]],LeaveTracker[[#This Row],[End Date]],lstHolidays)</f>
        <v>0</v>
      </c>
      <c r="L3265" s="30"/>
    </row>
    <row r="3266" spans="1:12" ht="30" customHeight="1" x14ac:dyDescent="0.3">
      <c r="A3266" s="30">
        <f t="shared" si="25"/>
        <v>1592</v>
      </c>
      <c r="B3266" s="36">
        <v>44922</v>
      </c>
      <c r="C3266" s="36"/>
      <c r="D3266" s="19"/>
      <c r="E3266" s="19" t="str">
        <f>IF(ISBLANK(LeaveTracker[[#This Row],[Employee Name]]),"-----",VLOOKUP(LeaveTracker[[#This Row],[Employee Name]],Employees[[Employee Name]:[Office]],6))</f>
        <v>-----</v>
      </c>
      <c r="F3266" s="24"/>
      <c r="G3266" s="24"/>
      <c r="H3266" s="19"/>
      <c r="I3266" s="51"/>
      <c r="J3266" s="27" t="str">
        <f ca="1">LeaveTracker[[#This Row],[Days]]&amp;" "&amp;LeaveTracker[[#This Row],[Type of Leave]]</f>
        <v xml:space="preserve">0 </v>
      </c>
      <c r="K3266" s="23">
        <f ca="1">NETWORKDAYS(LeaveTracker[[#This Row],[Start Date]],LeaveTracker[[#This Row],[End Date]],lstHolidays)</f>
        <v>0</v>
      </c>
      <c r="L3266" s="30"/>
    </row>
    <row r="3267" spans="1:12" ht="30" customHeight="1" x14ac:dyDescent="0.3">
      <c r="A3267" s="30">
        <f t="shared" si="25"/>
        <v>1593</v>
      </c>
      <c r="B3267" s="36">
        <v>44922</v>
      </c>
      <c r="C3267" s="36"/>
      <c r="D3267" s="19"/>
      <c r="E3267" s="19" t="str">
        <f>IF(ISBLANK(LeaveTracker[[#This Row],[Employee Name]]),"-----",VLOOKUP(LeaveTracker[[#This Row],[Employee Name]],Employees[[Employee Name]:[Office]],6))</f>
        <v>-----</v>
      </c>
      <c r="F3267" s="24"/>
      <c r="G3267" s="24"/>
      <c r="H3267" s="19"/>
      <c r="I3267" s="51"/>
      <c r="J3267" s="27" t="str">
        <f ca="1">LeaveTracker[[#This Row],[Days]]&amp;" "&amp;LeaveTracker[[#This Row],[Type of Leave]]</f>
        <v xml:space="preserve">0 </v>
      </c>
      <c r="K3267" s="23">
        <f ca="1">NETWORKDAYS(LeaveTracker[[#This Row],[Start Date]],LeaveTracker[[#This Row],[End Date]],lstHolidays)</f>
        <v>0</v>
      </c>
      <c r="L3267" s="30"/>
    </row>
    <row r="3268" spans="1:12" ht="30" customHeight="1" x14ac:dyDescent="0.3">
      <c r="A3268" s="30">
        <f t="shared" si="25"/>
        <v>1594</v>
      </c>
      <c r="B3268" s="36">
        <v>44922</v>
      </c>
      <c r="C3268" s="36"/>
      <c r="D3268" s="19"/>
      <c r="E3268" s="19" t="str">
        <f>IF(ISBLANK(LeaveTracker[[#This Row],[Employee Name]]),"-----",VLOOKUP(LeaveTracker[[#This Row],[Employee Name]],Employees[[Employee Name]:[Office]],6))</f>
        <v>-----</v>
      </c>
      <c r="F3268" s="24"/>
      <c r="G3268" s="24"/>
      <c r="H3268" s="19"/>
      <c r="I3268" s="51"/>
      <c r="J3268" s="27" t="str">
        <f ca="1">LeaveTracker[[#This Row],[Days]]&amp;" "&amp;LeaveTracker[[#This Row],[Type of Leave]]</f>
        <v xml:space="preserve">0 </v>
      </c>
      <c r="K3268" s="23">
        <f ca="1">NETWORKDAYS(LeaveTracker[[#This Row],[Start Date]],LeaveTracker[[#This Row],[End Date]],lstHolidays)</f>
        <v>0</v>
      </c>
      <c r="L3268" s="30"/>
    </row>
    <row r="3269" spans="1:12" ht="30" customHeight="1" x14ac:dyDescent="0.3">
      <c r="A3269" s="30">
        <f t="shared" si="25"/>
        <v>1595</v>
      </c>
      <c r="B3269" s="36">
        <v>44922</v>
      </c>
      <c r="C3269" s="36"/>
      <c r="D3269" s="19"/>
      <c r="E3269" s="19" t="str">
        <f>IF(ISBLANK(LeaveTracker[[#This Row],[Employee Name]]),"-----",VLOOKUP(LeaveTracker[[#This Row],[Employee Name]],Employees[[Employee Name]:[Office]],6))</f>
        <v>-----</v>
      </c>
      <c r="F3269" s="24"/>
      <c r="G3269" s="24"/>
      <c r="H3269" s="19"/>
      <c r="I3269" s="51"/>
      <c r="J3269" s="27" t="str">
        <f ca="1">LeaveTracker[[#This Row],[Days]]&amp;" "&amp;LeaveTracker[[#This Row],[Type of Leave]]</f>
        <v xml:space="preserve">0 </v>
      </c>
      <c r="K3269" s="23">
        <f ca="1">NETWORKDAYS(LeaveTracker[[#This Row],[Start Date]],LeaveTracker[[#This Row],[End Date]],lstHolidays)</f>
        <v>0</v>
      </c>
      <c r="L3269" s="30"/>
    </row>
    <row r="3270" spans="1:12" ht="30" customHeight="1" x14ac:dyDescent="0.3">
      <c r="A3270" s="30">
        <f t="shared" si="25"/>
        <v>1596</v>
      </c>
      <c r="B3270" s="36">
        <v>44922</v>
      </c>
      <c r="C3270" s="36"/>
      <c r="D3270" s="19"/>
      <c r="E3270" s="19" t="str">
        <f>IF(ISBLANK(LeaveTracker[[#This Row],[Employee Name]]),"-----",VLOOKUP(LeaveTracker[[#This Row],[Employee Name]],Employees[[Employee Name]:[Office]],6))</f>
        <v>-----</v>
      </c>
      <c r="F3270" s="24"/>
      <c r="G3270" s="24"/>
      <c r="H3270" s="19"/>
      <c r="I3270" s="51"/>
      <c r="J3270" s="27" t="str">
        <f ca="1">LeaveTracker[[#This Row],[Days]]&amp;" "&amp;LeaveTracker[[#This Row],[Type of Leave]]</f>
        <v xml:space="preserve">0 </v>
      </c>
      <c r="K3270" s="23">
        <f ca="1">NETWORKDAYS(LeaveTracker[[#This Row],[Start Date]],LeaveTracker[[#This Row],[End Date]],lstHolidays)</f>
        <v>0</v>
      </c>
      <c r="L3270" s="30"/>
    </row>
    <row r="3271" spans="1:12" ht="30" customHeight="1" x14ac:dyDescent="0.3">
      <c r="A3271" s="30">
        <f t="shared" si="25"/>
        <v>1597</v>
      </c>
      <c r="B3271" s="36">
        <v>44922</v>
      </c>
      <c r="C3271" s="36"/>
      <c r="D3271" s="19"/>
      <c r="E3271" s="19" t="str">
        <f>IF(ISBLANK(LeaveTracker[[#This Row],[Employee Name]]),"-----",VLOOKUP(LeaveTracker[[#This Row],[Employee Name]],Employees[[Employee Name]:[Office]],6))</f>
        <v>-----</v>
      </c>
      <c r="F3271" s="24"/>
      <c r="G3271" s="24"/>
      <c r="H3271" s="19"/>
      <c r="I3271" s="51"/>
      <c r="J3271" s="27" t="str">
        <f ca="1">LeaveTracker[[#This Row],[Days]]&amp;" "&amp;LeaveTracker[[#This Row],[Type of Leave]]</f>
        <v xml:space="preserve">0 </v>
      </c>
      <c r="K3271" s="23">
        <f ca="1">NETWORKDAYS(LeaveTracker[[#This Row],[Start Date]],LeaveTracker[[#This Row],[End Date]],lstHolidays)</f>
        <v>0</v>
      </c>
      <c r="L3271" s="30"/>
    </row>
    <row r="3272" spans="1:12" ht="30" customHeight="1" x14ac:dyDescent="0.3">
      <c r="A3272" s="30">
        <f t="shared" si="25"/>
        <v>1598</v>
      </c>
      <c r="B3272" s="36">
        <v>44922</v>
      </c>
      <c r="C3272" s="36"/>
      <c r="D3272" s="19"/>
      <c r="E3272" s="19" t="str">
        <f>IF(ISBLANK(LeaveTracker[[#This Row],[Employee Name]]),"-----",VLOOKUP(LeaveTracker[[#This Row],[Employee Name]],Employees[[Employee Name]:[Office]],6))</f>
        <v>-----</v>
      </c>
      <c r="F3272" s="24"/>
      <c r="G3272" s="24"/>
      <c r="H3272" s="19"/>
      <c r="I3272" s="51"/>
      <c r="J3272" s="27" t="str">
        <f ca="1">LeaveTracker[[#This Row],[Days]]&amp;" "&amp;LeaveTracker[[#This Row],[Type of Leave]]</f>
        <v xml:space="preserve">0 </v>
      </c>
      <c r="K3272" s="23">
        <f ca="1">NETWORKDAYS(LeaveTracker[[#This Row],[Start Date]],LeaveTracker[[#This Row],[End Date]],lstHolidays)</f>
        <v>0</v>
      </c>
      <c r="L3272" s="30"/>
    </row>
    <row r="3273" spans="1:12" ht="30" customHeight="1" x14ac:dyDescent="0.3">
      <c r="A3273" s="30">
        <f t="shared" si="25"/>
        <v>1599</v>
      </c>
      <c r="B3273" s="36">
        <v>44922</v>
      </c>
      <c r="C3273" s="36"/>
      <c r="D3273" s="19"/>
      <c r="E3273" s="19" t="str">
        <f>IF(ISBLANK(LeaveTracker[[#This Row],[Employee Name]]),"-----",VLOOKUP(LeaveTracker[[#This Row],[Employee Name]],Employees[[Employee Name]:[Office]],6))</f>
        <v>-----</v>
      </c>
      <c r="F3273" s="24"/>
      <c r="G3273" s="24"/>
      <c r="H3273" s="19"/>
      <c r="I3273" s="51"/>
      <c r="J3273" s="27" t="str">
        <f ca="1">LeaveTracker[[#This Row],[Days]]&amp;" "&amp;LeaveTracker[[#This Row],[Type of Leave]]</f>
        <v xml:space="preserve">0 </v>
      </c>
      <c r="K3273" s="23">
        <f ca="1">NETWORKDAYS(LeaveTracker[[#This Row],[Start Date]],LeaveTracker[[#This Row],[End Date]],lstHolidays)</f>
        <v>0</v>
      </c>
      <c r="L3273" s="30"/>
    </row>
    <row r="3274" spans="1:12" ht="30" customHeight="1" x14ac:dyDescent="0.3">
      <c r="A3274" s="30">
        <f t="shared" si="25"/>
        <v>1600</v>
      </c>
      <c r="B3274" s="36">
        <v>44922</v>
      </c>
      <c r="C3274" s="36"/>
      <c r="D3274" s="19"/>
      <c r="E3274" s="19" t="str">
        <f>IF(ISBLANK(LeaveTracker[[#This Row],[Employee Name]]),"-----",VLOOKUP(LeaveTracker[[#This Row],[Employee Name]],Employees[[Employee Name]:[Office]],6))</f>
        <v>-----</v>
      </c>
      <c r="F3274" s="24"/>
      <c r="G3274" s="24"/>
      <c r="H3274" s="19"/>
      <c r="I3274" s="51"/>
      <c r="J3274" s="27" t="str">
        <f ca="1">LeaveTracker[[#This Row],[Days]]&amp;" "&amp;LeaveTracker[[#This Row],[Type of Leave]]</f>
        <v xml:space="preserve">0 </v>
      </c>
      <c r="K3274" s="23">
        <f ca="1">NETWORKDAYS(LeaveTracker[[#This Row],[Start Date]],LeaveTracker[[#This Row],[End Date]],lstHolidays)</f>
        <v>0</v>
      </c>
      <c r="L3274" s="30"/>
    </row>
    <row r="3275" spans="1:12" ht="30" customHeight="1" x14ac:dyDescent="0.3">
      <c r="A3275" s="30">
        <f t="shared" si="25"/>
        <v>1601</v>
      </c>
      <c r="B3275" s="36">
        <v>44922</v>
      </c>
      <c r="C3275" s="36"/>
      <c r="D3275" s="19"/>
      <c r="E3275" s="19" t="str">
        <f>IF(ISBLANK(LeaveTracker[[#This Row],[Employee Name]]),"-----",VLOOKUP(LeaveTracker[[#This Row],[Employee Name]],Employees[[Employee Name]:[Office]],6))</f>
        <v>-----</v>
      </c>
      <c r="F3275" s="24"/>
      <c r="G3275" s="24"/>
      <c r="H3275" s="19"/>
      <c r="I3275" s="51"/>
      <c r="J3275" s="27" t="str">
        <f ca="1">LeaveTracker[[#This Row],[Days]]&amp;" "&amp;LeaveTracker[[#This Row],[Type of Leave]]</f>
        <v xml:space="preserve">0 </v>
      </c>
      <c r="K3275" s="23">
        <f ca="1">NETWORKDAYS(LeaveTracker[[#This Row],[Start Date]],LeaveTracker[[#This Row],[End Date]],lstHolidays)</f>
        <v>0</v>
      </c>
      <c r="L3275" s="30"/>
    </row>
    <row r="3276" spans="1:12" ht="30" customHeight="1" x14ac:dyDescent="0.3">
      <c r="A3276" s="30">
        <f t="shared" si="25"/>
        <v>1602</v>
      </c>
      <c r="B3276" s="36">
        <v>44922</v>
      </c>
      <c r="C3276" s="36"/>
      <c r="D3276" s="19"/>
      <c r="E3276" s="19" t="str">
        <f>IF(ISBLANK(LeaveTracker[[#This Row],[Employee Name]]),"-----",VLOOKUP(LeaveTracker[[#This Row],[Employee Name]],Employees[[Employee Name]:[Office]],6))</f>
        <v>-----</v>
      </c>
      <c r="F3276" s="24"/>
      <c r="G3276" s="24"/>
      <c r="H3276" s="19"/>
      <c r="I3276" s="51"/>
      <c r="J3276" s="27" t="str">
        <f ca="1">LeaveTracker[[#This Row],[Days]]&amp;" "&amp;LeaveTracker[[#This Row],[Type of Leave]]</f>
        <v xml:space="preserve">0 </v>
      </c>
      <c r="K3276" s="23">
        <f ca="1">NETWORKDAYS(LeaveTracker[[#This Row],[Start Date]],LeaveTracker[[#This Row],[End Date]],lstHolidays)</f>
        <v>0</v>
      </c>
      <c r="L3276" s="30"/>
    </row>
    <row r="3277" spans="1:12" ht="30" customHeight="1" x14ac:dyDescent="0.3">
      <c r="A3277" s="30">
        <f t="shared" si="25"/>
        <v>1603</v>
      </c>
      <c r="B3277" s="36">
        <v>44922</v>
      </c>
      <c r="C3277" s="36"/>
      <c r="D3277" s="19"/>
      <c r="E3277" s="19" t="str">
        <f>IF(ISBLANK(LeaveTracker[[#This Row],[Employee Name]]),"-----",VLOOKUP(LeaveTracker[[#This Row],[Employee Name]],Employees[[Employee Name]:[Office]],6))</f>
        <v>-----</v>
      </c>
      <c r="F3277" s="24"/>
      <c r="G3277" s="24"/>
      <c r="H3277" s="19"/>
      <c r="I3277" s="51"/>
      <c r="J3277" s="27" t="str">
        <f ca="1">LeaveTracker[[#This Row],[Days]]&amp;" "&amp;LeaveTracker[[#This Row],[Type of Leave]]</f>
        <v xml:space="preserve">0 </v>
      </c>
      <c r="K3277" s="23">
        <f ca="1">NETWORKDAYS(LeaveTracker[[#This Row],[Start Date]],LeaveTracker[[#This Row],[End Date]],lstHolidays)</f>
        <v>0</v>
      </c>
      <c r="L3277" s="30"/>
    </row>
    <row r="3278" spans="1:12" ht="30" customHeight="1" x14ac:dyDescent="0.3">
      <c r="A3278" s="30">
        <f t="shared" si="25"/>
        <v>1604</v>
      </c>
      <c r="B3278" s="36">
        <v>44922</v>
      </c>
      <c r="C3278" s="36"/>
      <c r="D3278" s="19"/>
      <c r="E3278" s="19" t="str">
        <f>IF(ISBLANK(LeaveTracker[[#This Row],[Employee Name]]),"-----",VLOOKUP(LeaveTracker[[#This Row],[Employee Name]],Employees[[Employee Name]:[Office]],6))</f>
        <v>-----</v>
      </c>
      <c r="F3278" s="24"/>
      <c r="G3278" s="24"/>
      <c r="H3278" s="19"/>
      <c r="I3278" s="51"/>
      <c r="J3278" s="27" t="str">
        <f ca="1">LeaveTracker[[#This Row],[Days]]&amp;" "&amp;LeaveTracker[[#This Row],[Type of Leave]]</f>
        <v xml:space="preserve">0 </v>
      </c>
      <c r="K3278" s="23">
        <f ca="1">NETWORKDAYS(LeaveTracker[[#This Row],[Start Date]],LeaveTracker[[#This Row],[End Date]],lstHolidays)</f>
        <v>0</v>
      </c>
      <c r="L3278" s="30"/>
    </row>
    <row r="3279" spans="1:12" ht="30" customHeight="1" x14ac:dyDescent="0.3">
      <c r="A3279" s="30">
        <f t="shared" si="25"/>
        <v>1605</v>
      </c>
      <c r="B3279" s="36">
        <v>44922</v>
      </c>
      <c r="C3279" s="36"/>
      <c r="D3279" s="19"/>
      <c r="E3279" s="19" t="str">
        <f>IF(ISBLANK(LeaveTracker[[#This Row],[Employee Name]]),"-----",VLOOKUP(LeaveTracker[[#This Row],[Employee Name]],Employees[[Employee Name]:[Office]],6))</f>
        <v>-----</v>
      </c>
      <c r="F3279" s="24"/>
      <c r="G3279" s="24"/>
      <c r="H3279" s="19"/>
      <c r="I3279" s="51"/>
      <c r="J3279" s="27" t="str">
        <f ca="1">LeaveTracker[[#This Row],[Days]]&amp;" "&amp;LeaveTracker[[#This Row],[Type of Leave]]</f>
        <v xml:space="preserve">0 </v>
      </c>
      <c r="K3279" s="23">
        <f ca="1">NETWORKDAYS(LeaveTracker[[#This Row],[Start Date]],LeaveTracker[[#This Row],[End Date]],lstHolidays)</f>
        <v>0</v>
      </c>
      <c r="L3279" s="30"/>
    </row>
    <row r="3280" spans="1:12" ht="30" customHeight="1" x14ac:dyDescent="0.3">
      <c r="A3280" s="30">
        <f t="shared" si="25"/>
        <v>1606</v>
      </c>
      <c r="B3280" s="36">
        <v>44922</v>
      </c>
      <c r="C3280" s="36"/>
      <c r="D3280" s="19"/>
      <c r="E3280" s="19" t="str">
        <f>IF(ISBLANK(LeaveTracker[[#This Row],[Employee Name]]),"-----",VLOOKUP(LeaveTracker[[#This Row],[Employee Name]],Employees[[Employee Name]:[Office]],6))</f>
        <v>-----</v>
      </c>
      <c r="F3280" s="24"/>
      <c r="G3280" s="24"/>
      <c r="H3280" s="19"/>
      <c r="I3280" s="51"/>
      <c r="J3280" s="27" t="str">
        <f ca="1">LeaveTracker[[#This Row],[Days]]&amp;" "&amp;LeaveTracker[[#This Row],[Type of Leave]]</f>
        <v xml:space="preserve">0 </v>
      </c>
      <c r="K3280" s="23">
        <f ca="1">NETWORKDAYS(LeaveTracker[[#This Row],[Start Date]],LeaveTracker[[#This Row],[End Date]],lstHolidays)</f>
        <v>0</v>
      </c>
      <c r="L3280" s="30"/>
    </row>
    <row r="3281" spans="1:12" ht="30" customHeight="1" x14ac:dyDescent="0.3">
      <c r="A3281" s="30">
        <f t="shared" si="25"/>
        <v>1607</v>
      </c>
      <c r="B3281" s="36">
        <v>44922</v>
      </c>
      <c r="C3281" s="36"/>
      <c r="D3281" s="19"/>
      <c r="E3281" s="19" t="str">
        <f>IF(ISBLANK(LeaveTracker[[#This Row],[Employee Name]]),"-----",VLOOKUP(LeaveTracker[[#This Row],[Employee Name]],Employees[[Employee Name]:[Office]],6))</f>
        <v>-----</v>
      </c>
      <c r="F3281" s="24"/>
      <c r="G3281" s="24"/>
      <c r="H3281" s="19"/>
      <c r="I3281" s="51"/>
      <c r="J3281" s="27" t="str">
        <f ca="1">LeaveTracker[[#This Row],[Days]]&amp;" "&amp;LeaveTracker[[#This Row],[Type of Leave]]</f>
        <v xml:space="preserve">0 </v>
      </c>
      <c r="K3281" s="23">
        <f ca="1">NETWORKDAYS(LeaveTracker[[#This Row],[Start Date]],LeaveTracker[[#This Row],[End Date]],lstHolidays)</f>
        <v>0</v>
      </c>
      <c r="L3281" s="30"/>
    </row>
    <row r="3282" spans="1:12" ht="30" customHeight="1" x14ac:dyDescent="0.3">
      <c r="A3282" s="30">
        <f t="shared" si="25"/>
        <v>1608</v>
      </c>
      <c r="B3282" s="36">
        <v>44922</v>
      </c>
      <c r="C3282" s="36"/>
      <c r="D3282" s="19"/>
      <c r="E3282" s="19" t="str">
        <f>IF(ISBLANK(LeaveTracker[[#This Row],[Employee Name]]),"-----",VLOOKUP(LeaveTracker[[#This Row],[Employee Name]],Employees[[Employee Name]:[Office]],6))</f>
        <v>-----</v>
      </c>
      <c r="F3282" s="24"/>
      <c r="G3282" s="24"/>
      <c r="H3282" s="19"/>
      <c r="I3282" s="51"/>
      <c r="J3282" s="27" t="str">
        <f ca="1">LeaveTracker[[#This Row],[Days]]&amp;" "&amp;LeaveTracker[[#This Row],[Type of Leave]]</f>
        <v xml:space="preserve">0 </v>
      </c>
      <c r="K3282" s="23">
        <f ca="1">NETWORKDAYS(LeaveTracker[[#This Row],[Start Date]],LeaveTracker[[#This Row],[End Date]],lstHolidays)</f>
        <v>0</v>
      </c>
      <c r="L3282" s="30"/>
    </row>
    <row r="3283" spans="1:12" ht="30" customHeight="1" x14ac:dyDescent="0.3">
      <c r="A3283" s="30">
        <f t="shared" si="25"/>
        <v>1609</v>
      </c>
      <c r="B3283" s="36">
        <v>44922</v>
      </c>
      <c r="C3283" s="36"/>
      <c r="D3283" s="19"/>
      <c r="E3283" s="19" t="str">
        <f>IF(ISBLANK(LeaveTracker[[#This Row],[Employee Name]]),"-----",VLOOKUP(LeaveTracker[[#This Row],[Employee Name]],Employees[[Employee Name]:[Office]],6))</f>
        <v>-----</v>
      </c>
      <c r="F3283" s="24"/>
      <c r="G3283" s="24"/>
      <c r="H3283" s="19"/>
      <c r="I3283" s="51"/>
      <c r="J3283" s="27" t="str">
        <f ca="1">LeaveTracker[[#This Row],[Days]]&amp;" "&amp;LeaveTracker[[#This Row],[Type of Leave]]</f>
        <v xml:space="preserve">0 </v>
      </c>
      <c r="K3283" s="23">
        <f ca="1">NETWORKDAYS(LeaveTracker[[#This Row],[Start Date]],LeaveTracker[[#This Row],[End Date]],lstHolidays)</f>
        <v>0</v>
      </c>
      <c r="L3283" s="30"/>
    </row>
    <row r="3284" spans="1:12" ht="30" customHeight="1" x14ac:dyDescent="0.3">
      <c r="A3284" s="30">
        <f t="shared" si="25"/>
        <v>1610</v>
      </c>
      <c r="B3284" s="36">
        <v>44922</v>
      </c>
      <c r="C3284" s="36"/>
      <c r="D3284" s="19"/>
      <c r="E3284" s="19" t="str">
        <f>IF(ISBLANK(LeaveTracker[[#This Row],[Employee Name]]),"-----",VLOOKUP(LeaveTracker[[#This Row],[Employee Name]],Employees[[Employee Name]:[Office]],6))</f>
        <v>-----</v>
      </c>
      <c r="F3284" s="24"/>
      <c r="G3284" s="24"/>
      <c r="H3284" s="19"/>
      <c r="I3284" s="51"/>
      <c r="J3284" s="27" t="str">
        <f ca="1">LeaveTracker[[#This Row],[Days]]&amp;" "&amp;LeaveTracker[[#This Row],[Type of Leave]]</f>
        <v xml:space="preserve">0 </v>
      </c>
      <c r="K3284" s="23">
        <f ca="1">NETWORKDAYS(LeaveTracker[[#This Row],[Start Date]],LeaveTracker[[#This Row],[End Date]],lstHolidays)</f>
        <v>0</v>
      </c>
      <c r="L3284" s="30"/>
    </row>
    <row r="3285" spans="1:12" ht="30" customHeight="1" x14ac:dyDescent="0.3">
      <c r="A3285" s="30">
        <f t="shared" si="25"/>
        <v>1611</v>
      </c>
      <c r="B3285" s="36">
        <v>44922</v>
      </c>
      <c r="C3285" s="36"/>
      <c r="D3285" s="19"/>
      <c r="E3285" s="19" t="str">
        <f>IF(ISBLANK(LeaveTracker[[#This Row],[Employee Name]]),"-----",VLOOKUP(LeaveTracker[[#This Row],[Employee Name]],Employees[[Employee Name]:[Office]],6))</f>
        <v>-----</v>
      </c>
      <c r="F3285" s="24"/>
      <c r="G3285" s="24"/>
      <c r="H3285" s="19"/>
      <c r="I3285" s="51"/>
      <c r="J3285" s="27" t="str">
        <f ca="1">LeaveTracker[[#This Row],[Days]]&amp;" "&amp;LeaveTracker[[#This Row],[Type of Leave]]</f>
        <v xml:space="preserve">0 </v>
      </c>
      <c r="K3285" s="23">
        <f ca="1">NETWORKDAYS(LeaveTracker[[#This Row],[Start Date]],LeaveTracker[[#This Row],[End Date]],lstHolidays)</f>
        <v>0</v>
      </c>
      <c r="L3285" s="30"/>
    </row>
    <row r="3286" spans="1:12" ht="30" customHeight="1" x14ac:dyDescent="0.3">
      <c r="A3286" s="30">
        <f t="shared" si="25"/>
        <v>1612</v>
      </c>
      <c r="B3286" s="36">
        <v>44922</v>
      </c>
      <c r="C3286" s="36"/>
      <c r="D3286" s="19"/>
      <c r="E3286" s="19" t="str">
        <f>IF(ISBLANK(LeaveTracker[[#This Row],[Employee Name]]),"-----",VLOOKUP(LeaveTracker[[#This Row],[Employee Name]],Employees[[Employee Name]:[Office]],6))</f>
        <v>-----</v>
      </c>
      <c r="F3286" s="24"/>
      <c r="G3286" s="24"/>
      <c r="H3286" s="19"/>
      <c r="I3286" s="51"/>
      <c r="J3286" s="27" t="str">
        <f ca="1">LeaveTracker[[#This Row],[Days]]&amp;" "&amp;LeaveTracker[[#This Row],[Type of Leave]]</f>
        <v xml:space="preserve">0 </v>
      </c>
      <c r="K3286" s="23">
        <f ca="1">NETWORKDAYS(LeaveTracker[[#This Row],[Start Date]],LeaveTracker[[#This Row],[End Date]],lstHolidays)</f>
        <v>0</v>
      </c>
      <c r="L3286" s="30"/>
    </row>
    <row r="3287" spans="1:12" ht="30" customHeight="1" x14ac:dyDescent="0.3">
      <c r="A3287" s="30">
        <f t="shared" si="25"/>
        <v>1613</v>
      </c>
      <c r="B3287" s="36">
        <v>44922</v>
      </c>
      <c r="C3287" s="36"/>
      <c r="D3287" s="19"/>
      <c r="E3287" s="19" t="str">
        <f>IF(ISBLANK(LeaveTracker[[#This Row],[Employee Name]]),"-----",VLOOKUP(LeaveTracker[[#This Row],[Employee Name]],Employees[[Employee Name]:[Office]],6))</f>
        <v>-----</v>
      </c>
      <c r="F3287" s="24"/>
      <c r="G3287" s="24"/>
      <c r="H3287" s="19"/>
      <c r="I3287" s="51"/>
      <c r="J3287" s="27" t="str">
        <f ca="1">LeaveTracker[[#This Row],[Days]]&amp;" "&amp;LeaveTracker[[#This Row],[Type of Leave]]</f>
        <v xml:space="preserve">0 </v>
      </c>
      <c r="K3287" s="23">
        <f ca="1">NETWORKDAYS(LeaveTracker[[#This Row],[Start Date]],LeaveTracker[[#This Row],[End Date]],lstHolidays)</f>
        <v>0</v>
      </c>
      <c r="L3287" s="30"/>
    </row>
    <row r="3288" spans="1:12" ht="30" customHeight="1" x14ac:dyDescent="0.3">
      <c r="A3288" s="30">
        <f t="shared" si="25"/>
        <v>1614</v>
      </c>
      <c r="B3288" s="36">
        <v>44922</v>
      </c>
      <c r="C3288" s="36"/>
      <c r="D3288" s="19"/>
      <c r="E3288" s="19" t="str">
        <f>IF(ISBLANK(LeaveTracker[[#This Row],[Employee Name]]),"-----",VLOOKUP(LeaveTracker[[#This Row],[Employee Name]],Employees[[Employee Name]:[Office]],6))</f>
        <v>-----</v>
      </c>
      <c r="F3288" s="24"/>
      <c r="G3288" s="24"/>
      <c r="H3288" s="19"/>
      <c r="I3288" s="51"/>
      <c r="J3288" s="27" t="str">
        <f ca="1">LeaveTracker[[#This Row],[Days]]&amp;" "&amp;LeaveTracker[[#This Row],[Type of Leave]]</f>
        <v xml:space="preserve">0 </v>
      </c>
      <c r="K3288" s="23">
        <f ca="1">NETWORKDAYS(LeaveTracker[[#This Row],[Start Date]],LeaveTracker[[#This Row],[End Date]],lstHolidays)</f>
        <v>0</v>
      </c>
      <c r="L3288" s="30"/>
    </row>
    <row r="3289" spans="1:12" ht="30" customHeight="1" x14ac:dyDescent="0.3">
      <c r="A3289" s="30">
        <f t="shared" si="25"/>
        <v>1615</v>
      </c>
      <c r="B3289" s="36">
        <v>44922</v>
      </c>
      <c r="C3289" s="36"/>
      <c r="D3289" s="19"/>
      <c r="E3289" s="19" t="str">
        <f>IF(ISBLANK(LeaveTracker[[#This Row],[Employee Name]]),"-----",VLOOKUP(LeaveTracker[[#This Row],[Employee Name]],Employees[[Employee Name]:[Office]],6))</f>
        <v>-----</v>
      </c>
      <c r="F3289" s="24"/>
      <c r="G3289" s="24"/>
      <c r="H3289" s="19"/>
      <c r="I3289" s="51"/>
      <c r="J3289" s="27" t="str">
        <f ca="1">LeaveTracker[[#This Row],[Days]]&amp;" "&amp;LeaveTracker[[#This Row],[Type of Leave]]</f>
        <v xml:space="preserve">0 </v>
      </c>
      <c r="K3289" s="23">
        <f ca="1">NETWORKDAYS(LeaveTracker[[#This Row],[Start Date]],LeaveTracker[[#This Row],[End Date]],lstHolidays)</f>
        <v>0</v>
      </c>
      <c r="L3289" s="30"/>
    </row>
    <row r="3290" spans="1:12" ht="30" customHeight="1" x14ac:dyDescent="0.3">
      <c r="A3290" s="30">
        <f t="shared" si="25"/>
        <v>1616</v>
      </c>
      <c r="B3290" s="36">
        <v>44922</v>
      </c>
      <c r="C3290" s="36"/>
      <c r="D3290" s="19"/>
      <c r="E3290" s="19" t="str">
        <f>IF(ISBLANK(LeaveTracker[[#This Row],[Employee Name]]),"-----",VLOOKUP(LeaveTracker[[#This Row],[Employee Name]],Employees[[Employee Name]:[Office]],6))</f>
        <v>-----</v>
      </c>
      <c r="F3290" s="24"/>
      <c r="G3290" s="24"/>
      <c r="H3290" s="19"/>
      <c r="I3290" s="51"/>
      <c r="J3290" s="27" t="str">
        <f ca="1">LeaveTracker[[#This Row],[Days]]&amp;" "&amp;LeaveTracker[[#This Row],[Type of Leave]]</f>
        <v xml:space="preserve">0 </v>
      </c>
      <c r="K3290" s="23">
        <f ca="1">NETWORKDAYS(LeaveTracker[[#This Row],[Start Date]],LeaveTracker[[#This Row],[End Date]],lstHolidays)</f>
        <v>0</v>
      </c>
      <c r="L3290" s="30"/>
    </row>
    <row r="3291" spans="1:12" ht="30" customHeight="1" x14ac:dyDescent="0.3">
      <c r="A3291" s="30">
        <f t="shared" si="25"/>
        <v>1617</v>
      </c>
      <c r="B3291" s="36">
        <v>44922</v>
      </c>
      <c r="C3291" s="36"/>
      <c r="D3291" s="19"/>
      <c r="E3291" s="19" t="str">
        <f>IF(ISBLANK(LeaveTracker[[#This Row],[Employee Name]]),"-----",VLOOKUP(LeaveTracker[[#This Row],[Employee Name]],Employees[[Employee Name]:[Office]],6))</f>
        <v>-----</v>
      </c>
      <c r="F3291" s="24"/>
      <c r="G3291" s="24"/>
      <c r="H3291" s="19"/>
      <c r="I3291" s="51"/>
      <c r="J3291" s="27" t="str">
        <f ca="1">LeaveTracker[[#This Row],[Days]]&amp;" "&amp;LeaveTracker[[#This Row],[Type of Leave]]</f>
        <v xml:space="preserve">0 </v>
      </c>
      <c r="K3291" s="23">
        <f ca="1">NETWORKDAYS(LeaveTracker[[#This Row],[Start Date]],LeaveTracker[[#This Row],[End Date]],lstHolidays)</f>
        <v>0</v>
      </c>
      <c r="L3291" s="30"/>
    </row>
    <row r="3292" spans="1:12" ht="30" customHeight="1" x14ac:dyDescent="0.3">
      <c r="A3292" s="30">
        <f t="shared" si="25"/>
        <v>1618</v>
      </c>
      <c r="B3292" s="36">
        <v>44922</v>
      </c>
      <c r="C3292" s="36"/>
      <c r="D3292" s="19"/>
      <c r="E3292" s="19" t="str">
        <f>IF(ISBLANK(LeaveTracker[[#This Row],[Employee Name]]),"-----",VLOOKUP(LeaveTracker[[#This Row],[Employee Name]],Employees[[Employee Name]:[Office]],6))</f>
        <v>-----</v>
      </c>
      <c r="F3292" s="24"/>
      <c r="G3292" s="24"/>
      <c r="H3292" s="19"/>
      <c r="I3292" s="51"/>
      <c r="J3292" s="27" t="str">
        <f ca="1">LeaveTracker[[#This Row],[Days]]&amp;" "&amp;LeaveTracker[[#This Row],[Type of Leave]]</f>
        <v xml:space="preserve">0 </v>
      </c>
      <c r="K3292" s="23">
        <f ca="1">NETWORKDAYS(LeaveTracker[[#This Row],[Start Date]],LeaveTracker[[#This Row],[End Date]],lstHolidays)</f>
        <v>0</v>
      </c>
      <c r="L3292" s="30"/>
    </row>
    <row r="3293" spans="1:12" ht="30" customHeight="1" x14ac:dyDescent="0.3">
      <c r="A3293" s="30">
        <f t="shared" si="25"/>
        <v>1619</v>
      </c>
      <c r="B3293" s="36">
        <v>44922</v>
      </c>
      <c r="C3293" s="36"/>
      <c r="D3293" s="19"/>
      <c r="E3293" s="19" t="str">
        <f>IF(ISBLANK(LeaveTracker[[#This Row],[Employee Name]]),"-----",VLOOKUP(LeaveTracker[[#This Row],[Employee Name]],Employees[[Employee Name]:[Office]],6))</f>
        <v>-----</v>
      </c>
      <c r="F3293" s="24"/>
      <c r="G3293" s="24"/>
      <c r="H3293" s="19"/>
      <c r="I3293" s="51"/>
      <c r="J3293" s="27" t="str">
        <f ca="1">LeaveTracker[[#This Row],[Days]]&amp;" "&amp;LeaveTracker[[#This Row],[Type of Leave]]</f>
        <v xml:space="preserve">0 </v>
      </c>
      <c r="K3293" s="23">
        <f ca="1">NETWORKDAYS(LeaveTracker[[#This Row],[Start Date]],LeaveTracker[[#This Row],[End Date]],lstHolidays)</f>
        <v>0</v>
      </c>
      <c r="L3293" s="30"/>
    </row>
    <row r="3294" spans="1:12" ht="30" customHeight="1" x14ac:dyDescent="0.3">
      <c r="A3294" s="30">
        <f t="shared" si="25"/>
        <v>1620</v>
      </c>
      <c r="B3294" s="36">
        <v>44922</v>
      </c>
      <c r="C3294" s="36"/>
      <c r="D3294" s="19"/>
      <c r="E3294" s="19" t="str">
        <f>IF(ISBLANK(LeaveTracker[[#This Row],[Employee Name]]),"-----",VLOOKUP(LeaveTracker[[#This Row],[Employee Name]],Employees[[Employee Name]:[Office]],6))</f>
        <v>-----</v>
      </c>
      <c r="F3294" s="24"/>
      <c r="G3294" s="24"/>
      <c r="H3294" s="19"/>
      <c r="I3294" s="51"/>
      <c r="J3294" s="27" t="str">
        <f ca="1">LeaveTracker[[#This Row],[Days]]&amp;" "&amp;LeaveTracker[[#This Row],[Type of Leave]]</f>
        <v xml:space="preserve">0 </v>
      </c>
      <c r="K3294" s="23">
        <f ca="1">NETWORKDAYS(LeaveTracker[[#This Row],[Start Date]],LeaveTracker[[#This Row],[End Date]],lstHolidays)</f>
        <v>0</v>
      </c>
      <c r="L3294" s="30"/>
    </row>
    <row r="3295" spans="1:12" ht="30" customHeight="1" x14ac:dyDescent="0.3">
      <c r="A3295" s="30">
        <f t="shared" si="25"/>
        <v>1621</v>
      </c>
      <c r="B3295" s="36">
        <v>44922</v>
      </c>
      <c r="C3295" s="36"/>
      <c r="D3295" s="19"/>
      <c r="E3295" s="19" t="str">
        <f>IF(ISBLANK(LeaveTracker[[#This Row],[Employee Name]]),"-----",VLOOKUP(LeaveTracker[[#This Row],[Employee Name]],Employees[[Employee Name]:[Office]],6))</f>
        <v>-----</v>
      </c>
      <c r="F3295" s="24"/>
      <c r="G3295" s="24"/>
      <c r="H3295" s="19"/>
      <c r="I3295" s="51"/>
      <c r="J3295" s="27" t="str">
        <f ca="1">LeaveTracker[[#This Row],[Days]]&amp;" "&amp;LeaveTracker[[#This Row],[Type of Leave]]</f>
        <v xml:space="preserve">0 </v>
      </c>
      <c r="K3295" s="23">
        <f ca="1">NETWORKDAYS(LeaveTracker[[#This Row],[Start Date]],LeaveTracker[[#This Row],[End Date]],lstHolidays)</f>
        <v>0</v>
      </c>
      <c r="L3295" s="30"/>
    </row>
    <row r="3296" spans="1:12" ht="30" customHeight="1" x14ac:dyDescent="0.3">
      <c r="A3296" s="30">
        <f t="shared" si="25"/>
        <v>1622</v>
      </c>
      <c r="B3296" s="36">
        <v>44922</v>
      </c>
      <c r="C3296" s="36"/>
      <c r="D3296" s="19"/>
      <c r="E3296" s="19" t="str">
        <f>IF(ISBLANK(LeaveTracker[[#This Row],[Employee Name]]),"-----",VLOOKUP(LeaveTracker[[#This Row],[Employee Name]],Employees[[Employee Name]:[Office]],6))</f>
        <v>-----</v>
      </c>
      <c r="F3296" s="24"/>
      <c r="G3296" s="24"/>
      <c r="H3296" s="19"/>
      <c r="I3296" s="51"/>
      <c r="J3296" s="27" t="str">
        <f ca="1">LeaveTracker[[#This Row],[Days]]&amp;" "&amp;LeaveTracker[[#This Row],[Type of Leave]]</f>
        <v xml:space="preserve">0 </v>
      </c>
      <c r="K3296" s="23">
        <f ca="1">NETWORKDAYS(LeaveTracker[[#This Row],[Start Date]],LeaveTracker[[#This Row],[End Date]],lstHolidays)</f>
        <v>0</v>
      </c>
      <c r="L3296" s="30"/>
    </row>
    <row r="3297" spans="1:12" ht="30" customHeight="1" x14ac:dyDescent="0.3">
      <c r="A3297" s="30">
        <f t="shared" si="25"/>
        <v>1623</v>
      </c>
      <c r="B3297" s="36">
        <v>44922</v>
      </c>
      <c r="C3297" s="36"/>
      <c r="D3297" s="19"/>
      <c r="E3297" s="19" t="str">
        <f>IF(ISBLANK(LeaveTracker[[#This Row],[Employee Name]]),"-----",VLOOKUP(LeaveTracker[[#This Row],[Employee Name]],Employees[[Employee Name]:[Office]],6))</f>
        <v>-----</v>
      </c>
      <c r="F3297" s="24"/>
      <c r="G3297" s="24"/>
      <c r="H3297" s="19"/>
      <c r="I3297" s="51"/>
      <c r="J3297" s="27" t="str">
        <f ca="1">LeaveTracker[[#This Row],[Days]]&amp;" "&amp;LeaveTracker[[#This Row],[Type of Leave]]</f>
        <v xml:space="preserve">0 </v>
      </c>
      <c r="K3297" s="23">
        <f ca="1">NETWORKDAYS(LeaveTracker[[#This Row],[Start Date]],LeaveTracker[[#This Row],[End Date]],lstHolidays)</f>
        <v>0</v>
      </c>
      <c r="L3297" s="30"/>
    </row>
    <row r="3298" spans="1:12" ht="30" customHeight="1" x14ac:dyDescent="0.3">
      <c r="A3298" s="30">
        <f t="shared" si="25"/>
        <v>1624</v>
      </c>
      <c r="B3298" s="36">
        <v>44922</v>
      </c>
      <c r="C3298" s="36"/>
      <c r="D3298" s="19"/>
      <c r="E3298" s="19" t="str">
        <f>IF(ISBLANK(LeaveTracker[[#This Row],[Employee Name]]),"-----",VLOOKUP(LeaveTracker[[#This Row],[Employee Name]],Employees[[Employee Name]:[Office]],6))</f>
        <v>-----</v>
      </c>
      <c r="F3298" s="24"/>
      <c r="G3298" s="24"/>
      <c r="H3298" s="19"/>
      <c r="I3298" s="51"/>
      <c r="J3298" s="27" t="str">
        <f ca="1">LeaveTracker[[#This Row],[Days]]&amp;" "&amp;LeaveTracker[[#This Row],[Type of Leave]]</f>
        <v xml:space="preserve">0 </v>
      </c>
      <c r="K3298" s="23">
        <f ca="1">NETWORKDAYS(LeaveTracker[[#This Row],[Start Date]],LeaveTracker[[#This Row],[End Date]],lstHolidays)</f>
        <v>0</v>
      </c>
      <c r="L3298" s="30"/>
    </row>
    <row r="3299" spans="1:12" ht="30" customHeight="1" x14ac:dyDescent="0.3">
      <c r="A3299" s="30">
        <f t="shared" si="25"/>
        <v>1625</v>
      </c>
      <c r="B3299" s="36">
        <v>44922</v>
      </c>
      <c r="C3299" s="36"/>
      <c r="D3299" s="19"/>
      <c r="E3299" s="19" t="str">
        <f>IF(ISBLANK(LeaveTracker[[#This Row],[Employee Name]]),"-----",VLOOKUP(LeaveTracker[[#This Row],[Employee Name]],Employees[[Employee Name]:[Office]],6))</f>
        <v>-----</v>
      </c>
      <c r="F3299" s="24"/>
      <c r="G3299" s="24"/>
      <c r="H3299" s="19"/>
      <c r="I3299" s="51"/>
      <c r="J3299" s="27" t="str">
        <f ca="1">LeaveTracker[[#This Row],[Days]]&amp;" "&amp;LeaveTracker[[#This Row],[Type of Leave]]</f>
        <v xml:space="preserve">0 </v>
      </c>
      <c r="K3299" s="23">
        <f ca="1">NETWORKDAYS(LeaveTracker[[#This Row],[Start Date]],LeaveTracker[[#This Row],[End Date]],lstHolidays)</f>
        <v>0</v>
      </c>
      <c r="L3299" s="30"/>
    </row>
    <row r="3300" spans="1:12" ht="30" customHeight="1" x14ac:dyDescent="0.3">
      <c r="A3300" s="30">
        <f t="shared" si="25"/>
        <v>1626</v>
      </c>
      <c r="B3300" s="36">
        <v>44922</v>
      </c>
      <c r="C3300" s="36"/>
      <c r="D3300" s="19"/>
      <c r="E3300" s="19" t="str">
        <f>IF(ISBLANK(LeaveTracker[[#This Row],[Employee Name]]),"-----",VLOOKUP(LeaveTracker[[#This Row],[Employee Name]],Employees[[Employee Name]:[Office]],6))</f>
        <v>-----</v>
      </c>
      <c r="F3300" s="24"/>
      <c r="G3300" s="24"/>
      <c r="H3300" s="19"/>
      <c r="I3300" s="51"/>
      <c r="J3300" s="27" t="str">
        <f ca="1">LeaveTracker[[#This Row],[Days]]&amp;" "&amp;LeaveTracker[[#This Row],[Type of Leave]]</f>
        <v xml:space="preserve">0 </v>
      </c>
      <c r="K3300" s="23">
        <f ca="1">NETWORKDAYS(LeaveTracker[[#This Row],[Start Date]],LeaveTracker[[#This Row],[End Date]],lstHolidays)</f>
        <v>0</v>
      </c>
      <c r="L3300" s="30"/>
    </row>
    <row r="3301" spans="1:12" ht="30" customHeight="1" x14ac:dyDescent="0.3">
      <c r="A3301" s="30">
        <f t="shared" si="25"/>
        <v>1627</v>
      </c>
      <c r="B3301" s="36">
        <v>44922</v>
      </c>
      <c r="C3301" s="36"/>
      <c r="D3301" s="19"/>
      <c r="E3301" s="19" t="str">
        <f>IF(ISBLANK(LeaveTracker[[#This Row],[Employee Name]]),"-----",VLOOKUP(LeaveTracker[[#This Row],[Employee Name]],Employees[[Employee Name]:[Office]],6))</f>
        <v>-----</v>
      </c>
      <c r="F3301" s="24"/>
      <c r="G3301" s="24"/>
      <c r="H3301" s="19"/>
      <c r="I3301" s="51"/>
      <c r="J3301" s="27" t="str">
        <f ca="1">LeaveTracker[[#This Row],[Days]]&amp;" "&amp;LeaveTracker[[#This Row],[Type of Leave]]</f>
        <v xml:space="preserve">0 </v>
      </c>
      <c r="K3301" s="23">
        <f ca="1">NETWORKDAYS(LeaveTracker[[#This Row],[Start Date]],LeaveTracker[[#This Row],[End Date]],lstHolidays)</f>
        <v>0</v>
      </c>
      <c r="L3301" s="30"/>
    </row>
    <row r="3302" spans="1:12" ht="30" customHeight="1" x14ac:dyDescent="0.3">
      <c r="A3302" s="30">
        <f t="shared" si="25"/>
        <v>1628</v>
      </c>
      <c r="B3302" s="36">
        <v>44922</v>
      </c>
      <c r="C3302" s="36"/>
      <c r="D3302" s="19"/>
      <c r="E3302" s="19" t="str">
        <f>IF(ISBLANK(LeaveTracker[[#This Row],[Employee Name]]),"-----",VLOOKUP(LeaveTracker[[#This Row],[Employee Name]],Employees[[Employee Name]:[Office]],6))</f>
        <v>-----</v>
      </c>
      <c r="F3302" s="24"/>
      <c r="G3302" s="24"/>
      <c r="H3302" s="19"/>
      <c r="I3302" s="51"/>
      <c r="J3302" s="27" t="str">
        <f ca="1">LeaveTracker[[#This Row],[Days]]&amp;" "&amp;LeaveTracker[[#This Row],[Type of Leave]]</f>
        <v xml:space="preserve">0 </v>
      </c>
      <c r="K3302" s="23">
        <f ca="1">NETWORKDAYS(LeaveTracker[[#This Row],[Start Date]],LeaveTracker[[#This Row],[End Date]],lstHolidays)</f>
        <v>0</v>
      </c>
      <c r="L3302" s="30"/>
    </row>
    <row r="3303" spans="1:12" ht="30" customHeight="1" x14ac:dyDescent="0.3">
      <c r="A3303" s="30">
        <f t="shared" si="25"/>
        <v>1629</v>
      </c>
      <c r="B3303" s="36">
        <v>44922</v>
      </c>
      <c r="C3303" s="36"/>
      <c r="D3303" s="19"/>
      <c r="E3303" s="19" t="str">
        <f>IF(ISBLANK(LeaveTracker[[#This Row],[Employee Name]]),"-----",VLOOKUP(LeaveTracker[[#This Row],[Employee Name]],Employees[[Employee Name]:[Office]],6))</f>
        <v>-----</v>
      </c>
      <c r="F3303" s="24"/>
      <c r="G3303" s="24"/>
      <c r="H3303" s="19"/>
      <c r="I3303" s="51"/>
      <c r="J3303" s="27" t="str">
        <f ca="1">LeaveTracker[[#This Row],[Days]]&amp;" "&amp;LeaveTracker[[#This Row],[Type of Leave]]</f>
        <v xml:space="preserve">0 </v>
      </c>
      <c r="K3303" s="23">
        <f ca="1">NETWORKDAYS(LeaveTracker[[#This Row],[Start Date]],LeaveTracker[[#This Row],[End Date]],lstHolidays)</f>
        <v>0</v>
      </c>
      <c r="L3303" s="30"/>
    </row>
    <row r="3304" spans="1:12" ht="30" customHeight="1" x14ac:dyDescent="0.3">
      <c r="A3304" s="30">
        <f t="shared" si="25"/>
        <v>1630</v>
      </c>
      <c r="B3304" s="36">
        <v>44922</v>
      </c>
      <c r="C3304" s="36"/>
      <c r="D3304" s="19"/>
      <c r="E3304" s="19" t="str">
        <f>IF(ISBLANK(LeaveTracker[[#This Row],[Employee Name]]),"-----",VLOOKUP(LeaveTracker[[#This Row],[Employee Name]],Employees[[Employee Name]:[Office]],6))</f>
        <v>-----</v>
      </c>
      <c r="F3304" s="24"/>
      <c r="G3304" s="24"/>
      <c r="H3304" s="19"/>
      <c r="I3304" s="51"/>
      <c r="J3304" s="27" t="str">
        <f ca="1">LeaveTracker[[#This Row],[Days]]&amp;" "&amp;LeaveTracker[[#This Row],[Type of Leave]]</f>
        <v xml:space="preserve">0 </v>
      </c>
      <c r="K3304" s="23">
        <f ca="1">NETWORKDAYS(LeaveTracker[[#This Row],[Start Date]],LeaveTracker[[#This Row],[End Date]],lstHolidays)</f>
        <v>0</v>
      </c>
      <c r="L3304" s="30"/>
    </row>
    <row r="3305" spans="1:12" ht="30" customHeight="1" x14ac:dyDescent="0.3">
      <c r="A3305" s="30">
        <f t="shared" si="25"/>
        <v>1631</v>
      </c>
      <c r="B3305" s="36">
        <v>44922</v>
      </c>
      <c r="C3305" s="36"/>
      <c r="D3305" s="19"/>
      <c r="E3305" s="19" t="str">
        <f>IF(ISBLANK(LeaveTracker[[#This Row],[Employee Name]]),"-----",VLOOKUP(LeaveTracker[[#This Row],[Employee Name]],Employees[[Employee Name]:[Office]],6))</f>
        <v>-----</v>
      </c>
      <c r="F3305" s="24"/>
      <c r="G3305" s="24"/>
      <c r="H3305" s="19"/>
      <c r="I3305" s="51"/>
      <c r="J3305" s="27" t="str">
        <f ca="1">LeaveTracker[[#This Row],[Days]]&amp;" "&amp;LeaveTracker[[#This Row],[Type of Leave]]</f>
        <v xml:space="preserve">0 </v>
      </c>
      <c r="K3305" s="23">
        <f ca="1">NETWORKDAYS(LeaveTracker[[#This Row],[Start Date]],LeaveTracker[[#This Row],[End Date]],lstHolidays)</f>
        <v>0</v>
      </c>
      <c r="L3305" s="30"/>
    </row>
    <row r="3306" spans="1:12" ht="30" customHeight="1" x14ac:dyDescent="0.3">
      <c r="A3306" s="30">
        <f t="shared" si="25"/>
        <v>1632</v>
      </c>
      <c r="B3306" s="36">
        <v>44922</v>
      </c>
      <c r="C3306" s="36"/>
      <c r="D3306" s="19"/>
      <c r="E3306" s="19" t="str">
        <f>IF(ISBLANK(LeaveTracker[[#This Row],[Employee Name]]),"-----",VLOOKUP(LeaveTracker[[#This Row],[Employee Name]],Employees[[Employee Name]:[Office]],6))</f>
        <v>-----</v>
      </c>
      <c r="F3306" s="24"/>
      <c r="G3306" s="24"/>
      <c r="H3306" s="19"/>
      <c r="I3306" s="51"/>
      <c r="J3306" s="27" t="str">
        <f ca="1">LeaveTracker[[#This Row],[Days]]&amp;" "&amp;LeaveTracker[[#This Row],[Type of Leave]]</f>
        <v xml:space="preserve">0 </v>
      </c>
      <c r="K3306" s="23">
        <f ca="1">NETWORKDAYS(LeaveTracker[[#This Row],[Start Date]],LeaveTracker[[#This Row],[End Date]],lstHolidays)</f>
        <v>0</v>
      </c>
      <c r="L3306" s="30"/>
    </row>
    <row r="3307" spans="1:12" ht="30" customHeight="1" x14ac:dyDescent="0.3">
      <c r="A3307" s="30">
        <f t="shared" si="25"/>
        <v>1633</v>
      </c>
      <c r="B3307" s="36">
        <v>44922</v>
      </c>
      <c r="C3307" s="36"/>
      <c r="D3307" s="19"/>
      <c r="E3307" s="19" t="str">
        <f>IF(ISBLANK(LeaveTracker[[#This Row],[Employee Name]]),"-----",VLOOKUP(LeaveTracker[[#This Row],[Employee Name]],Employees[[Employee Name]:[Office]],6))</f>
        <v>-----</v>
      </c>
      <c r="F3307" s="24"/>
      <c r="G3307" s="24"/>
      <c r="H3307" s="19"/>
      <c r="I3307" s="51"/>
      <c r="J3307" s="27" t="str">
        <f ca="1">LeaveTracker[[#This Row],[Days]]&amp;" "&amp;LeaveTracker[[#This Row],[Type of Leave]]</f>
        <v xml:space="preserve">0 </v>
      </c>
      <c r="K3307" s="23">
        <f ca="1">NETWORKDAYS(LeaveTracker[[#This Row],[Start Date]],LeaveTracker[[#This Row],[End Date]],lstHolidays)</f>
        <v>0</v>
      </c>
      <c r="L3307" s="30"/>
    </row>
    <row r="3308" spans="1:12" ht="30" customHeight="1" x14ac:dyDescent="0.3">
      <c r="A3308" s="30">
        <f t="shared" si="25"/>
        <v>1634</v>
      </c>
      <c r="B3308" s="36">
        <v>44922</v>
      </c>
      <c r="C3308" s="36"/>
      <c r="D3308" s="19"/>
      <c r="E3308" s="19" t="str">
        <f>IF(ISBLANK(LeaveTracker[[#This Row],[Employee Name]]),"-----",VLOOKUP(LeaveTracker[[#This Row],[Employee Name]],Employees[[Employee Name]:[Office]],6))</f>
        <v>-----</v>
      </c>
      <c r="F3308" s="24"/>
      <c r="G3308" s="24"/>
      <c r="H3308" s="19"/>
      <c r="I3308" s="51"/>
      <c r="J3308" s="27" t="str">
        <f ca="1">LeaveTracker[[#This Row],[Days]]&amp;" "&amp;LeaveTracker[[#This Row],[Type of Leave]]</f>
        <v xml:space="preserve">0 </v>
      </c>
      <c r="K3308" s="23">
        <f ca="1">NETWORKDAYS(LeaveTracker[[#This Row],[Start Date]],LeaveTracker[[#This Row],[End Date]],lstHolidays)</f>
        <v>0</v>
      </c>
      <c r="L3308" s="30"/>
    </row>
    <row r="3309" spans="1:12" ht="30" customHeight="1" x14ac:dyDescent="0.3">
      <c r="A3309" s="30">
        <f t="shared" si="25"/>
        <v>1635</v>
      </c>
      <c r="B3309" s="36">
        <v>44922</v>
      </c>
      <c r="C3309" s="36"/>
      <c r="D3309" s="19"/>
      <c r="E3309" s="19" t="str">
        <f>IF(ISBLANK(LeaveTracker[[#This Row],[Employee Name]]),"-----",VLOOKUP(LeaveTracker[[#This Row],[Employee Name]],Employees[[Employee Name]:[Office]],6))</f>
        <v>-----</v>
      </c>
      <c r="F3309" s="24"/>
      <c r="G3309" s="24"/>
      <c r="H3309" s="19"/>
      <c r="I3309" s="51"/>
      <c r="J3309" s="27" t="str">
        <f ca="1">LeaveTracker[[#This Row],[Days]]&amp;" "&amp;LeaveTracker[[#This Row],[Type of Leave]]</f>
        <v xml:space="preserve">0 </v>
      </c>
      <c r="K3309" s="23">
        <f ca="1">NETWORKDAYS(LeaveTracker[[#This Row],[Start Date]],LeaveTracker[[#This Row],[End Date]],lstHolidays)</f>
        <v>0</v>
      </c>
      <c r="L3309" s="30"/>
    </row>
    <row r="3310" spans="1:12" ht="30" customHeight="1" x14ac:dyDescent="0.3">
      <c r="A3310" s="30">
        <f t="shared" si="25"/>
        <v>1636</v>
      </c>
      <c r="B3310" s="36">
        <v>44922</v>
      </c>
      <c r="C3310" s="36"/>
      <c r="D3310" s="19"/>
      <c r="E3310" s="19" t="str">
        <f>IF(ISBLANK(LeaveTracker[[#This Row],[Employee Name]]),"-----",VLOOKUP(LeaveTracker[[#This Row],[Employee Name]],Employees[[Employee Name]:[Office]],6))</f>
        <v>-----</v>
      </c>
      <c r="F3310" s="24"/>
      <c r="G3310" s="24"/>
      <c r="H3310" s="19"/>
      <c r="I3310" s="51"/>
      <c r="J3310" s="27" t="str">
        <f ca="1">LeaveTracker[[#This Row],[Days]]&amp;" "&amp;LeaveTracker[[#This Row],[Type of Leave]]</f>
        <v xml:space="preserve">0 </v>
      </c>
      <c r="K3310" s="23">
        <f ca="1">NETWORKDAYS(LeaveTracker[[#This Row],[Start Date]],LeaveTracker[[#This Row],[End Date]],lstHolidays)</f>
        <v>0</v>
      </c>
      <c r="L3310" s="30"/>
    </row>
    <row r="3311" spans="1:12" ht="30" customHeight="1" x14ac:dyDescent="0.3">
      <c r="A3311" s="30">
        <f t="shared" si="25"/>
        <v>1637</v>
      </c>
      <c r="B3311" s="36">
        <v>44922</v>
      </c>
      <c r="C3311" s="36"/>
      <c r="D3311" s="19"/>
      <c r="E3311" s="19" t="str">
        <f>IF(ISBLANK(LeaveTracker[[#This Row],[Employee Name]]),"-----",VLOOKUP(LeaveTracker[[#This Row],[Employee Name]],Employees[[Employee Name]:[Office]],6))</f>
        <v>-----</v>
      </c>
      <c r="F3311" s="24"/>
      <c r="G3311" s="24"/>
      <c r="H3311" s="19"/>
      <c r="I3311" s="51"/>
      <c r="J3311" s="27" t="str">
        <f ca="1">LeaveTracker[[#This Row],[Days]]&amp;" "&amp;LeaveTracker[[#This Row],[Type of Leave]]</f>
        <v xml:space="preserve">0 </v>
      </c>
      <c r="K3311" s="23">
        <f ca="1">NETWORKDAYS(LeaveTracker[[#This Row],[Start Date]],LeaveTracker[[#This Row],[End Date]],lstHolidays)</f>
        <v>0</v>
      </c>
      <c r="L3311" s="30"/>
    </row>
    <row r="3312" spans="1:12" ht="30" customHeight="1" x14ac:dyDescent="0.3">
      <c r="A3312" s="30">
        <f t="shared" si="25"/>
        <v>1638</v>
      </c>
      <c r="B3312" s="36">
        <v>44922</v>
      </c>
      <c r="C3312" s="36"/>
      <c r="D3312" s="19"/>
      <c r="E3312" s="19" t="str">
        <f>IF(ISBLANK(LeaveTracker[[#This Row],[Employee Name]]),"-----",VLOOKUP(LeaveTracker[[#This Row],[Employee Name]],Employees[[Employee Name]:[Office]],6))</f>
        <v>-----</v>
      </c>
      <c r="F3312" s="24"/>
      <c r="G3312" s="24"/>
      <c r="H3312" s="19"/>
      <c r="I3312" s="51"/>
      <c r="J3312" s="27" t="str">
        <f ca="1">LeaveTracker[[#This Row],[Days]]&amp;" "&amp;LeaveTracker[[#This Row],[Type of Leave]]</f>
        <v xml:space="preserve">0 </v>
      </c>
      <c r="K3312" s="23">
        <f ca="1">NETWORKDAYS(LeaveTracker[[#This Row],[Start Date]],LeaveTracker[[#This Row],[End Date]],lstHolidays)</f>
        <v>0</v>
      </c>
      <c r="L3312" s="30"/>
    </row>
    <row r="3313" spans="1:12" ht="30" customHeight="1" x14ac:dyDescent="0.3">
      <c r="A3313" s="30">
        <f t="shared" si="25"/>
        <v>1639</v>
      </c>
      <c r="B3313" s="36">
        <v>44922</v>
      </c>
      <c r="C3313" s="36"/>
      <c r="D3313" s="19"/>
      <c r="E3313" s="19" t="str">
        <f>IF(ISBLANK(LeaveTracker[[#This Row],[Employee Name]]),"-----",VLOOKUP(LeaveTracker[[#This Row],[Employee Name]],Employees[[Employee Name]:[Office]],6))</f>
        <v>-----</v>
      </c>
      <c r="F3313" s="24"/>
      <c r="G3313" s="24"/>
      <c r="H3313" s="19"/>
      <c r="I3313" s="51"/>
      <c r="J3313" s="27" t="str">
        <f ca="1">LeaveTracker[[#This Row],[Days]]&amp;" "&amp;LeaveTracker[[#This Row],[Type of Leave]]</f>
        <v xml:space="preserve">0 </v>
      </c>
      <c r="K3313" s="23">
        <f ca="1">NETWORKDAYS(LeaveTracker[[#This Row],[Start Date]],LeaveTracker[[#This Row],[End Date]],lstHolidays)</f>
        <v>0</v>
      </c>
      <c r="L3313" s="30"/>
    </row>
    <row r="3314" spans="1:12" ht="30" customHeight="1" x14ac:dyDescent="0.3">
      <c r="A3314" s="30">
        <f t="shared" si="25"/>
        <v>1640</v>
      </c>
      <c r="B3314" s="36">
        <v>44922</v>
      </c>
      <c r="C3314" s="36"/>
      <c r="D3314" s="19"/>
      <c r="E3314" s="19" t="str">
        <f>IF(ISBLANK(LeaveTracker[[#This Row],[Employee Name]]),"-----",VLOOKUP(LeaveTracker[[#This Row],[Employee Name]],Employees[[Employee Name]:[Office]],6))</f>
        <v>-----</v>
      </c>
      <c r="F3314" s="24"/>
      <c r="G3314" s="24"/>
      <c r="H3314" s="19"/>
      <c r="I3314" s="51"/>
      <c r="J3314" s="27" t="str">
        <f ca="1">LeaveTracker[[#This Row],[Days]]&amp;" "&amp;LeaveTracker[[#This Row],[Type of Leave]]</f>
        <v xml:space="preserve">0 </v>
      </c>
      <c r="K3314" s="23">
        <f ca="1">NETWORKDAYS(LeaveTracker[[#This Row],[Start Date]],LeaveTracker[[#This Row],[End Date]],lstHolidays)</f>
        <v>0</v>
      </c>
      <c r="L3314" s="30"/>
    </row>
    <row r="3315" spans="1:12" ht="30" customHeight="1" x14ac:dyDescent="0.3">
      <c r="A3315" s="30">
        <f t="shared" si="25"/>
        <v>1641</v>
      </c>
      <c r="B3315" s="36">
        <v>44922</v>
      </c>
      <c r="C3315" s="36"/>
      <c r="D3315" s="19"/>
      <c r="E3315" s="19" t="str">
        <f>IF(ISBLANK(LeaveTracker[[#This Row],[Employee Name]]),"-----",VLOOKUP(LeaveTracker[[#This Row],[Employee Name]],Employees[[Employee Name]:[Office]],6))</f>
        <v>-----</v>
      </c>
      <c r="F3315" s="24"/>
      <c r="G3315" s="24"/>
      <c r="H3315" s="19"/>
      <c r="I3315" s="51"/>
      <c r="J3315" s="27" t="str">
        <f ca="1">LeaveTracker[[#This Row],[Days]]&amp;" "&amp;LeaveTracker[[#This Row],[Type of Leave]]</f>
        <v xml:space="preserve">0 </v>
      </c>
      <c r="K3315" s="23">
        <f ca="1">NETWORKDAYS(LeaveTracker[[#This Row],[Start Date]],LeaveTracker[[#This Row],[End Date]],lstHolidays)</f>
        <v>0</v>
      </c>
      <c r="L3315" s="30"/>
    </row>
    <row r="3316" spans="1:12" ht="30" customHeight="1" x14ac:dyDescent="0.3">
      <c r="A3316" s="30">
        <f t="shared" si="25"/>
        <v>1642</v>
      </c>
      <c r="B3316" s="36">
        <v>44922</v>
      </c>
      <c r="C3316" s="36"/>
      <c r="D3316" s="19"/>
      <c r="E3316" s="19" t="str">
        <f>IF(ISBLANK(LeaveTracker[[#This Row],[Employee Name]]),"-----",VLOOKUP(LeaveTracker[[#This Row],[Employee Name]],Employees[[Employee Name]:[Office]],6))</f>
        <v>-----</v>
      </c>
      <c r="F3316" s="24"/>
      <c r="G3316" s="24"/>
      <c r="H3316" s="19"/>
      <c r="I3316" s="51"/>
      <c r="J3316" s="27" t="str">
        <f ca="1">LeaveTracker[[#This Row],[Days]]&amp;" "&amp;LeaveTracker[[#This Row],[Type of Leave]]</f>
        <v xml:space="preserve">0 </v>
      </c>
      <c r="K3316" s="23">
        <f ca="1">NETWORKDAYS(LeaveTracker[[#This Row],[Start Date]],LeaveTracker[[#This Row],[End Date]],lstHolidays)</f>
        <v>0</v>
      </c>
      <c r="L3316" s="30"/>
    </row>
    <row r="3317" spans="1:12" ht="30" customHeight="1" x14ac:dyDescent="0.3">
      <c r="A3317" s="30">
        <f t="shared" si="25"/>
        <v>1643</v>
      </c>
      <c r="B3317" s="36">
        <v>44922</v>
      </c>
      <c r="C3317" s="36"/>
      <c r="D3317" s="19"/>
      <c r="E3317" s="19" t="str">
        <f>IF(ISBLANK(LeaveTracker[[#This Row],[Employee Name]]),"-----",VLOOKUP(LeaveTracker[[#This Row],[Employee Name]],Employees[[Employee Name]:[Office]],6))</f>
        <v>-----</v>
      </c>
      <c r="F3317" s="24"/>
      <c r="G3317" s="24"/>
      <c r="H3317" s="19"/>
      <c r="I3317" s="51"/>
      <c r="J3317" s="27" t="str">
        <f ca="1">LeaveTracker[[#This Row],[Days]]&amp;" "&amp;LeaveTracker[[#This Row],[Type of Leave]]</f>
        <v xml:space="preserve">0 </v>
      </c>
      <c r="K3317" s="23">
        <f ca="1">NETWORKDAYS(LeaveTracker[[#This Row],[Start Date]],LeaveTracker[[#This Row],[End Date]],lstHolidays)</f>
        <v>0</v>
      </c>
      <c r="L3317" s="30"/>
    </row>
    <row r="3318" spans="1:12" ht="30" customHeight="1" x14ac:dyDescent="0.3">
      <c r="A3318" s="30">
        <f t="shared" si="25"/>
        <v>1644</v>
      </c>
      <c r="B3318" s="36">
        <v>44922</v>
      </c>
      <c r="C3318" s="36"/>
      <c r="D3318" s="19"/>
      <c r="E3318" s="19" t="str">
        <f>IF(ISBLANK(LeaveTracker[[#This Row],[Employee Name]]),"-----",VLOOKUP(LeaveTracker[[#This Row],[Employee Name]],Employees[[Employee Name]:[Office]],6))</f>
        <v>-----</v>
      </c>
      <c r="F3318" s="24"/>
      <c r="G3318" s="24"/>
      <c r="H3318" s="19"/>
      <c r="I3318" s="51"/>
      <c r="J3318" s="27" t="str">
        <f ca="1">LeaveTracker[[#This Row],[Days]]&amp;" "&amp;LeaveTracker[[#This Row],[Type of Leave]]</f>
        <v xml:space="preserve">0 </v>
      </c>
      <c r="K3318" s="23">
        <f ca="1">NETWORKDAYS(LeaveTracker[[#This Row],[Start Date]],LeaveTracker[[#This Row],[End Date]],lstHolidays)</f>
        <v>0</v>
      </c>
      <c r="L3318" s="30"/>
    </row>
    <row r="3319" spans="1:12" ht="30" customHeight="1" x14ac:dyDescent="0.3">
      <c r="A3319" s="30">
        <f t="shared" si="25"/>
        <v>1645</v>
      </c>
      <c r="B3319" s="36">
        <v>44922</v>
      </c>
      <c r="C3319" s="36"/>
      <c r="D3319" s="19"/>
      <c r="E3319" s="19" t="str">
        <f>IF(ISBLANK(LeaveTracker[[#This Row],[Employee Name]]),"-----",VLOOKUP(LeaveTracker[[#This Row],[Employee Name]],Employees[[Employee Name]:[Office]],6))</f>
        <v>-----</v>
      </c>
      <c r="F3319" s="24"/>
      <c r="G3319" s="24"/>
      <c r="H3319" s="19"/>
      <c r="I3319" s="51"/>
      <c r="J3319" s="27" t="str">
        <f ca="1">LeaveTracker[[#This Row],[Days]]&amp;" "&amp;LeaveTracker[[#This Row],[Type of Leave]]</f>
        <v xml:space="preserve">0 </v>
      </c>
      <c r="K3319" s="23">
        <f ca="1">NETWORKDAYS(LeaveTracker[[#This Row],[Start Date]],LeaveTracker[[#This Row],[End Date]],lstHolidays)</f>
        <v>0</v>
      </c>
      <c r="L3319" s="30"/>
    </row>
    <row r="3320" spans="1:12" ht="30" customHeight="1" x14ac:dyDescent="0.3">
      <c r="A3320" s="30">
        <f t="shared" si="25"/>
        <v>1646</v>
      </c>
      <c r="B3320" s="36">
        <v>44922</v>
      </c>
      <c r="C3320" s="36"/>
      <c r="D3320" s="19"/>
      <c r="E3320" s="19" t="str">
        <f>IF(ISBLANK(LeaveTracker[[#This Row],[Employee Name]]),"-----",VLOOKUP(LeaveTracker[[#This Row],[Employee Name]],Employees[[Employee Name]:[Office]],6))</f>
        <v>-----</v>
      </c>
      <c r="F3320" s="24"/>
      <c r="G3320" s="24"/>
      <c r="H3320" s="19"/>
      <c r="I3320" s="51"/>
      <c r="J3320" s="27" t="str">
        <f ca="1">LeaveTracker[[#This Row],[Days]]&amp;" "&amp;LeaveTracker[[#This Row],[Type of Leave]]</f>
        <v xml:space="preserve">0 </v>
      </c>
      <c r="K3320" s="23">
        <f ca="1">NETWORKDAYS(LeaveTracker[[#This Row],[Start Date]],LeaveTracker[[#This Row],[End Date]],lstHolidays)</f>
        <v>0</v>
      </c>
      <c r="L3320" s="30"/>
    </row>
    <row r="3321" spans="1:12" ht="30" customHeight="1" x14ac:dyDescent="0.3">
      <c r="A3321" s="30">
        <f t="shared" si="25"/>
        <v>1647</v>
      </c>
      <c r="B3321" s="36">
        <v>44922</v>
      </c>
      <c r="C3321" s="36"/>
      <c r="D3321" s="19"/>
      <c r="E3321" s="19" t="str">
        <f>IF(ISBLANK(LeaveTracker[[#This Row],[Employee Name]]),"-----",VLOOKUP(LeaveTracker[[#This Row],[Employee Name]],Employees[[Employee Name]:[Office]],6))</f>
        <v>-----</v>
      </c>
      <c r="F3321" s="24"/>
      <c r="G3321" s="24"/>
      <c r="H3321" s="19"/>
      <c r="I3321" s="51"/>
      <c r="J3321" s="27" t="str">
        <f ca="1">LeaveTracker[[#This Row],[Days]]&amp;" "&amp;LeaveTracker[[#This Row],[Type of Leave]]</f>
        <v xml:space="preserve">0 </v>
      </c>
      <c r="K3321" s="23">
        <f ca="1">NETWORKDAYS(LeaveTracker[[#This Row],[Start Date]],LeaveTracker[[#This Row],[End Date]],lstHolidays)</f>
        <v>0</v>
      </c>
      <c r="L3321" s="30"/>
    </row>
    <row r="3322" spans="1:12" ht="30" customHeight="1" x14ac:dyDescent="0.3">
      <c r="A3322" s="30">
        <f t="shared" si="25"/>
        <v>1648</v>
      </c>
      <c r="B3322" s="36">
        <v>44922</v>
      </c>
      <c r="C3322" s="36"/>
      <c r="D3322" s="19"/>
      <c r="E3322" s="19" t="str">
        <f>IF(ISBLANK(LeaveTracker[[#This Row],[Employee Name]]),"-----",VLOOKUP(LeaveTracker[[#This Row],[Employee Name]],Employees[[Employee Name]:[Office]],6))</f>
        <v>-----</v>
      </c>
      <c r="F3322" s="24"/>
      <c r="G3322" s="24"/>
      <c r="H3322" s="19"/>
      <c r="I3322" s="51"/>
      <c r="J3322" s="27" t="str">
        <f ca="1">LeaveTracker[[#This Row],[Days]]&amp;" "&amp;LeaveTracker[[#This Row],[Type of Leave]]</f>
        <v xml:space="preserve">0 </v>
      </c>
      <c r="K3322" s="23">
        <f ca="1">NETWORKDAYS(LeaveTracker[[#This Row],[Start Date]],LeaveTracker[[#This Row],[End Date]],lstHolidays)</f>
        <v>0</v>
      </c>
      <c r="L3322" s="30"/>
    </row>
    <row r="3323" spans="1:12" ht="30" customHeight="1" x14ac:dyDescent="0.3">
      <c r="A3323" s="30">
        <f t="shared" si="25"/>
        <v>1649</v>
      </c>
      <c r="B3323" s="36">
        <v>44922</v>
      </c>
      <c r="C3323" s="36"/>
      <c r="D3323" s="19"/>
      <c r="E3323" s="19" t="str">
        <f>IF(ISBLANK(LeaveTracker[[#This Row],[Employee Name]]),"-----",VLOOKUP(LeaveTracker[[#This Row],[Employee Name]],Employees[[Employee Name]:[Office]],6))</f>
        <v>-----</v>
      </c>
      <c r="F3323" s="24"/>
      <c r="G3323" s="24"/>
      <c r="H3323" s="19"/>
      <c r="I3323" s="51"/>
      <c r="J3323" s="27" t="str">
        <f ca="1">LeaveTracker[[#This Row],[Days]]&amp;" "&amp;LeaveTracker[[#This Row],[Type of Leave]]</f>
        <v xml:space="preserve">0 </v>
      </c>
      <c r="K3323" s="23">
        <f ca="1">NETWORKDAYS(LeaveTracker[[#This Row],[Start Date]],LeaveTracker[[#This Row],[End Date]],lstHolidays)</f>
        <v>0</v>
      </c>
      <c r="L3323" s="30"/>
    </row>
    <row r="3324" spans="1:12" ht="30" customHeight="1" x14ac:dyDescent="0.3">
      <c r="A3324" s="30">
        <f t="shared" ref="A3324:A3383" si="26">A3323+1</f>
        <v>1650</v>
      </c>
      <c r="B3324" s="36">
        <v>44922</v>
      </c>
      <c r="C3324" s="36"/>
      <c r="D3324" s="19"/>
      <c r="E3324" s="19" t="str">
        <f>IF(ISBLANK(LeaveTracker[[#This Row],[Employee Name]]),"-----",VLOOKUP(LeaveTracker[[#This Row],[Employee Name]],Employees[[Employee Name]:[Office]],6))</f>
        <v>-----</v>
      </c>
      <c r="F3324" s="24"/>
      <c r="G3324" s="24"/>
      <c r="H3324" s="19"/>
      <c r="I3324" s="51"/>
      <c r="J3324" s="27" t="str">
        <f ca="1">LeaveTracker[[#This Row],[Days]]&amp;" "&amp;LeaveTracker[[#This Row],[Type of Leave]]</f>
        <v xml:space="preserve">0 </v>
      </c>
      <c r="K3324" s="23">
        <f ca="1">NETWORKDAYS(LeaveTracker[[#This Row],[Start Date]],LeaveTracker[[#This Row],[End Date]],lstHolidays)</f>
        <v>0</v>
      </c>
      <c r="L3324" s="30"/>
    </row>
    <row r="3325" spans="1:12" ht="30" customHeight="1" x14ac:dyDescent="0.3">
      <c r="A3325" s="30">
        <f t="shared" si="26"/>
        <v>1651</v>
      </c>
      <c r="B3325" s="36">
        <v>44922</v>
      </c>
      <c r="C3325" s="36"/>
      <c r="D3325" s="19"/>
      <c r="E3325" s="19" t="str">
        <f>IF(ISBLANK(LeaveTracker[[#This Row],[Employee Name]]),"-----",VLOOKUP(LeaveTracker[[#This Row],[Employee Name]],Employees[[Employee Name]:[Office]],6))</f>
        <v>-----</v>
      </c>
      <c r="F3325" s="24"/>
      <c r="G3325" s="24"/>
      <c r="H3325" s="19"/>
      <c r="I3325" s="51"/>
      <c r="J3325" s="27" t="str">
        <f ca="1">LeaveTracker[[#This Row],[Days]]&amp;" "&amp;LeaveTracker[[#This Row],[Type of Leave]]</f>
        <v xml:space="preserve">0 </v>
      </c>
      <c r="K3325" s="23">
        <f ca="1">NETWORKDAYS(LeaveTracker[[#This Row],[Start Date]],LeaveTracker[[#This Row],[End Date]],lstHolidays)</f>
        <v>0</v>
      </c>
      <c r="L3325" s="30"/>
    </row>
    <row r="3326" spans="1:12" ht="30" customHeight="1" x14ac:dyDescent="0.3">
      <c r="A3326" s="30">
        <f t="shared" si="26"/>
        <v>1652</v>
      </c>
      <c r="B3326" s="36">
        <v>44922</v>
      </c>
      <c r="C3326" s="36"/>
      <c r="D3326" s="19"/>
      <c r="E3326" s="19" t="str">
        <f>IF(ISBLANK(LeaveTracker[[#This Row],[Employee Name]]),"-----",VLOOKUP(LeaveTracker[[#This Row],[Employee Name]],Employees[[Employee Name]:[Office]],6))</f>
        <v>-----</v>
      </c>
      <c r="F3326" s="24"/>
      <c r="G3326" s="24"/>
      <c r="H3326" s="19"/>
      <c r="I3326" s="51"/>
      <c r="J3326" s="27" t="str">
        <f ca="1">LeaveTracker[[#This Row],[Days]]&amp;" "&amp;LeaveTracker[[#This Row],[Type of Leave]]</f>
        <v xml:space="preserve">0 </v>
      </c>
      <c r="K3326" s="23">
        <f ca="1">NETWORKDAYS(LeaveTracker[[#This Row],[Start Date]],LeaveTracker[[#This Row],[End Date]],lstHolidays)</f>
        <v>0</v>
      </c>
      <c r="L3326" s="30"/>
    </row>
    <row r="3327" spans="1:12" ht="30" customHeight="1" x14ac:dyDescent="0.3">
      <c r="A3327" s="30">
        <f t="shared" si="26"/>
        <v>1653</v>
      </c>
      <c r="B3327" s="36">
        <v>44922</v>
      </c>
      <c r="C3327" s="36"/>
      <c r="D3327" s="19"/>
      <c r="E3327" s="19" t="str">
        <f>IF(ISBLANK(LeaveTracker[[#This Row],[Employee Name]]),"-----",VLOOKUP(LeaveTracker[[#This Row],[Employee Name]],Employees[[Employee Name]:[Office]],6))</f>
        <v>-----</v>
      </c>
      <c r="F3327" s="24"/>
      <c r="G3327" s="24"/>
      <c r="H3327" s="19"/>
      <c r="I3327" s="51"/>
      <c r="J3327" s="27" t="str">
        <f ca="1">LeaveTracker[[#This Row],[Days]]&amp;" "&amp;LeaveTracker[[#This Row],[Type of Leave]]</f>
        <v xml:space="preserve">0 </v>
      </c>
      <c r="K3327" s="23">
        <f ca="1">NETWORKDAYS(LeaveTracker[[#This Row],[Start Date]],LeaveTracker[[#This Row],[End Date]],lstHolidays)</f>
        <v>0</v>
      </c>
      <c r="L3327" s="30"/>
    </row>
    <row r="3328" spans="1:12" ht="30" customHeight="1" x14ac:dyDescent="0.3">
      <c r="A3328" s="30">
        <f t="shared" si="26"/>
        <v>1654</v>
      </c>
      <c r="B3328" s="36">
        <v>44922</v>
      </c>
      <c r="C3328" s="36"/>
      <c r="D3328" s="19"/>
      <c r="E3328" s="19" t="str">
        <f>IF(ISBLANK(LeaveTracker[[#This Row],[Employee Name]]),"-----",VLOOKUP(LeaveTracker[[#This Row],[Employee Name]],Employees[[Employee Name]:[Office]],6))</f>
        <v>-----</v>
      </c>
      <c r="F3328" s="24"/>
      <c r="G3328" s="24"/>
      <c r="H3328" s="19"/>
      <c r="I3328" s="51"/>
      <c r="J3328" s="27" t="str">
        <f ca="1">LeaveTracker[[#This Row],[Days]]&amp;" "&amp;LeaveTracker[[#This Row],[Type of Leave]]</f>
        <v xml:space="preserve">0 </v>
      </c>
      <c r="K3328" s="23">
        <f ca="1">NETWORKDAYS(LeaveTracker[[#This Row],[Start Date]],LeaveTracker[[#This Row],[End Date]],lstHolidays)</f>
        <v>0</v>
      </c>
      <c r="L3328" s="30"/>
    </row>
    <row r="3329" spans="1:12" ht="30" customHeight="1" x14ac:dyDescent="0.3">
      <c r="A3329" s="30">
        <f t="shared" si="26"/>
        <v>1655</v>
      </c>
      <c r="B3329" s="36">
        <v>44922</v>
      </c>
      <c r="C3329" s="36"/>
      <c r="D3329" s="19"/>
      <c r="E3329" s="19" t="str">
        <f>IF(ISBLANK(LeaveTracker[[#This Row],[Employee Name]]),"-----",VLOOKUP(LeaveTracker[[#This Row],[Employee Name]],Employees[[Employee Name]:[Office]],6))</f>
        <v>-----</v>
      </c>
      <c r="F3329" s="24"/>
      <c r="G3329" s="24"/>
      <c r="H3329" s="19"/>
      <c r="I3329" s="51"/>
      <c r="J3329" s="27" t="str">
        <f ca="1">LeaveTracker[[#This Row],[Days]]&amp;" "&amp;LeaveTracker[[#This Row],[Type of Leave]]</f>
        <v xml:space="preserve">0 </v>
      </c>
      <c r="K3329" s="23">
        <f ca="1">NETWORKDAYS(LeaveTracker[[#This Row],[Start Date]],LeaveTracker[[#This Row],[End Date]],lstHolidays)</f>
        <v>0</v>
      </c>
      <c r="L3329" s="30"/>
    </row>
    <row r="3330" spans="1:12" ht="30" customHeight="1" x14ac:dyDescent="0.3">
      <c r="A3330" s="30">
        <f t="shared" si="26"/>
        <v>1656</v>
      </c>
      <c r="B3330" s="36">
        <v>44922</v>
      </c>
      <c r="C3330" s="36"/>
      <c r="D3330" s="19"/>
      <c r="E3330" s="19" t="str">
        <f>IF(ISBLANK(LeaveTracker[[#This Row],[Employee Name]]),"-----",VLOOKUP(LeaveTracker[[#This Row],[Employee Name]],Employees[[Employee Name]:[Office]],6))</f>
        <v>-----</v>
      </c>
      <c r="F3330" s="24"/>
      <c r="G3330" s="24"/>
      <c r="H3330" s="19"/>
      <c r="I3330" s="51"/>
      <c r="J3330" s="27" t="str">
        <f ca="1">LeaveTracker[[#This Row],[Days]]&amp;" "&amp;LeaveTracker[[#This Row],[Type of Leave]]</f>
        <v xml:space="preserve">0 </v>
      </c>
      <c r="K3330" s="23">
        <f ca="1">NETWORKDAYS(LeaveTracker[[#This Row],[Start Date]],LeaveTracker[[#This Row],[End Date]],lstHolidays)</f>
        <v>0</v>
      </c>
      <c r="L3330" s="30"/>
    </row>
    <row r="3331" spans="1:12" ht="30" customHeight="1" x14ac:dyDescent="0.3">
      <c r="A3331" s="30">
        <f t="shared" si="26"/>
        <v>1657</v>
      </c>
      <c r="B3331" s="36">
        <v>44922</v>
      </c>
      <c r="C3331" s="36"/>
      <c r="D3331" s="19"/>
      <c r="E3331" s="19" t="str">
        <f>IF(ISBLANK(LeaveTracker[[#This Row],[Employee Name]]),"-----",VLOOKUP(LeaveTracker[[#This Row],[Employee Name]],Employees[[Employee Name]:[Office]],6))</f>
        <v>-----</v>
      </c>
      <c r="F3331" s="24"/>
      <c r="G3331" s="24"/>
      <c r="H3331" s="19"/>
      <c r="I3331" s="51"/>
      <c r="J3331" s="27" t="str">
        <f ca="1">LeaveTracker[[#This Row],[Days]]&amp;" "&amp;LeaveTracker[[#This Row],[Type of Leave]]</f>
        <v xml:space="preserve">0 </v>
      </c>
      <c r="K3331" s="23">
        <f ca="1">NETWORKDAYS(LeaveTracker[[#This Row],[Start Date]],LeaveTracker[[#This Row],[End Date]],lstHolidays)</f>
        <v>0</v>
      </c>
      <c r="L3331" s="30"/>
    </row>
    <row r="3332" spans="1:12" ht="30" customHeight="1" x14ac:dyDescent="0.3">
      <c r="A3332" s="30">
        <f t="shared" si="26"/>
        <v>1658</v>
      </c>
      <c r="B3332" s="36">
        <v>44922</v>
      </c>
      <c r="C3332" s="36"/>
      <c r="D3332" s="19"/>
      <c r="E3332" s="19" t="str">
        <f>IF(ISBLANK(LeaveTracker[[#This Row],[Employee Name]]),"-----",VLOOKUP(LeaveTracker[[#This Row],[Employee Name]],Employees[[Employee Name]:[Office]],6))</f>
        <v>-----</v>
      </c>
      <c r="F3332" s="24"/>
      <c r="G3332" s="24"/>
      <c r="H3332" s="19"/>
      <c r="I3332" s="51"/>
      <c r="J3332" s="27" t="str">
        <f ca="1">LeaveTracker[[#This Row],[Days]]&amp;" "&amp;LeaveTracker[[#This Row],[Type of Leave]]</f>
        <v xml:space="preserve">0 </v>
      </c>
      <c r="K3332" s="23">
        <f ca="1">NETWORKDAYS(LeaveTracker[[#This Row],[Start Date]],LeaveTracker[[#This Row],[End Date]],lstHolidays)</f>
        <v>0</v>
      </c>
      <c r="L3332" s="30"/>
    </row>
    <row r="3333" spans="1:12" ht="30" customHeight="1" x14ac:dyDescent="0.3">
      <c r="A3333" s="30">
        <f t="shared" si="26"/>
        <v>1659</v>
      </c>
      <c r="B3333" s="36">
        <v>44922</v>
      </c>
      <c r="C3333" s="36"/>
      <c r="D3333" s="19"/>
      <c r="E3333" s="19" t="str">
        <f>IF(ISBLANK(LeaveTracker[[#This Row],[Employee Name]]),"-----",VLOOKUP(LeaveTracker[[#This Row],[Employee Name]],Employees[[Employee Name]:[Office]],6))</f>
        <v>-----</v>
      </c>
      <c r="F3333" s="24"/>
      <c r="G3333" s="24"/>
      <c r="H3333" s="19"/>
      <c r="I3333" s="51"/>
      <c r="J3333" s="27" t="str">
        <f ca="1">LeaveTracker[[#This Row],[Days]]&amp;" "&amp;LeaveTracker[[#This Row],[Type of Leave]]</f>
        <v xml:space="preserve">0 </v>
      </c>
      <c r="K3333" s="23">
        <f ca="1">NETWORKDAYS(LeaveTracker[[#This Row],[Start Date]],LeaveTracker[[#This Row],[End Date]],lstHolidays)</f>
        <v>0</v>
      </c>
      <c r="L3333" s="30"/>
    </row>
    <row r="3334" spans="1:12" ht="30" customHeight="1" x14ac:dyDescent="0.3">
      <c r="A3334" s="30">
        <f t="shared" si="26"/>
        <v>1660</v>
      </c>
      <c r="B3334" s="36">
        <v>44922</v>
      </c>
      <c r="C3334" s="36"/>
      <c r="D3334" s="19"/>
      <c r="E3334" s="19" t="str">
        <f>IF(ISBLANK(LeaveTracker[[#This Row],[Employee Name]]),"-----",VLOOKUP(LeaveTracker[[#This Row],[Employee Name]],Employees[[Employee Name]:[Office]],6))</f>
        <v>-----</v>
      </c>
      <c r="F3334" s="24"/>
      <c r="G3334" s="24"/>
      <c r="H3334" s="19"/>
      <c r="I3334" s="51"/>
      <c r="J3334" s="27" t="str">
        <f ca="1">LeaveTracker[[#This Row],[Days]]&amp;" "&amp;LeaveTracker[[#This Row],[Type of Leave]]</f>
        <v xml:space="preserve">0 </v>
      </c>
      <c r="K3334" s="23">
        <f ca="1">NETWORKDAYS(LeaveTracker[[#This Row],[Start Date]],LeaveTracker[[#This Row],[End Date]],lstHolidays)</f>
        <v>0</v>
      </c>
      <c r="L3334" s="30"/>
    </row>
    <row r="3335" spans="1:12" ht="30" customHeight="1" x14ac:dyDescent="0.3">
      <c r="A3335" s="30">
        <f t="shared" si="26"/>
        <v>1661</v>
      </c>
      <c r="B3335" s="36">
        <v>44922</v>
      </c>
      <c r="C3335" s="36"/>
      <c r="D3335" s="19"/>
      <c r="E3335" s="19" t="str">
        <f>IF(ISBLANK(LeaveTracker[[#This Row],[Employee Name]]),"-----",VLOOKUP(LeaveTracker[[#This Row],[Employee Name]],Employees[[Employee Name]:[Office]],6))</f>
        <v>-----</v>
      </c>
      <c r="F3335" s="24"/>
      <c r="G3335" s="24"/>
      <c r="H3335" s="19"/>
      <c r="I3335" s="51"/>
      <c r="J3335" s="27" t="str">
        <f ca="1">LeaveTracker[[#This Row],[Days]]&amp;" "&amp;LeaveTracker[[#This Row],[Type of Leave]]</f>
        <v xml:space="preserve">0 </v>
      </c>
      <c r="K3335" s="23">
        <f ca="1">NETWORKDAYS(LeaveTracker[[#This Row],[Start Date]],LeaveTracker[[#This Row],[End Date]],lstHolidays)</f>
        <v>0</v>
      </c>
      <c r="L3335" s="30"/>
    </row>
    <row r="3336" spans="1:12" ht="30" customHeight="1" x14ac:dyDescent="0.3">
      <c r="A3336" s="30">
        <f t="shared" si="26"/>
        <v>1662</v>
      </c>
      <c r="B3336" s="36">
        <v>44922</v>
      </c>
      <c r="C3336" s="36"/>
      <c r="D3336" s="19"/>
      <c r="E3336" s="19" t="str">
        <f>IF(ISBLANK(LeaveTracker[[#This Row],[Employee Name]]),"-----",VLOOKUP(LeaveTracker[[#This Row],[Employee Name]],Employees[[Employee Name]:[Office]],6))</f>
        <v>-----</v>
      </c>
      <c r="F3336" s="24"/>
      <c r="G3336" s="24"/>
      <c r="H3336" s="19"/>
      <c r="I3336" s="51"/>
      <c r="J3336" s="27" t="str">
        <f ca="1">LeaveTracker[[#This Row],[Days]]&amp;" "&amp;LeaveTracker[[#This Row],[Type of Leave]]</f>
        <v xml:space="preserve">0 </v>
      </c>
      <c r="K3336" s="23">
        <f ca="1">NETWORKDAYS(LeaveTracker[[#This Row],[Start Date]],LeaveTracker[[#This Row],[End Date]],lstHolidays)</f>
        <v>0</v>
      </c>
      <c r="L3336" s="30"/>
    </row>
    <row r="3337" spans="1:12" ht="30" customHeight="1" x14ac:dyDescent="0.3">
      <c r="A3337" s="30">
        <f t="shared" si="26"/>
        <v>1663</v>
      </c>
      <c r="B3337" s="36">
        <v>44922</v>
      </c>
      <c r="C3337" s="36"/>
      <c r="D3337" s="19"/>
      <c r="E3337" s="19" t="str">
        <f>IF(ISBLANK(LeaveTracker[[#This Row],[Employee Name]]),"-----",VLOOKUP(LeaveTracker[[#This Row],[Employee Name]],Employees[[Employee Name]:[Office]],6))</f>
        <v>-----</v>
      </c>
      <c r="F3337" s="24"/>
      <c r="G3337" s="24"/>
      <c r="H3337" s="19"/>
      <c r="I3337" s="51"/>
      <c r="J3337" s="27" t="str">
        <f ca="1">LeaveTracker[[#This Row],[Days]]&amp;" "&amp;LeaveTracker[[#This Row],[Type of Leave]]</f>
        <v xml:space="preserve">0 </v>
      </c>
      <c r="K3337" s="23">
        <f ca="1">NETWORKDAYS(LeaveTracker[[#This Row],[Start Date]],LeaveTracker[[#This Row],[End Date]],lstHolidays)</f>
        <v>0</v>
      </c>
      <c r="L3337" s="30"/>
    </row>
    <row r="3338" spans="1:12" ht="30" customHeight="1" x14ac:dyDescent="0.3">
      <c r="A3338" s="30">
        <f t="shared" si="26"/>
        <v>1664</v>
      </c>
      <c r="B3338" s="36">
        <v>44922</v>
      </c>
      <c r="C3338" s="36"/>
      <c r="D3338" s="19"/>
      <c r="E3338" s="19" t="str">
        <f>IF(ISBLANK(LeaveTracker[[#This Row],[Employee Name]]),"-----",VLOOKUP(LeaveTracker[[#This Row],[Employee Name]],Employees[[Employee Name]:[Office]],6))</f>
        <v>-----</v>
      </c>
      <c r="F3338" s="24"/>
      <c r="G3338" s="24"/>
      <c r="H3338" s="19"/>
      <c r="I3338" s="51"/>
      <c r="J3338" s="27" t="str">
        <f ca="1">LeaveTracker[[#This Row],[Days]]&amp;" "&amp;LeaveTracker[[#This Row],[Type of Leave]]</f>
        <v xml:space="preserve">0 </v>
      </c>
      <c r="K3338" s="23">
        <f ca="1">NETWORKDAYS(LeaveTracker[[#This Row],[Start Date]],LeaveTracker[[#This Row],[End Date]],lstHolidays)</f>
        <v>0</v>
      </c>
      <c r="L3338" s="30"/>
    </row>
    <row r="3339" spans="1:12" ht="30" customHeight="1" x14ac:dyDescent="0.3">
      <c r="A3339" s="30">
        <f t="shared" si="26"/>
        <v>1665</v>
      </c>
      <c r="B3339" s="36">
        <v>44922</v>
      </c>
      <c r="C3339" s="36"/>
      <c r="D3339" s="19"/>
      <c r="E3339" s="19" t="str">
        <f>IF(ISBLANK(LeaveTracker[[#This Row],[Employee Name]]),"-----",VLOOKUP(LeaveTracker[[#This Row],[Employee Name]],Employees[[Employee Name]:[Office]],6))</f>
        <v>-----</v>
      </c>
      <c r="F3339" s="24"/>
      <c r="G3339" s="24"/>
      <c r="H3339" s="19"/>
      <c r="I3339" s="51"/>
      <c r="J3339" s="27" t="str">
        <f ca="1">LeaveTracker[[#This Row],[Days]]&amp;" "&amp;LeaveTracker[[#This Row],[Type of Leave]]</f>
        <v xml:space="preserve">0 </v>
      </c>
      <c r="K3339" s="23">
        <f ca="1">NETWORKDAYS(LeaveTracker[[#This Row],[Start Date]],LeaveTracker[[#This Row],[End Date]],lstHolidays)</f>
        <v>0</v>
      </c>
      <c r="L3339" s="30"/>
    </row>
    <row r="3340" spans="1:12" ht="30" customHeight="1" x14ac:dyDescent="0.3">
      <c r="A3340" s="30">
        <f t="shared" si="26"/>
        <v>1666</v>
      </c>
      <c r="B3340" s="36">
        <v>44922</v>
      </c>
      <c r="C3340" s="36"/>
      <c r="D3340" s="19"/>
      <c r="E3340" s="19" t="str">
        <f>IF(ISBLANK(LeaveTracker[[#This Row],[Employee Name]]),"-----",VLOOKUP(LeaveTracker[[#This Row],[Employee Name]],Employees[[Employee Name]:[Office]],6))</f>
        <v>-----</v>
      </c>
      <c r="F3340" s="24"/>
      <c r="G3340" s="24"/>
      <c r="H3340" s="19"/>
      <c r="I3340" s="51"/>
      <c r="J3340" s="27" t="str">
        <f ca="1">LeaveTracker[[#This Row],[Days]]&amp;" "&amp;LeaveTracker[[#This Row],[Type of Leave]]</f>
        <v xml:space="preserve">0 </v>
      </c>
      <c r="K3340" s="23">
        <f ca="1">NETWORKDAYS(LeaveTracker[[#This Row],[Start Date]],LeaveTracker[[#This Row],[End Date]],lstHolidays)</f>
        <v>0</v>
      </c>
      <c r="L3340" s="30"/>
    </row>
    <row r="3341" spans="1:12" ht="30" customHeight="1" x14ac:dyDescent="0.3">
      <c r="A3341" s="30">
        <f t="shared" si="26"/>
        <v>1667</v>
      </c>
      <c r="B3341" s="36">
        <v>44922</v>
      </c>
      <c r="C3341" s="36"/>
      <c r="D3341" s="19"/>
      <c r="E3341" s="19" t="str">
        <f>IF(ISBLANK(LeaveTracker[[#This Row],[Employee Name]]),"-----",VLOOKUP(LeaveTracker[[#This Row],[Employee Name]],Employees[[Employee Name]:[Office]],6))</f>
        <v>-----</v>
      </c>
      <c r="F3341" s="24"/>
      <c r="G3341" s="24"/>
      <c r="H3341" s="19"/>
      <c r="I3341" s="51"/>
      <c r="J3341" s="27" t="str">
        <f ca="1">LeaveTracker[[#This Row],[Days]]&amp;" "&amp;LeaveTracker[[#This Row],[Type of Leave]]</f>
        <v xml:space="preserve">0 </v>
      </c>
      <c r="K3341" s="23">
        <f ca="1">NETWORKDAYS(LeaveTracker[[#This Row],[Start Date]],LeaveTracker[[#This Row],[End Date]],lstHolidays)</f>
        <v>0</v>
      </c>
      <c r="L3341" s="30"/>
    </row>
    <row r="3342" spans="1:12" ht="30" customHeight="1" x14ac:dyDescent="0.3">
      <c r="A3342" s="30">
        <f t="shared" si="26"/>
        <v>1668</v>
      </c>
      <c r="B3342" s="36">
        <v>44922</v>
      </c>
      <c r="C3342" s="36"/>
      <c r="D3342" s="19"/>
      <c r="E3342" s="19" t="str">
        <f>IF(ISBLANK(LeaveTracker[[#This Row],[Employee Name]]),"-----",VLOOKUP(LeaveTracker[[#This Row],[Employee Name]],Employees[[Employee Name]:[Office]],6))</f>
        <v>-----</v>
      </c>
      <c r="F3342" s="24"/>
      <c r="G3342" s="24"/>
      <c r="H3342" s="19"/>
      <c r="I3342" s="51"/>
      <c r="J3342" s="27" t="str">
        <f ca="1">LeaveTracker[[#This Row],[Days]]&amp;" "&amp;LeaveTracker[[#This Row],[Type of Leave]]</f>
        <v xml:space="preserve">0 </v>
      </c>
      <c r="K3342" s="23">
        <f ca="1">NETWORKDAYS(LeaveTracker[[#This Row],[Start Date]],LeaveTracker[[#This Row],[End Date]],lstHolidays)</f>
        <v>0</v>
      </c>
      <c r="L3342" s="30"/>
    </row>
    <row r="3343" spans="1:12" ht="30" customHeight="1" x14ac:dyDescent="0.3">
      <c r="A3343" s="30">
        <f t="shared" si="26"/>
        <v>1669</v>
      </c>
      <c r="B3343" s="36">
        <v>44922</v>
      </c>
      <c r="C3343" s="36"/>
      <c r="D3343" s="19"/>
      <c r="E3343" s="19" t="str">
        <f>IF(ISBLANK(LeaveTracker[[#This Row],[Employee Name]]),"-----",VLOOKUP(LeaveTracker[[#This Row],[Employee Name]],Employees[[Employee Name]:[Office]],6))</f>
        <v>-----</v>
      </c>
      <c r="F3343" s="24"/>
      <c r="G3343" s="24"/>
      <c r="H3343" s="19"/>
      <c r="I3343" s="51"/>
      <c r="J3343" s="27" t="str">
        <f ca="1">LeaveTracker[[#This Row],[Days]]&amp;" "&amp;LeaveTracker[[#This Row],[Type of Leave]]</f>
        <v xml:space="preserve">0 </v>
      </c>
      <c r="K3343" s="23">
        <f ca="1">NETWORKDAYS(LeaveTracker[[#This Row],[Start Date]],LeaveTracker[[#This Row],[End Date]],lstHolidays)</f>
        <v>0</v>
      </c>
      <c r="L3343" s="30"/>
    </row>
    <row r="3344" spans="1:12" ht="30" customHeight="1" x14ac:dyDescent="0.3">
      <c r="A3344" s="30">
        <f t="shared" si="26"/>
        <v>1670</v>
      </c>
      <c r="B3344" s="36">
        <v>44922</v>
      </c>
      <c r="C3344" s="36"/>
      <c r="D3344" s="19"/>
      <c r="E3344" s="19" t="str">
        <f>IF(ISBLANK(LeaveTracker[[#This Row],[Employee Name]]),"-----",VLOOKUP(LeaveTracker[[#This Row],[Employee Name]],Employees[[Employee Name]:[Office]],6))</f>
        <v>-----</v>
      </c>
      <c r="F3344" s="24"/>
      <c r="G3344" s="24"/>
      <c r="H3344" s="19"/>
      <c r="I3344" s="51"/>
      <c r="J3344" s="27" t="str">
        <f ca="1">LeaveTracker[[#This Row],[Days]]&amp;" "&amp;LeaveTracker[[#This Row],[Type of Leave]]</f>
        <v xml:space="preserve">0 </v>
      </c>
      <c r="K3344" s="23">
        <f ca="1">NETWORKDAYS(LeaveTracker[[#This Row],[Start Date]],LeaveTracker[[#This Row],[End Date]],lstHolidays)</f>
        <v>0</v>
      </c>
      <c r="L3344" s="30"/>
    </row>
    <row r="3345" spans="1:12" ht="30" customHeight="1" x14ac:dyDescent="0.3">
      <c r="A3345" s="30">
        <f t="shared" si="26"/>
        <v>1671</v>
      </c>
      <c r="B3345" s="36">
        <v>44922</v>
      </c>
      <c r="C3345" s="36"/>
      <c r="D3345" s="19"/>
      <c r="E3345" s="19" t="str">
        <f>IF(ISBLANK(LeaveTracker[[#This Row],[Employee Name]]),"-----",VLOOKUP(LeaveTracker[[#This Row],[Employee Name]],Employees[[Employee Name]:[Office]],6))</f>
        <v>-----</v>
      </c>
      <c r="F3345" s="24"/>
      <c r="G3345" s="24"/>
      <c r="H3345" s="19"/>
      <c r="I3345" s="51"/>
      <c r="J3345" s="27" t="str">
        <f ca="1">LeaveTracker[[#This Row],[Days]]&amp;" "&amp;LeaveTracker[[#This Row],[Type of Leave]]</f>
        <v xml:space="preserve">0 </v>
      </c>
      <c r="K3345" s="23">
        <f ca="1">NETWORKDAYS(LeaveTracker[[#This Row],[Start Date]],LeaveTracker[[#This Row],[End Date]],lstHolidays)</f>
        <v>0</v>
      </c>
      <c r="L3345" s="30"/>
    </row>
    <row r="3346" spans="1:12" ht="30" customHeight="1" x14ac:dyDescent="0.3">
      <c r="A3346" s="30">
        <f t="shared" si="26"/>
        <v>1672</v>
      </c>
      <c r="B3346" s="36">
        <v>44922</v>
      </c>
      <c r="C3346" s="36"/>
      <c r="D3346" s="19"/>
      <c r="E3346" s="19" t="str">
        <f>IF(ISBLANK(LeaveTracker[[#This Row],[Employee Name]]),"-----",VLOOKUP(LeaveTracker[[#This Row],[Employee Name]],Employees[[Employee Name]:[Office]],6))</f>
        <v>-----</v>
      </c>
      <c r="F3346" s="24"/>
      <c r="G3346" s="24"/>
      <c r="H3346" s="19"/>
      <c r="I3346" s="51"/>
      <c r="J3346" s="27" t="str">
        <f ca="1">LeaveTracker[[#This Row],[Days]]&amp;" "&amp;LeaveTracker[[#This Row],[Type of Leave]]</f>
        <v xml:space="preserve">0 </v>
      </c>
      <c r="K3346" s="23">
        <f ca="1">NETWORKDAYS(LeaveTracker[[#This Row],[Start Date]],LeaveTracker[[#This Row],[End Date]],lstHolidays)</f>
        <v>0</v>
      </c>
      <c r="L3346" s="30"/>
    </row>
    <row r="3347" spans="1:12" ht="30" customHeight="1" x14ac:dyDescent="0.3">
      <c r="A3347" s="30">
        <f t="shared" si="26"/>
        <v>1673</v>
      </c>
      <c r="B3347" s="36">
        <v>44922</v>
      </c>
      <c r="C3347" s="36"/>
      <c r="D3347" s="19"/>
      <c r="E3347" s="19" t="str">
        <f>IF(ISBLANK(LeaveTracker[[#This Row],[Employee Name]]),"-----",VLOOKUP(LeaveTracker[[#This Row],[Employee Name]],Employees[[Employee Name]:[Office]],6))</f>
        <v>-----</v>
      </c>
      <c r="F3347" s="24"/>
      <c r="G3347" s="24"/>
      <c r="H3347" s="19"/>
      <c r="I3347" s="51"/>
      <c r="J3347" s="27" t="str">
        <f ca="1">LeaveTracker[[#This Row],[Days]]&amp;" "&amp;LeaveTracker[[#This Row],[Type of Leave]]</f>
        <v xml:space="preserve">0 </v>
      </c>
      <c r="K3347" s="23">
        <f ca="1">NETWORKDAYS(LeaveTracker[[#This Row],[Start Date]],LeaveTracker[[#This Row],[End Date]],lstHolidays)</f>
        <v>0</v>
      </c>
      <c r="L3347" s="30"/>
    </row>
    <row r="3348" spans="1:12" ht="30" customHeight="1" x14ac:dyDescent="0.3">
      <c r="A3348" s="30">
        <f t="shared" si="26"/>
        <v>1674</v>
      </c>
      <c r="B3348" s="36">
        <v>44922</v>
      </c>
      <c r="C3348" s="36"/>
      <c r="D3348" s="19"/>
      <c r="E3348" s="19" t="str">
        <f>IF(ISBLANK(LeaveTracker[[#This Row],[Employee Name]]),"-----",VLOOKUP(LeaveTracker[[#This Row],[Employee Name]],Employees[[Employee Name]:[Office]],6))</f>
        <v>-----</v>
      </c>
      <c r="F3348" s="24"/>
      <c r="G3348" s="24"/>
      <c r="H3348" s="19"/>
      <c r="I3348" s="51"/>
      <c r="J3348" s="27" t="str">
        <f ca="1">LeaveTracker[[#This Row],[Days]]&amp;" "&amp;LeaveTracker[[#This Row],[Type of Leave]]</f>
        <v xml:space="preserve">0 </v>
      </c>
      <c r="K3348" s="23">
        <f ca="1">NETWORKDAYS(LeaveTracker[[#This Row],[Start Date]],LeaveTracker[[#This Row],[End Date]],lstHolidays)</f>
        <v>0</v>
      </c>
      <c r="L3348" s="30"/>
    </row>
    <row r="3349" spans="1:12" ht="30" customHeight="1" x14ac:dyDescent="0.3">
      <c r="A3349" s="30">
        <f t="shared" si="26"/>
        <v>1675</v>
      </c>
      <c r="B3349" s="36">
        <v>44922</v>
      </c>
      <c r="C3349" s="36"/>
      <c r="D3349" s="19"/>
      <c r="E3349" s="19" t="str">
        <f>IF(ISBLANK(LeaveTracker[[#This Row],[Employee Name]]),"-----",VLOOKUP(LeaveTracker[[#This Row],[Employee Name]],Employees[[Employee Name]:[Office]],6))</f>
        <v>-----</v>
      </c>
      <c r="F3349" s="24"/>
      <c r="G3349" s="24"/>
      <c r="H3349" s="19"/>
      <c r="I3349" s="51"/>
      <c r="J3349" s="27" t="str">
        <f ca="1">LeaveTracker[[#This Row],[Days]]&amp;" "&amp;LeaveTracker[[#This Row],[Type of Leave]]</f>
        <v xml:space="preserve">0 </v>
      </c>
      <c r="K3349" s="23">
        <f ca="1">NETWORKDAYS(LeaveTracker[[#This Row],[Start Date]],LeaveTracker[[#This Row],[End Date]],lstHolidays)</f>
        <v>0</v>
      </c>
      <c r="L3349" s="30"/>
    </row>
    <row r="3350" spans="1:12" ht="30" customHeight="1" x14ac:dyDescent="0.3">
      <c r="A3350" s="30">
        <f t="shared" si="26"/>
        <v>1676</v>
      </c>
      <c r="B3350" s="36">
        <v>44922</v>
      </c>
      <c r="C3350" s="36"/>
      <c r="D3350" s="19"/>
      <c r="E3350" s="19" t="str">
        <f>IF(ISBLANK(LeaveTracker[[#This Row],[Employee Name]]),"-----",VLOOKUP(LeaveTracker[[#This Row],[Employee Name]],Employees[[Employee Name]:[Office]],6))</f>
        <v>-----</v>
      </c>
      <c r="F3350" s="24"/>
      <c r="G3350" s="24"/>
      <c r="H3350" s="19"/>
      <c r="I3350" s="51"/>
      <c r="J3350" s="27" t="str">
        <f ca="1">LeaveTracker[[#This Row],[Days]]&amp;" "&amp;LeaveTracker[[#This Row],[Type of Leave]]</f>
        <v xml:space="preserve">0 </v>
      </c>
      <c r="K3350" s="23">
        <f ca="1">NETWORKDAYS(LeaveTracker[[#This Row],[Start Date]],LeaveTracker[[#This Row],[End Date]],lstHolidays)</f>
        <v>0</v>
      </c>
      <c r="L3350" s="30"/>
    </row>
    <row r="3351" spans="1:12" ht="30" customHeight="1" x14ac:dyDescent="0.3">
      <c r="A3351" s="30">
        <f t="shared" si="26"/>
        <v>1677</v>
      </c>
      <c r="B3351" s="36">
        <v>44922</v>
      </c>
      <c r="C3351" s="36"/>
      <c r="D3351" s="19"/>
      <c r="E3351" s="19" t="str">
        <f>IF(ISBLANK(LeaveTracker[[#This Row],[Employee Name]]),"-----",VLOOKUP(LeaveTracker[[#This Row],[Employee Name]],Employees[[Employee Name]:[Office]],6))</f>
        <v>-----</v>
      </c>
      <c r="F3351" s="24"/>
      <c r="G3351" s="24"/>
      <c r="H3351" s="19"/>
      <c r="I3351" s="51"/>
      <c r="J3351" s="27" t="str">
        <f ca="1">LeaveTracker[[#This Row],[Days]]&amp;" "&amp;LeaveTracker[[#This Row],[Type of Leave]]</f>
        <v xml:space="preserve">0 </v>
      </c>
      <c r="K3351" s="23">
        <f ca="1">NETWORKDAYS(LeaveTracker[[#This Row],[Start Date]],LeaveTracker[[#This Row],[End Date]],lstHolidays)</f>
        <v>0</v>
      </c>
      <c r="L3351" s="30"/>
    </row>
    <row r="3352" spans="1:12" ht="30" customHeight="1" x14ac:dyDescent="0.3">
      <c r="A3352" s="30">
        <f t="shared" si="26"/>
        <v>1678</v>
      </c>
      <c r="B3352" s="36">
        <v>44922</v>
      </c>
      <c r="C3352" s="36"/>
      <c r="D3352" s="19"/>
      <c r="E3352" s="19" t="str">
        <f>IF(ISBLANK(LeaveTracker[[#This Row],[Employee Name]]),"-----",VLOOKUP(LeaveTracker[[#This Row],[Employee Name]],Employees[[Employee Name]:[Office]],6))</f>
        <v>-----</v>
      </c>
      <c r="F3352" s="24"/>
      <c r="G3352" s="24"/>
      <c r="H3352" s="19"/>
      <c r="I3352" s="51"/>
      <c r="J3352" s="27" t="str">
        <f ca="1">LeaveTracker[[#This Row],[Days]]&amp;" "&amp;LeaveTracker[[#This Row],[Type of Leave]]</f>
        <v xml:space="preserve">0 </v>
      </c>
      <c r="K3352" s="23">
        <f ca="1">NETWORKDAYS(LeaveTracker[[#This Row],[Start Date]],LeaveTracker[[#This Row],[End Date]],lstHolidays)</f>
        <v>0</v>
      </c>
      <c r="L3352" s="30"/>
    </row>
    <row r="3353" spans="1:12" ht="30" customHeight="1" x14ac:dyDescent="0.3">
      <c r="A3353" s="30">
        <f t="shared" si="26"/>
        <v>1679</v>
      </c>
      <c r="B3353" s="36">
        <v>44922</v>
      </c>
      <c r="C3353" s="36"/>
      <c r="D3353" s="19"/>
      <c r="E3353" s="19" t="str">
        <f>IF(ISBLANK(LeaveTracker[[#This Row],[Employee Name]]),"-----",VLOOKUP(LeaveTracker[[#This Row],[Employee Name]],Employees[[Employee Name]:[Office]],6))</f>
        <v>-----</v>
      </c>
      <c r="F3353" s="24"/>
      <c r="G3353" s="24"/>
      <c r="H3353" s="19"/>
      <c r="I3353" s="51"/>
      <c r="J3353" s="27" t="str">
        <f ca="1">LeaveTracker[[#This Row],[Days]]&amp;" "&amp;LeaveTracker[[#This Row],[Type of Leave]]</f>
        <v xml:space="preserve">0 </v>
      </c>
      <c r="K3353" s="23">
        <f ca="1">NETWORKDAYS(LeaveTracker[[#This Row],[Start Date]],LeaveTracker[[#This Row],[End Date]],lstHolidays)</f>
        <v>0</v>
      </c>
      <c r="L3353" s="30"/>
    </row>
    <row r="3354" spans="1:12" ht="30" customHeight="1" x14ac:dyDescent="0.3">
      <c r="A3354" s="30">
        <f t="shared" si="26"/>
        <v>1680</v>
      </c>
      <c r="B3354" s="36">
        <v>44922</v>
      </c>
      <c r="C3354" s="36"/>
      <c r="D3354" s="19"/>
      <c r="E3354" s="19" t="str">
        <f>IF(ISBLANK(LeaveTracker[[#This Row],[Employee Name]]),"-----",VLOOKUP(LeaveTracker[[#This Row],[Employee Name]],Employees[[Employee Name]:[Office]],6))</f>
        <v>-----</v>
      </c>
      <c r="F3354" s="24"/>
      <c r="G3354" s="24"/>
      <c r="H3354" s="19"/>
      <c r="I3354" s="51"/>
      <c r="J3354" s="27" t="str">
        <f ca="1">LeaveTracker[[#This Row],[Days]]&amp;" "&amp;LeaveTracker[[#This Row],[Type of Leave]]</f>
        <v xml:space="preserve">0 </v>
      </c>
      <c r="K3354" s="23">
        <f ca="1">NETWORKDAYS(LeaveTracker[[#This Row],[Start Date]],LeaveTracker[[#This Row],[End Date]],lstHolidays)</f>
        <v>0</v>
      </c>
      <c r="L3354" s="30"/>
    </row>
    <row r="3355" spans="1:12" ht="30" customHeight="1" x14ac:dyDescent="0.3">
      <c r="A3355" s="30">
        <f t="shared" si="26"/>
        <v>1681</v>
      </c>
      <c r="B3355" s="36">
        <v>44922</v>
      </c>
      <c r="C3355" s="36"/>
      <c r="D3355" s="19"/>
      <c r="E3355" s="19" t="str">
        <f>IF(ISBLANK(LeaveTracker[[#This Row],[Employee Name]]),"-----",VLOOKUP(LeaveTracker[[#This Row],[Employee Name]],Employees[[Employee Name]:[Office]],6))</f>
        <v>-----</v>
      </c>
      <c r="F3355" s="24"/>
      <c r="G3355" s="24"/>
      <c r="H3355" s="19"/>
      <c r="I3355" s="51"/>
      <c r="J3355" s="27" t="str">
        <f ca="1">LeaveTracker[[#This Row],[Days]]&amp;" "&amp;LeaveTracker[[#This Row],[Type of Leave]]</f>
        <v xml:space="preserve">0 </v>
      </c>
      <c r="K3355" s="23">
        <f ca="1">NETWORKDAYS(LeaveTracker[[#This Row],[Start Date]],LeaveTracker[[#This Row],[End Date]],lstHolidays)</f>
        <v>0</v>
      </c>
      <c r="L3355" s="30"/>
    </row>
    <row r="3356" spans="1:12" ht="30" customHeight="1" x14ac:dyDescent="0.3">
      <c r="A3356" s="30">
        <f t="shared" si="26"/>
        <v>1682</v>
      </c>
      <c r="B3356" s="36">
        <v>44922</v>
      </c>
      <c r="C3356" s="36"/>
      <c r="D3356" s="19"/>
      <c r="E3356" s="19" t="str">
        <f>IF(ISBLANK(LeaveTracker[[#This Row],[Employee Name]]),"-----",VLOOKUP(LeaveTracker[[#This Row],[Employee Name]],Employees[[Employee Name]:[Office]],6))</f>
        <v>-----</v>
      </c>
      <c r="F3356" s="24"/>
      <c r="G3356" s="24"/>
      <c r="H3356" s="19"/>
      <c r="I3356" s="51"/>
      <c r="J3356" s="27" t="str">
        <f ca="1">LeaveTracker[[#This Row],[Days]]&amp;" "&amp;LeaveTracker[[#This Row],[Type of Leave]]</f>
        <v xml:space="preserve">0 </v>
      </c>
      <c r="K3356" s="23">
        <f ca="1">NETWORKDAYS(LeaveTracker[[#This Row],[Start Date]],LeaveTracker[[#This Row],[End Date]],lstHolidays)</f>
        <v>0</v>
      </c>
      <c r="L3356" s="30"/>
    </row>
    <row r="3357" spans="1:12" ht="30" customHeight="1" x14ac:dyDescent="0.3">
      <c r="A3357" s="30">
        <f t="shared" si="26"/>
        <v>1683</v>
      </c>
      <c r="B3357" s="36">
        <v>44922</v>
      </c>
      <c r="C3357" s="36"/>
      <c r="D3357" s="19"/>
      <c r="E3357" s="19" t="str">
        <f>IF(ISBLANK(LeaveTracker[[#This Row],[Employee Name]]),"-----",VLOOKUP(LeaveTracker[[#This Row],[Employee Name]],Employees[[Employee Name]:[Office]],6))</f>
        <v>-----</v>
      </c>
      <c r="F3357" s="24"/>
      <c r="G3357" s="24"/>
      <c r="H3357" s="19"/>
      <c r="I3357" s="51"/>
      <c r="J3357" s="27" t="str">
        <f ca="1">LeaveTracker[[#This Row],[Days]]&amp;" "&amp;LeaveTracker[[#This Row],[Type of Leave]]</f>
        <v xml:space="preserve">0 </v>
      </c>
      <c r="K3357" s="23">
        <f ca="1">NETWORKDAYS(LeaveTracker[[#This Row],[Start Date]],LeaveTracker[[#This Row],[End Date]],lstHolidays)</f>
        <v>0</v>
      </c>
      <c r="L3357" s="30"/>
    </row>
    <row r="3358" spans="1:12" ht="30" customHeight="1" x14ac:dyDescent="0.3">
      <c r="A3358" s="30">
        <f t="shared" si="26"/>
        <v>1684</v>
      </c>
      <c r="B3358" s="36">
        <v>44922</v>
      </c>
      <c r="C3358" s="36"/>
      <c r="D3358" s="19"/>
      <c r="E3358" s="19" t="str">
        <f>IF(ISBLANK(LeaveTracker[[#This Row],[Employee Name]]),"-----",VLOOKUP(LeaveTracker[[#This Row],[Employee Name]],Employees[[Employee Name]:[Office]],6))</f>
        <v>-----</v>
      </c>
      <c r="F3358" s="24"/>
      <c r="G3358" s="24"/>
      <c r="H3358" s="19"/>
      <c r="I3358" s="51"/>
      <c r="J3358" s="27" t="str">
        <f ca="1">LeaveTracker[[#This Row],[Days]]&amp;" "&amp;LeaveTracker[[#This Row],[Type of Leave]]</f>
        <v xml:space="preserve">0 </v>
      </c>
      <c r="K3358" s="23">
        <f ca="1">NETWORKDAYS(LeaveTracker[[#This Row],[Start Date]],LeaveTracker[[#This Row],[End Date]],lstHolidays)</f>
        <v>0</v>
      </c>
      <c r="L3358" s="30"/>
    </row>
    <row r="3359" spans="1:12" ht="30" customHeight="1" x14ac:dyDescent="0.3">
      <c r="A3359" s="30">
        <f t="shared" si="26"/>
        <v>1685</v>
      </c>
      <c r="B3359" s="36">
        <v>44922</v>
      </c>
      <c r="C3359" s="36"/>
      <c r="D3359" s="19"/>
      <c r="E3359" s="19" t="str">
        <f>IF(ISBLANK(LeaveTracker[[#This Row],[Employee Name]]),"-----",VLOOKUP(LeaveTracker[[#This Row],[Employee Name]],Employees[[Employee Name]:[Office]],6))</f>
        <v>-----</v>
      </c>
      <c r="F3359" s="24"/>
      <c r="G3359" s="24"/>
      <c r="H3359" s="19"/>
      <c r="I3359" s="51"/>
      <c r="J3359" s="27" t="str">
        <f ca="1">LeaveTracker[[#This Row],[Days]]&amp;" "&amp;LeaveTracker[[#This Row],[Type of Leave]]</f>
        <v xml:space="preserve">0 </v>
      </c>
      <c r="K3359" s="23">
        <f ca="1">NETWORKDAYS(LeaveTracker[[#This Row],[Start Date]],LeaveTracker[[#This Row],[End Date]],lstHolidays)</f>
        <v>0</v>
      </c>
      <c r="L3359" s="30"/>
    </row>
    <row r="3360" spans="1:12" ht="30" customHeight="1" x14ac:dyDescent="0.3">
      <c r="A3360" s="30">
        <f t="shared" si="26"/>
        <v>1686</v>
      </c>
      <c r="B3360" s="36">
        <v>44922</v>
      </c>
      <c r="C3360" s="36"/>
      <c r="D3360" s="19"/>
      <c r="E3360" s="19" t="str">
        <f>IF(ISBLANK(LeaveTracker[[#This Row],[Employee Name]]),"-----",VLOOKUP(LeaveTracker[[#This Row],[Employee Name]],Employees[[Employee Name]:[Office]],6))</f>
        <v>-----</v>
      </c>
      <c r="F3360" s="24"/>
      <c r="G3360" s="24"/>
      <c r="H3360" s="19"/>
      <c r="I3360" s="51"/>
      <c r="J3360" s="27" t="str">
        <f ca="1">LeaveTracker[[#This Row],[Days]]&amp;" "&amp;LeaveTracker[[#This Row],[Type of Leave]]</f>
        <v xml:space="preserve">0 </v>
      </c>
      <c r="K3360" s="23">
        <f ca="1">NETWORKDAYS(LeaveTracker[[#This Row],[Start Date]],LeaveTracker[[#This Row],[End Date]],lstHolidays)</f>
        <v>0</v>
      </c>
      <c r="L3360" s="30"/>
    </row>
    <row r="3361" spans="1:12" ht="30" customHeight="1" x14ac:dyDescent="0.3">
      <c r="A3361" s="30">
        <f t="shared" si="26"/>
        <v>1687</v>
      </c>
      <c r="B3361" s="36">
        <v>44922</v>
      </c>
      <c r="C3361" s="36"/>
      <c r="D3361" s="19"/>
      <c r="E3361" s="19" t="str">
        <f>IF(ISBLANK(LeaveTracker[[#This Row],[Employee Name]]),"-----",VLOOKUP(LeaveTracker[[#This Row],[Employee Name]],Employees[[Employee Name]:[Office]],6))</f>
        <v>-----</v>
      </c>
      <c r="F3361" s="24"/>
      <c r="G3361" s="24"/>
      <c r="H3361" s="19"/>
      <c r="I3361" s="51"/>
      <c r="J3361" s="27" t="str">
        <f ca="1">LeaveTracker[[#This Row],[Days]]&amp;" "&amp;LeaveTracker[[#This Row],[Type of Leave]]</f>
        <v xml:space="preserve">0 </v>
      </c>
      <c r="K3361" s="23">
        <f ca="1">NETWORKDAYS(LeaveTracker[[#This Row],[Start Date]],LeaveTracker[[#This Row],[End Date]],lstHolidays)</f>
        <v>0</v>
      </c>
      <c r="L3361" s="30"/>
    </row>
    <row r="3362" spans="1:12" ht="30" customHeight="1" x14ac:dyDescent="0.3">
      <c r="A3362" s="30">
        <f t="shared" si="26"/>
        <v>1688</v>
      </c>
      <c r="B3362" s="36">
        <v>44922</v>
      </c>
      <c r="C3362" s="36"/>
      <c r="D3362" s="19"/>
      <c r="E3362" s="19" t="str">
        <f>IF(ISBLANK(LeaveTracker[[#This Row],[Employee Name]]),"-----",VLOOKUP(LeaveTracker[[#This Row],[Employee Name]],Employees[[Employee Name]:[Office]],6))</f>
        <v>-----</v>
      </c>
      <c r="F3362" s="24"/>
      <c r="G3362" s="24"/>
      <c r="H3362" s="19"/>
      <c r="I3362" s="51"/>
      <c r="J3362" s="27" t="str">
        <f ca="1">LeaveTracker[[#This Row],[Days]]&amp;" "&amp;LeaveTracker[[#This Row],[Type of Leave]]</f>
        <v xml:space="preserve">0 </v>
      </c>
      <c r="K3362" s="23">
        <f ca="1">NETWORKDAYS(LeaveTracker[[#This Row],[Start Date]],LeaveTracker[[#This Row],[End Date]],lstHolidays)</f>
        <v>0</v>
      </c>
      <c r="L3362" s="30"/>
    </row>
    <row r="3363" spans="1:12" ht="30" customHeight="1" x14ac:dyDescent="0.3">
      <c r="A3363" s="30">
        <f t="shared" si="26"/>
        <v>1689</v>
      </c>
      <c r="B3363" s="36">
        <v>44922</v>
      </c>
      <c r="C3363" s="36"/>
      <c r="D3363" s="19"/>
      <c r="E3363" s="19" t="str">
        <f>IF(ISBLANK(LeaveTracker[[#This Row],[Employee Name]]),"-----",VLOOKUP(LeaveTracker[[#This Row],[Employee Name]],Employees[[Employee Name]:[Office]],6))</f>
        <v>-----</v>
      </c>
      <c r="F3363" s="24"/>
      <c r="G3363" s="24"/>
      <c r="H3363" s="19"/>
      <c r="I3363" s="51"/>
      <c r="J3363" s="27" t="str">
        <f ca="1">LeaveTracker[[#This Row],[Days]]&amp;" "&amp;LeaveTracker[[#This Row],[Type of Leave]]</f>
        <v xml:space="preserve">0 </v>
      </c>
      <c r="K3363" s="23">
        <f ca="1">NETWORKDAYS(LeaveTracker[[#This Row],[Start Date]],LeaveTracker[[#This Row],[End Date]],lstHolidays)</f>
        <v>0</v>
      </c>
      <c r="L3363" s="30"/>
    </row>
    <row r="3364" spans="1:12" ht="30" customHeight="1" x14ac:dyDescent="0.3">
      <c r="A3364" s="30">
        <f t="shared" si="26"/>
        <v>1690</v>
      </c>
      <c r="B3364" s="36">
        <v>44922</v>
      </c>
      <c r="C3364" s="36"/>
      <c r="D3364" s="19"/>
      <c r="E3364" s="19" t="str">
        <f>IF(ISBLANK(LeaveTracker[[#This Row],[Employee Name]]),"-----",VLOOKUP(LeaveTracker[[#This Row],[Employee Name]],Employees[[Employee Name]:[Office]],6))</f>
        <v>-----</v>
      </c>
      <c r="F3364" s="24"/>
      <c r="G3364" s="24"/>
      <c r="H3364" s="19"/>
      <c r="I3364" s="51"/>
      <c r="J3364" s="27" t="str">
        <f ca="1">LeaveTracker[[#This Row],[Days]]&amp;" "&amp;LeaveTracker[[#This Row],[Type of Leave]]</f>
        <v xml:space="preserve">0 </v>
      </c>
      <c r="K3364" s="23">
        <f ca="1">NETWORKDAYS(LeaveTracker[[#This Row],[Start Date]],LeaveTracker[[#This Row],[End Date]],lstHolidays)</f>
        <v>0</v>
      </c>
      <c r="L3364" s="30"/>
    </row>
    <row r="3365" spans="1:12" ht="30" customHeight="1" x14ac:dyDescent="0.3">
      <c r="A3365" s="30">
        <f t="shared" si="26"/>
        <v>1691</v>
      </c>
      <c r="B3365" s="36">
        <v>44922</v>
      </c>
      <c r="C3365" s="36"/>
      <c r="D3365" s="19"/>
      <c r="E3365" s="19" t="str">
        <f>IF(ISBLANK(LeaveTracker[[#This Row],[Employee Name]]),"-----",VLOOKUP(LeaveTracker[[#This Row],[Employee Name]],Employees[[Employee Name]:[Office]],6))</f>
        <v>-----</v>
      </c>
      <c r="F3365" s="24"/>
      <c r="G3365" s="24"/>
      <c r="H3365" s="19"/>
      <c r="I3365" s="51"/>
      <c r="J3365" s="27" t="str">
        <f ca="1">LeaveTracker[[#This Row],[Days]]&amp;" "&amp;LeaveTracker[[#This Row],[Type of Leave]]</f>
        <v xml:space="preserve">0 </v>
      </c>
      <c r="K3365" s="23">
        <f ca="1">NETWORKDAYS(LeaveTracker[[#This Row],[Start Date]],LeaveTracker[[#This Row],[End Date]],lstHolidays)</f>
        <v>0</v>
      </c>
      <c r="L3365" s="30"/>
    </row>
    <row r="3366" spans="1:12" ht="30" customHeight="1" x14ac:dyDescent="0.3">
      <c r="A3366" s="30">
        <f t="shared" si="26"/>
        <v>1692</v>
      </c>
      <c r="B3366" s="36">
        <v>44922</v>
      </c>
      <c r="C3366" s="36"/>
      <c r="D3366" s="19"/>
      <c r="E3366" s="19" t="str">
        <f>IF(ISBLANK(LeaveTracker[[#This Row],[Employee Name]]),"-----",VLOOKUP(LeaveTracker[[#This Row],[Employee Name]],Employees[[Employee Name]:[Office]],6))</f>
        <v>-----</v>
      </c>
      <c r="F3366" s="24"/>
      <c r="G3366" s="24"/>
      <c r="H3366" s="19"/>
      <c r="I3366" s="51"/>
      <c r="J3366" s="27" t="str">
        <f ca="1">LeaveTracker[[#This Row],[Days]]&amp;" "&amp;LeaveTracker[[#This Row],[Type of Leave]]</f>
        <v xml:space="preserve">0 </v>
      </c>
      <c r="K3366" s="23">
        <f ca="1">NETWORKDAYS(LeaveTracker[[#This Row],[Start Date]],LeaveTracker[[#This Row],[End Date]],lstHolidays)</f>
        <v>0</v>
      </c>
      <c r="L3366" s="30"/>
    </row>
    <row r="3367" spans="1:12" ht="30" customHeight="1" x14ac:dyDescent="0.3">
      <c r="A3367" s="30">
        <f t="shared" si="26"/>
        <v>1693</v>
      </c>
      <c r="B3367" s="36">
        <v>44922</v>
      </c>
      <c r="C3367" s="36"/>
      <c r="D3367" s="19"/>
      <c r="E3367" s="19" t="str">
        <f>IF(ISBLANK(LeaveTracker[[#This Row],[Employee Name]]),"-----",VLOOKUP(LeaveTracker[[#This Row],[Employee Name]],Employees[[Employee Name]:[Office]],6))</f>
        <v>-----</v>
      </c>
      <c r="F3367" s="24"/>
      <c r="G3367" s="24"/>
      <c r="H3367" s="19"/>
      <c r="I3367" s="51"/>
      <c r="J3367" s="27" t="str">
        <f ca="1">LeaveTracker[[#This Row],[Days]]&amp;" "&amp;LeaveTracker[[#This Row],[Type of Leave]]</f>
        <v xml:space="preserve">0 </v>
      </c>
      <c r="K3367" s="23">
        <f ca="1">NETWORKDAYS(LeaveTracker[[#This Row],[Start Date]],LeaveTracker[[#This Row],[End Date]],lstHolidays)</f>
        <v>0</v>
      </c>
      <c r="L3367" s="30"/>
    </row>
    <row r="3368" spans="1:12" ht="30" customHeight="1" x14ac:dyDescent="0.3">
      <c r="A3368" s="30">
        <f t="shared" si="26"/>
        <v>1694</v>
      </c>
      <c r="B3368" s="36">
        <v>44922</v>
      </c>
      <c r="C3368" s="36"/>
      <c r="D3368" s="19"/>
      <c r="E3368" s="19" t="str">
        <f>IF(ISBLANK(LeaveTracker[[#This Row],[Employee Name]]),"-----",VLOOKUP(LeaveTracker[[#This Row],[Employee Name]],Employees[[Employee Name]:[Office]],6))</f>
        <v>-----</v>
      </c>
      <c r="F3368" s="24"/>
      <c r="G3368" s="24"/>
      <c r="H3368" s="19"/>
      <c r="I3368" s="51"/>
      <c r="J3368" s="27" t="str">
        <f ca="1">LeaveTracker[[#This Row],[Days]]&amp;" "&amp;LeaveTracker[[#This Row],[Type of Leave]]</f>
        <v xml:space="preserve">0 </v>
      </c>
      <c r="K3368" s="23">
        <f ca="1">NETWORKDAYS(LeaveTracker[[#This Row],[Start Date]],LeaveTracker[[#This Row],[End Date]],lstHolidays)</f>
        <v>0</v>
      </c>
      <c r="L3368" s="30"/>
    </row>
    <row r="3369" spans="1:12" ht="30" customHeight="1" x14ac:dyDescent="0.3">
      <c r="A3369" s="30">
        <f t="shared" si="26"/>
        <v>1695</v>
      </c>
      <c r="B3369" s="36">
        <v>44922</v>
      </c>
      <c r="C3369" s="36"/>
      <c r="D3369" s="19"/>
      <c r="E3369" s="19" t="str">
        <f>IF(ISBLANK(LeaveTracker[[#This Row],[Employee Name]]),"-----",VLOOKUP(LeaveTracker[[#This Row],[Employee Name]],Employees[[Employee Name]:[Office]],6))</f>
        <v>-----</v>
      </c>
      <c r="F3369" s="24"/>
      <c r="G3369" s="24"/>
      <c r="H3369" s="19"/>
      <c r="I3369" s="51"/>
      <c r="J3369" s="27" t="str">
        <f ca="1">LeaveTracker[[#This Row],[Days]]&amp;" "&amp;LeaveTracker[[#This Row],[Type of Leave]]</f>
        <v xml:space="preserve">0 </v>
      </c>
      <c r="K3369" s="23">
        <f ca="1">NETWORKDAYS(LeaveTracker[[#This Row],[Start Date]],LeaveTracker[[#This Row],[End Date]],lstHolidays)</f>
        <v>0</v>
      </c>
      <c r="L3369" s="30"/>
    </row>
    <row r="3370" spans="1:12" ht="30" customHeight="1" x14ac:dyDescent="0.3">
      <c r="A3370" s="30">
        <f t="shared" si="26"/>
        <v>1696</v>
      </c>
      <c r="B3370" s="36">
        <v>44922</v>
      </c>
      <c r="C3370" s="36"/>
      <c r="D3370" s="19"/>
      <c r="E3370" s="19" t="str">
        <f>IF(ISBLANK(LeaveTracker[[#This Row],[Employee Name]]),"-----",VLOOKUP(LeaveTracker[[#This Row],[Employee Name]],Employees[[Employee Name]:[Office]],6))</f>
        <v>-----</v>
      </c>
      <c r="F3370" s="24"/>
      <c r="G3370" s="24"/>
      <c r="H3370" s="19"/>
      <c r="I3370" s="51"/>
      <c r="J3370" s="27" t="str">
        <f ca="1">LeaveTracker[[#This Row],[Days]]&amp;" "&amp;LeaveTracker[[#This Row],[Type of Leave]]</f>
        <v xml:space="preserve">0 </v>
      </c>
      <c r="K3370" s="23">
        <f ca="1">NETWORKDAYS(LeaveTracker[[#This Row],[Start Date]],LeaveTracker[[#This Row],[End Date]],lstHolidays)</f>
        <v>0</v>
      </c>
      <c r="L3370" s="30"/>
    </row>
    <row r="3371" spans="1:12" ht="30" customHeight="1" x14ac:dyDescent="0.3">
      <c r="A3371" s="30">
        <f t="shared" si="26"/>
        <v>1697</v>
      </c>
      <c r="B3371" s="36">
        <v>44922</v>
      </c>
      <c r="C3371" s="36"/>
      <c r="D3371" s="19"/>
      <c r="E3371" s="19" t="str">
        <f>IF(ISBLANK(LeaveTracker[[#This Row],[Employee Name]]),"-----",VLOOKUP(LeaveTracker[[#This Row],[Employee Name]],Employees[[Employee Name]:[Office]],6))</f>
        <v>-----</v>
      </c>
      <c r="F3371" s="24"/>
      <c r="G3371" s="24"/>
      <c r="H3371" s="19"/>
      <c r="I3371" s="51"/>
      <c r="J3371" s="27" t="str">
        <f ca="1">LeaveTracker[[#This Row],[Days]]&amp;" "&amp;LeaveTracker[[#This Row],[Type of Leave]]</f>
        <v xml:space="preserve">0 </v>
      </c>
      <c r="K3371" s="23">
        <f ca="1">NETWORKDAYS(LeaveTracker[[#This Row],[Start Date]],LeaveTracker[[#This Row],[End Date]],lstHolidays)</f>
        <v>0</v>
      </c>
      <c r="L3371" s="30"/>
    </row>
    <row r="3372" spans="1:12" ht="30" customHeight="1" x14ac:dyDescent="0.3">
      <c r="A3372" s="30">
        <f t="shared" si="26"/>
        <v>1698</v>
      </c>
      <c r="B3372" s="36">
        <v>44922</v>
      </c>
      <c r="C3372" s="36"/>
      <c r="D3372" s="19"/>
      <c r="E3372" s="19" t="str">
        <f>IF(ISBLANK(LeaveTracker[[#This Row],[Employee Name]]),"-----",VLOOKUP(LeaveTracker[[#This Row],[Employee Name]],Employees[[Employee Name]:[Office]],6))</f>
        <v>-----</v>
      </c>
      <c r="F3372" s="24"/>
      <c r="G3372" s="24"/>
      <c r="H3372" s="19"/>
      <c r="I3372" s="51"/>
      <c r="J3372" s="27" t="str">
        <f ca="1">LeaveTracker[[#This Row],[Days]]&amp;" "&amp;LeaveTracker[[#This Row],[Type of Leave]]</f>
        <v xml:space="preserve">0 </v>
      </c>
      <c r="K3372" s="23">
        <f ca="1">NETWORKDAYS(LeaveTracker[[#This Row],[Start Date]],LeaveTracker[[#This Row],[End Date]],lstHolidays)</f>
        <v>0</v>
      </c>
      <c r="L3372" s="30"/>
    </row>
    <row r="3373" spans="1:12" ht="30" customHeight="1" x14ac:dyDescent="0.3">
      <c r="A3373" s="30">
        <f t="shared" si="26"/>
        <v>1699</v>
      </c>
      <c r="B3373" s="36">
        <v>44922</v>
      </c>
      <c r="C3373" s="36"/>
      <c r="D3373" s="19"/>
      <c r="E3373" s="19" t="str">
        <f>IF(ISBLANK(LeaveTracker[[#This Row],[Employee Name]]),"-----",VLOOKUP(LeaveTracker[[#This Row],[Employee Name]],Employees[[Employee Name]:[Office]],6))</f>
        <v>-----</v>
      </c>
      <c r="F3373" s="24"/>
      <c r="G3373" s="24"/>
      <c r="H3373" s="19"/>
      <c r="I3373" s="51"/>
      <c r="J3373" s="27" t="str">
        <f ca="1">LeaveTracker[[#This Row],[Days]]&amp;" "&amp;LeaveTracker[[#This Row],[Type of Leave]]</f>
        <v xml:space="preserve">0 </v>
      </c>
      <c r="K3373" s="23">
        <f ca="1">NETWORKDAYS(LeaveTracker[[#This Row],[Start Date]],LeaveTracker[[#This Row],[End Date]],lstHolidays)</f>
        <v>0</v>
      </c>
      <c r="L3373" s="30"/>
    </row>
    <row r="3374" spans="1:12" ht="30" customHeight="1" x14ac:dyDescent="0.3">
      <c r="A3374" s="30">
        <f t="shared" si="26"/>
        <v>1700</v>
      </c>
      <c r="B3374" s="36">
        <v>44922</v>
      </c>
      <c r="C3374" s="36"/>
      <c r="D3374" s="19"/>
      <c r="E3374" s="19" t="str">
        <f>IF(ISBLANK(LeaveTracker[[#This Row],[Employee Name]]),"-----",VLOOKUP(LeaveTracker[[#This Row],[Employee Name]],Employees[[Employee Name]:[Office]],6))</f>
        <v>-----</v>
      </c>
      <c r="F3374" s="24"/>
      <c r="G3374" s="24"/>
      <c r="H3374" s="19"/>
      <c r="I3374" s="51"/>
      <c r="J3374" s="27" t="str">
        <f ca="1">LeaveTracker[[#This Row],[Days]]&amp;" "&amp;LeaveTracker[[#This Row],[Type of Leave]]</f>
        <v xml:space="preserve">0 </v>
      </c>
      <c r="K3374" s="23">
        <f ca="1">NETWORKDAYS(LeaveTracker[[#This Row],[Start Date]],LeaveTracker[[#This Row],[End Date]],lstHolidays)</f>
        <v>0</v>
      </c>
      <c r="L3374" s="30"/>
    </row>
    <row r="3375" spans="1:12" ht="30" customHeight="1" x14ac:dyDescent="0.3">
      <c r="A3375" s="30">
        <f t="shared" si="26"/>
        <v>1701</v>
      </c>
      <c r="B3375" s="36">
        <v>44922</v>
      </c>
      <c r="C3375" s="36"/>
      <c r="D3375" s="19"/>
      <c r="E3375" s="19" t="str">
        <f>IF(ISBLANK(LeaveTracker[[#This Row],[Employee Name]]),"-----",VLOOKUP(LeaveTracker[[#This Row],[Employee Name]],Employees[[Employee Name]:[Office]],6))</f>
        <v>-----</v>
      </c>
      <c r="F3375" s="24"/>
      <c r="G3375" s="24"/>
      <c r="H3375" s="19"/>
      <c r="I3375" s="51"/>
      <c r="J3375" s="27" t="str">
        <f ca="1">LeaveTracker[[#This Row],[Days]]&amp;" "&amp;LeaveTracker[[#This Row],[Type of Leave]]</f>
        <v xml:space="preserve">0 </v>
      </c>
      <c r="K3375" s="23">
        <f ca="1">NETWORKDAYS(LeaveTracker[[#This Row],[Start Date]],LeaveTracker[[#This Row],[End Date]],lstHolidays)</f>
        <v>0</v>
      </c>
      <c r="L3375" s="30"/>
    </row>
    <row r="3376" spans="1:12" ht="30" customHeight="1" x14ac:dyDescent="0.3">
      <c r="A3376" s="30">
        <f t="shared" si="26"/>
        <v>1702</v>
      </c>
      <c r="B3376" s="36">
        <v>44922</v>
      </c>
      <c r="C3376" s="36"/>
      <c r="D3376" s="19"/>
      <c r="E3376" s="19" t="str">
        <f>IF(ISBLANK(LeaveTracker[[#This Row],[Employee Name]]),"-----",VLOOKUP(LeaveTracker[[#This Row],[Employee Name]],Employees[[Employee Name]:[Office]],6))</f>
        <v>-----</v>
      </c>
      <c r="F3376" s="24"/>
      <c r="G3376" s="24"/>
      <c r="H3376" s="19"/>
      <c r="I3376" s="51"/>
      <c r="J3376" s="27" t="str">
        <f ca="1">LeaveTracker[[#This Row],[Days]]&amp;" "&amp;LeaveTracker[[#This Row],[Type of Leave]]</f>
        <v xml:space="preserve">0 </v>
      </c>
      <c r="K3376" s="23">
        <f ca="1">NETWORKDAYS(LeaveTracker[[#This Row],[Start Date]],LeaveTracker[[#This Row],[End Date]],lstHolidays)</f>
        <v>0</v>
      </c>
      <c r="L3376" s="30"/>
    </row>
    <row r="3377" spans="1:12" ht="30" customHeight="1" x14ac:dyDescent="0.3">
      <c r="A3377" s="30">
        <f t="shared" si="26"/>
        <v>1703</v>
      </c>
      <c r="B3377" s="36">
        <v>44922</v>
      </c>
      <c r="C3377" s="36"/>
      <c r="D3377" s="19"/>
      <c r="E3377" s="19" t="str">
        <f>IF(ISBLANK(LeaveTracker[[#This Row],[Employee Name]]),"-----",VLOOKUP(LeaveTracker[[#This Row],[Employee Name]],Employees[[Employee Name]:[Office]],6))</f>
        <v>-----</v>
      </c>
      <c r="F3377" s="24"/>
      <c r="G3377" s="24"/>
      <c r="H3377" s="19"/>
      <c r="I3377" s="51"/>
      <c r="J3377" s="27" t="str">
        <f ca="1">LeaveTracker[[#This Row],[Days]]&amp;" "&amp;LeaveTracker[[#This Row],[Type of Leave]]</f>
        <v xml:space="preserve">0 </v>
      </c>
      <c r="K3377" s="23">
        <f ca="1">NETWORKDAYS(LeaveTracker[[#This Row],[Start Date]],LeaveTracker[[#This Row],[End Date]],lstHolidays)</f>
        <v>0</v>
      </c>
      <c r="L3377" s="30"/>
    </row>
    <row r="3378" spans="1:12" ht="30" customHeight="1" x14ac:dyDescent="0.3">
      <c r="A3378" s="30">
        <f t="shared" si="26"/>
        <v>1704</v>
      </c>
      <c r="B3378" s="36">
        <v>44922</v>
      </c>
      <c r="C3378" s="36"/>
      <c r="D3378" s="19"/>
      <c r="E3378" s="19" t="str">
        <f>IF(ISBLANK(LeaveTracker[[#This Row],[Employee Name]]),"-----",VLOOKUP(LeaveTracker[[#This Row],[Employee Name]],Employees[[Employee Name]:[Office]],6))</f>
        <v>-----</v>
      </c>
      <c r="F3378" s="24"/>
      <c r="G3378" s="24"/>
      <c r="H3378" s="19"/>
      <c r="I3378" s="51"/>
      <c r="J3378" s="27" t="str">
        <f ca="1">LeaveTracker[[#This Row],[Days]]&amp;" "&amp;LeaveTracker[[#This Row],[Type of Leave]]</f>
        <v xml:space="preserve">0 </v>
      </c>
      <c r="K3378" s="23">
        <f ca="1">NETWORKDAYS(LeaveTracker[[#This Row],[Start Date]],LeaveTracker[[#This Row],[End Date]],lstHolidays)</f>
        <v>0</v>
      </c>
      <c r="L3378" s="30"/>
    </row>
    <row r="3379" spans="1:12" ht="30" customHeight="1" x14ac:dyDescent="0.3">
      <c r="A3379" s="30">
        <f t="shared" si="26"/>
        <v>1705</v>
      </c>
      <c r="B3379" s="36">
        <v>44922</v>
      </c>
      <c r="C3379" s="36"/>
      <c r="D3379" s="19"/>
      <c r="E3379" s="19" t="str">
        <f>IF(ISBLANK(LeaveTracker[[#This Row],[Employee Name]]),"-----",VLOOKUP(LeaveTracker[[#This Row],[Employee Name]],Employees[[Employee Name]:[Office]],6))</f>
        <v>-----</v>
      </c>
      <c r="F3379" s="24"/>
      <c r="G3379" s="24"/>
      <c r="H3379" s="19"/>
      <c r="I3379" s="51"/>
      <c r="J3379" s="27" t="str">
        <f ca="1">LeaveTracker[[#This Row],[Days]]&amp;" "&amp;LeaveTracker[[#This Row],[Type of Leave]]</f>
        <v xml:space="preserve">0 </v>
      </c>
      <c r="K3379" s="23">
        <f ca="1">NETWORKDAYS(LeaveTracker[[#This Row],[Start Date]],LeaveTracker[[#This Row],[End Date]],lstHolidays)</f>
        <v>0</v>
      </c>
      <c r="L3379" s="30"/>
    </row>
    <row r="3380" spans="1:12" ht="30" customHeight="1" x14ac:dyDescent="0.3">
      <c r="A3380" s="30">
        <f t="shared" si="26"/>
        <v>1706</v>
      </c>
      <c r="B3380" s="36">
        <v>44922</v>
      </c>
      <c r="C3380" s="36"/>
      <c r="D3380" s="19"/>
      <c r="E3380" s="19" t="str">
        <f>IF(ISBLANK(LeaveTracker[[#This Row],[Employee Name]]),"-----",VLOOKUP(LeaveTracker[[#This Row],[Employee Name]],Employees[[Employee Name]:[Office]],6))</f>
        <v>-----</v>
      </c>
      <c r="F3380" s="24"/>
      <c r="G3380" s="24"/>
      <c r="H3380" s="19"/>
      <c r="I3380" s="51"/>
      <c r="J3380" s="27" t="str">
        <f ca="1">LeaveTracker[[#This Row],[Days]]&amp;" "&amp;LeaveTracker[[#This Row],[Type of Leave]]</f>
        <v xml:space="preserve">0 </v>
      </c>
      <c r="K3380" s="23">
        <f ca="1">NETWORKDAYS(LeaveTracker[[#This Row],[Start Date]],LeaveTracker[[#This Row],[End Date]],lstHolidays)</f>
        <v>0</v>
      </c>
      <c r="L3380" s="30"/>
    </row>
    <row r="3381" spans="1:12" ht="30" customHeight="1" x14ac:dyDescent="0.3">
      <c r="A3381" s="30">
        <f t="shared" si="26"/>
        <v>1707</v>
      </c>
      <c r="B3381" s="36">
        <v>44922</v>
      </c>
      <c r="C3381" s="36"/>
      <c r="D3381" s="19"/>
      <c r="E3381" s="19" t="str">
        <f>IF(ISBLANK(LeaveTracker[[#This Row],[Employee Name]]),"-----",VLOOKUP(LeaveTracker[[#This Row],[Employee Name]],Employees[[Employee Name]:[Office]],6))</f>
        <v>-----</v>
      </c>
      <c r="F3381" s="24"/>
      <c r="G3381" s="24"/>
      <c r="H3381" s="19"/>
      <c r="I3381" s="51"/>
      <c r="J3381" s="27" t="str">
        <f ca="1">LeaveTracker[[#This Row],[Days]]&amp;" "&amp;LeaveTracker[[#This Row],[Type of Leave]]</f>
        <v xml:space="preserve">0 </v>
      </c>
      <c r="K3381" s="23">
        <f ca="1">NETWORKDAYS(LeaveTracker[[#This Row],[Start Date]],LeaveTracker[[#This Row],[End Date]],lstHolidays)</f>
        <v>0</v>
      </c>
      <c r="L3381" s="30"/>
    </row>
    <row r="3382" spans="1:12" ht="30" customHeight="1" x14ac:dyDescent="0.3">
      <c r="A3382" s="30">
        <f t="shared" si="26"/>
        <v>1708</v>
      </c>
      <c r="B3382" s="36">
        <v>44922</v>
      </c>
      <c r="C3382" s="36"/>
      <c r="D3382" s="19"/>
      <c r="E3382" s="19" t="str">
        <f>IF(ISBLANK(LeaveTracker[[#This Row],[Employee Name]]),"-----",VLOOKUP(LeaveTracker[[#This Row],[Employee Name]],Employees[[Employee Name]:[Office]],6))</f>
        <v>-----</v>
      </c>
      <c r="F3382" s="24"/>
      <c r="G3382" s="24"/>
      <c r="H3382" s="19"/>
      <c r="I3382" s="51"/>
      <c r="J3382" s="27" t="str">
        <f ca="1">LeaveTracker[[#This Row],[Days]]&amp;" "&amp;LeaveTracker[[#This Row],[Type of Leave]]</f>
        <v xml:space="preserve">0 </v>
      </c>
      <c r="K3382" s="23">
        <f ca="1">NETWORKDAYS(LeaveTracker[[#This Row],[Start Date]],LeaveTracker[[#This Row],[End Date]],lstHolidays)</f>
        <v>0</v>
      </c>
      <c r="L3382" s="30"/>
    </row>
    <row r="3383" spans="1:12" ht="30" customHeight="1" x14ac:dyDescent="0.3">
      <c r="A3383" s="30">
        <f t="shared" si="26"/>
        <v>1709</v>
      </c>
      <c r="B3383" s="36">
        <v>44922</v>
      </c>
      <c r="C3383" s="36"/>
      <c r="D3383" s="19"/>
      <c r="E3383" s="19" t="str">
        <f>IF(ISBLANK(LeaveTracker[[#This Row],[Employee Name]]),"-----",VLOOKUP(LeaveTracker[[#This Row],[Employee Name]],Employees[[Employee Name]:[Office]],6))</f>
        <v>-----</v>
      </c>
      <c r="F3383" s="24"/>
      <c r="G3383" s="24"/>
      <c r="H3383" s="19"/>
      <c r="I3383" s="51"/>
      <c r="J3383" s="27" t="str">
        <f ca="1">LeaveTracker[[#This Row],[Days]]&amp;" "&amp;LeaveTracker[[#This Row],[Type of Leave]]</f>
        <v xml:space="preserve">0 </v>
      </c>
      <c r="K3383" s="23">
        <f ca="1">NETWORKDAYS(LeaveTracker[[#This Row],[Start Date]],LeaveTracker[[#This Row],[End Date]],lstHolidays)</f>
        <v>0</v>
      </c>
      <c r="L3383" s="30"/>
    </row>
    <row r="3384" spans="1:12" ht="30" customHeight="1" x14ac:dyDescent="0.3">
      <c r="B3384" s="36">
        <v>44922</v>
      </c>
      <c r="C3384" s="36"/>
      <c r="D3384" s="19"/>
      <c r="E3384" s="19" t="str">
        <f>IF(ISBLANK(LeaveTracker[[#This Row],[Employee Name]]),"-----",VLOOKUP(LeaveTracker[[#This Row],[Employee Name]],Employees[[Employee Name]:[Office]],6))</f>
        <v>-----</v>
      </c>
      <c r="F3384" s="24"/>
      <c r="G3384" s="24"/>
      <c r="H3384" s="19"/>
      <c r="I3384" s="51"/>
      <c r="J3384" s="27" t="str">
        <f ca="1">LeaveTracker[[#This Row],[Days]]&amp;" "&amp;LeaveTracker[[#This Row],[Type of Leave]]</f>
        <v xml:space="preserve">0 </v>
      </c>
      <c r="K3384" s="23">
        <f ca="1">NETWORKDAYS(LeaveTracker[[#This Row],[Start Date]],LeaveTracker[[#This Row],[End Date]],lstHolidays)</f>
        <v>0</v>
      </c>
      <c r="L3384" s="30"/>
    </row>
    <row r="3385" spans="1:12" ht="30" customHeight="1" x14ac:dyDescent="0.3">
      <c r="B3385" s="36">
        <v>44922</v>
      </c>
      <c r="C3385" s="36"/>
      <c r="D3385" s="19"/>
      <c r="E3385" s="19" t="str">
        <f>IF(ISBLANK(LeaveTracker[[#This Row],[Employee Name]]),"-----",VLOOKUP(LeaveTracker[[#This Row],[Employee Name]],Employees[[Employee Name]:[Office]],6))</f>
        <v>-----</v>
      </c>
      <c r="F3385" s="24"/>
      <c r="G3385" s="24"/>
      <c r="H3385" s="19"/>
      <c r="I3385" s="51"/>
      <c r="J3385" s="27" t="str">
        <f ca="1">LeaveTracker[[#This Row],[Days]]&amp;" "&amp;LeaveTracker[[#This Row],[Type of Leave]]</f>
        <v xml:space="preserve">0 </v>
      </c>
      <c r="K3385" s="23">
        <f ca="1">NETWORKDAYS(LeaveTracker[[#This Row],[Start Date]],LeaveTracker[[#This Row],[End Date]],lstHolidays)</f>
        <v>0</v>
      </c>
      <c r="L3385" s="30"/>
    </row>
    <row r="3386" spans="1:12" ht="30" customHeight="1" x14ac:dyDescent="0.3">
      <c r="B3386" s="36">
        <v>44922</v>
      </c>
      <c r="C3386" s="36"/>
      <c r="D3386" s="19"/>
      <c r="E3386" s="19" t="str">
        <f>IF(ISBLANK(LeaveTracker[[#This Row],[Employee Name]]),"-----",VLOOKUP(LeaveTracker[[#This Row],[Employee Name]],Employees[[Employee Name]:[Office]],6))</f>
        <v>-----</v>
      </c>
      <c r="F3386" s="24"/>
      <c r="G3386" s="24"/>
      <c r="H3386" s="19"/>
      <c r="I3386" s="51"/>
      <c r="J3386" s="27" t="str">
        <f ca="1">LeaveTracker[[#This Row],[Days]]&amp;" "&amp;LeaveTracker[[#This Row],[Type of Leave]]</f>
        <v xml:space="preserve">0 </v>
      </c>
      <c r="K3386" s="23">
        <f ca="1">NETWORKDAYS(LeaveTracker[[#This Row],[Start Date]],LeaveTracker[[#This Row],[End Date]],lstHolidays)</f>
        <v>0</v>
      </c>
      <c r="L3386" s="30"/>
    </row>
    <row r="3387" spans="1:12" ht="30" customHeight="1" x14ac:dyDescent="0.3">
      <c r="B3387" s="36">
        <v>44922</v>
      </c>
      <c r="C3387" s="36"/>
      <c r="D3387" s="19"/>
      <c r="E3387" s="19" t="str">
        <f>IF(ISBLANK(LeaveTracker[[#This Row],[Employee Name]]),"-----",VLOOKUP(LeaveTracker[[#This Row],[Employee Name]],Employees[[Employee Name]:[Office]],6))</f>
        <v>-----</v>
      </c>
      <c r="F3387" s="24"/>
      <c r="G3387" s="24"/>
      <c r="H3387" s="19"/>
      <c r="I3387" s="51"/>
      <c r="J3387" s="27" t="str">
        <f ca="1">LeaveTracker[[#This Row],[Days]]&amp;" "&amp;LeaveTracker[[#This Row],[Type of Leave]]</f>
        <v xml:space="preserve">0 </v>
      </c>
      <c r="K3387" s="23">
        <f ca="1">NETWORKDAYS(LeaveTracker[[#This Row],[Start Date]],LeaveTracker[[#This Row],[End Date]],lstHolidays)</f>
        <v>0</v>
      </c>
      <c r="L3387" s="30"/>
    </row>
    <row r="3388" spans="1:12" ht="30" customHeight="1" x14ac:dyDescent="0.3">
      <c r="B3388" s="36">
        <v>44922</v>
      </c>
      <c r="C3388" s="36"/>
      <c r="D3388" s="19"/>
      <c r="E3388" s="19" t="str">
        <f>IF(ISBLANK(LeaveTracker[[#This Row],[Employee Name]]),"-----",VLOOKUP(LeaveTracker[[#This Row],[Employee Name]],Employees[[Employee Name]:[Office]],6))</f>
        <v>-----</v>
      </c>
      <c r="F3388" s="24"/>
      <c r="G3388" s="24"/>
      <c r="H3388" s="19"/>
      <c r="I3388" s="51"/>
      <c r="J3388" s="27" t="str">
        <f ca="1">LeaveTracker[[#This Row],[Days]]&amp;" "&amp;LeaveTracker[[#This Row],[Type of Leave]]</f>
        <v xml:space="preserve">0 </v>
      </c>
      <c r="K3388" s="23">
        <f ca="1">NETWORKDAYS(LeaveTracker[[#This Row],[Start Date]],LeaveTracker[[#This Row],[End Date]],lstHolidays)</f>
        <v>0</v>
      </c>
      <c r="L3388" s="30"/>
    </row>
    <row r="3389" spans="1:12" ht="30" customHeight="1" x14ac:dyDescent="0.3">
      <c r="B3389" s="36">
        <v>44922</v>
      </c>
      <c r="C3389" s="36"/>
      <c r="D3389" s="19"/>
      <c r="E3389" s="19" t="str">
        <f>IF(ISBLANK(LeaveTracker[[#This Row],[Employee Name]]),"-----",VLOOKUP(LeaveTracker[[#This Row],[Employee Name]],Employees[[Employee Name]:[Office]],6))</f>
        <v>-----</v>
      </c>
      <c r="F3389" s="24"/>
      <c r="G3389" s="24"/>
      <c r="H3389" s="19"/>
      <c r="I3389" s="51"/>
      <c r="J3389" s="27" t="str">
        <f ca="1">LeaveTracker[[#This Row],[Days]]&amp;" "&amp;LeaveTracker[[#This Row],[Type of Leave]]</f>
        <v xml:space="preserve">0 </v>
      </c>
      <c r="K3389" s="23">
        <f ca="1">NETWORKDAYS(LeaveTracker[[#This Row],[Start Date]],LeaveTracker[[#This Row],[End Date]],lstHolidays)</f>
        <v>0</v>
      </c>
      <c r="L3389" s="30"/>
    </row>
    <row r="3390" spans="1:12" ht="30" customHeight="1" x14ac:dyDescent="0.3">
      <c r="B3390" s="36">
        <v>44922</v>
      </c>
      <c r="C3390" s="36"/>
      <c r="D3390" s="19"/>
      <c r="E3390" s="19" t="str">
        <f>IF(ISBLANK(LeaveTracker[[#This Row],[Employee Name]]),"-----",VLOOKUP(LeaveTracker[[#This Row],[Employee Name]],Employees[[Employee Name]:[Office]],6))</f>
        <v>-----</v>
      </c>
      <c r="F3390" s="24"/>
      <c r="G3390" s="24"/>
      <c r="H3390" s="19"/>
      <c r="I3390" s="51"/>
      <c r="J3390" s="27" t="str">
        <f ca="1">LeaveTracker[[#This Row],[Days]]&amp;" "&amp;LeaveTracker[[#This Row],[Type of Leave]]</f>
        <v xml:space="preserve">0 </v>
      </c>
      <c r="K3390" s="23">
        <f ca="1">NETWORKDAYS(LeaveTracker[[#This Row],[Start Date]],LeaveTracker[[#This Row],[End Date]],lstHolidays)</f>
        <v>0</v>
      </c>
      <c r="L3390" s="30"/>
    </row>
    <row r="3391" spans="1:12" ht="30" customHeight="1" x14ac:dyDescent="0.3">
      <c r="B3391" s="36">
        <v>44922</v>
      </c>
      <c r="C3391" s="36"/>
      <c r="D3391" s="19"/>
      <c r="E3391" s="19" t="str">
        <f>IF(ISBLANK(LeaveTracker[[#This Row],[Employee Name]]),"-----",VLOOKUP(LeaveTracker[[#This Row],[Employee Name]],Employees[[Employee Name]:[Office]],6))</f>
        <v>-----</v>
      </c>
      <c r="F3391" s="24"/>
      <c r="G3391" s="24"/>
      <c r="H3391" s="19"/>
      <c r="I3391" s="51"/>
      <c r="J3391" s="27" t="str">
        <f ca="1">LeaveTracker[[#This Row],[Days]]&amp;" "&amp;LeaveTracker[[#This Row],[Type of Leave]]</f>
        <v xml:space="preserve">0 </v>
      </c>
      <c r="K3391" s="23">
        <f ca="1">NETWORKDAYS(LeaveTracker[[#This Row],[Start Date]],LeaveTracker[[#This Row],[End Date]],lstHolidays)</f>
        <v>0</v>
      </c>
      <c r="L3391" s="30"/>
    </row>
    <row r="3392" spans="1:12" ht="30" customHeight="1" x14ac:dyDescent="0.3">
      <c r="B3392" s="36">
        <v>44922</v>
      </c>
      <c r="C3392" s="36"/>
      <c r="D3392" s="19"/>
      <c r="E3392" s="19" t="str">
        <f>IF(ISBLANK(LeaveTracker[[#This Row],[Employee Name]]),"-----",VLOOKUP(LeaveTracker[[#This Row],[Employee Name]],Employees[[Employee Name]:[Office]],6))</f>
        <v>-----</v>
      </c>
      <c r="F3392" s="24"/>
      <c r="G3392" s="24"/>
      <c r="H3392" s="19"/>
      <c r="I3392" s="51"/>
      <c r="J3392" s="27" t="str">
        <f ca="1">LeaveTracker[[#This Row],[Days]]&amp;" "&amp;LeaveTracker[[#This Row],[Type of Leave]]</f>
        <v xml:space="preserve">0 </v>
      </c>
      <c r="K3392" s="23">
        <f ca="1">NETWORKDAYS(LeaveTracker[[#This Row],[Start Date]],LeaveTracker[[#This Row],[End Date]],lstHolidays)</f>
        <v>0</v>
      </c>
      <c r="L3392" s="30"/>
    </row>
    <row r="3393" spans="2:12" ht="30" customHeight="1" x14ac:dyDescent="0.3">
      <c r="B3393" s="36">
        <v>44922</v>
      </c>
      <c r="C3393" s="36"/>
      <c r="D3393" s="19"/>
      <c r="E3393" s="19" t="str">
        <f>IF(ISBLANK(LeaveTracker[[#This Row],[Employee Name]]),"-----",VLOOKUP(LeaveTracker[[#This Row],[Employee Name]],Employees[[Employee Name]:[Office]],6))</f>
        <v>-----</v>
      </c>
      <c r="F3393" s="24"/>
      <c r="G3393" s="24"/>
      <c r="H3393" s="19"/>
      <c r="I3393" s="51"/>
      <c r="J3393" s="27" t="str">
        <f ca="1">LeaveTracker[[#This Row],[Days]]&amp;" "&amp;LeaveTracker[[#This Row],[Type of Leave]]</f>
        <v xml:space="preserve">0 </v>
      </c>
      <c r="K3393" s="23">
        <f ca="1">NETWORKDAYS(LeaveTracker[[#This Row],[Start Date]],LeaveTracker[[#This Row],[End Date]],lstHolidays)</f>
        <v>0</v>
      </c>
      <c r="L3393" s="30"/>
    </row>
    <row r="3394" spans="2:12" ht="30" customHeight="1" x14ac:dyDescent="0.3">
      <c r="B3394" s="36">
        <v>44922</v>
      </c>
      <c r="C3394" s="36"/>
      <c r="D3394" s="19"/>
      <c r="E3394" s="19" t="str">
        <f>IF(ISBLANK(LeaveTracker[[#This Row],[Employee Name]]),"-----",VLOOKUP(LeaveTracker[[#This Row],[Employee Name]],Employees[[Employee Name]:[Office]],6))</f>
        <v>-----</v>
      </c>
      <c r="F3394" s="24"/>
      <c r="G3394" s="24"/>
      <c r="H3394" s="19"/>
      <c r="I3394" s="51"/>
      <c r="J3394" s="27" t="str">
        <f ca="1">LeaveTracker[[#This Row],[Days]]&amp;" "&amp;LeaveTracker[[#This Row],[Type of Leave]]</f>
        <v xml:space="preserve">0 </v>
      </c>
      <c r="K3394" s="23">
        <f ca="1">NETWORKDAYS(LeaveTracker[[#This Row],[Start Date]],LeaveTracker[[#This Row],[End Date]],lstHolidays)</f>
        <v>0</v>
      </c>
      <c r="L3394" s="30"/>
    </row>
    <row r="3395" spans="2:12" ht="30" customHeight="1" x14ac:dyDescent="0.3">
      <c r="B3395" s="36">
        <v>44922</v>
      </c>
      <c r="C3395" s="36"/>
      <c r="D3395" s="19"/>
      <c r="E3395" s="19" t="str">
        <f>IF(ISBLANK(LeaveTracker[[#This Row],[Employee Name]]),"-----",VLOOKUP(LeaveTracker[[#This Row],[Employee Name]],Employees[[Employee Name]:[Office]],6))</f>
        <v>-----</v>
      </c>
      <c r="F3395" s="24"/>
      <c r="G3395" s="24"/>
      <c r="H3395" s="19"/>
      <c r="I3395" s="51"/>
      <c r="J3395" s="27" t="str">
        <f ca="1">LeaveTracker[[#This Row],[Days]]&amp;" "&amp;LeaveTracker[[#This Row],[Type of Leave]]</f>
        <v xml:space="preserve">0 </v>
      </c>
      <c r="K3395" s="23">
        <f ca="1">NETWORKDAYS(LeaveTracker[[#This Row],[Start Date]],LeaveTracker[[#This Row],[End Date]],lstHolidays)</f>
        <v>0</v>
      </c>
      <c r="L3395" s="30"/>
    </row>
    <row r="3396" spans="2:12" ht="30" customHeight="1" x14ac:dyDescent="0.3">
      <c r="B3396" s="36">
        <v>44922</v>
      </c>
      <c r="C3396" s="36"/>
      <c r="D3396" s="19"/>
      <c r="E3396" s="19" t="str">
        <f>IF(ISBLANK(LeaveTracker[[#This Row],[Employee Name]]),"-----",VLOOKUP(LeaveTracker[[#This Row],[Employee Name]],Employees[[Employee Name]:[Office]],6))</f>
        <v>-----</v>
      </c>
      <c r="F3396" s="24"/>
      <c r="G3396" s="24"/>
      <c r="H3396" s="19"/>
      <c r="I3396" s="51"/>
      <c r="J3396" s="27" t="str">
        <f ca="1">LeaveTracker[[#This Row],[Days]]&amp;" "&amp;LeaveTracker[[#This Row],[Type of Leave]]</f>
        <v xml:space="preserve">0 </v>
      </c>
      <c r="K3396" s="23">
        <f ca="1">NETWORKDAYS(LeaveTracker[[#This Row],[Start Date]],LeaveTracker[[#This Row],[End Date]],lstHolidays)</f>
        <v>0</v>
      </c>
      <c r="L3396" s="30"/>
    </row>
    <row r="3397" spans="2:12" ht="30" customHeight="1" x14ac:dyDescent="0.3">
      <c r="B3397" s="36">
        <v>44922</v>
      </c>
      <c r="C3397" s="36"/>
      <c r="D3397" s="19"/>
      <c r="E3397" s="19" t="str">
        <f>IF(ISBLANK(LeaveTracker[[#This Row],[Employee Name]]),"-----",VLOOKUP(LeaveTracker[[#This Row],[Employee Name]],Employees[[Employee Name]:[Office]],6))</f>
        <v>-----</v>
      </c>
      <c r="F3397" s="24"/>
      <c r="G3397" s="24"/>
      <c r="H3397" s="19"/>
      <c r="I3397" s="51"/>
      <c r="J3397" s="27" t="str">
        <f ca="1">LeaveTracker[[#This Row],[Days]]&amp;" "&amp;LeaveTracker[[#This Row],[Type of Leave]]</f>
        <v xml:space="preserve">0 </v>
      </c>
      <c r="K3397" s="23">
        <f ca="1">NETWORKDAYS(LeaveTracker[[#This Row],[Start Date]],LeaveTracker[[#This Row],[End Date]],lstHolidays)</f>
        <v>0</v>
      </c>
      <c r="L3397" s="30"/>
    </row>
    <row r="3398" spans="2:12" ht="30" customHeight="1" x14ac:dyDescent="0.3">
      <c r="B3398" s="36">
        <v>44922</v>
      </c>
      <c r="C3398" s="36"/>
      <c r="D3398" s="19"/>
      <c r="E3398" s="19" t="str">
        <f>IF(ISBLANK(LeaveTracker[[#This Row],[Employee Name]]),"-----",VLOOKUP(LeaveTracker[[#This Row],[Employee Name]],Employees[[Employee Name]:[Office]],6))</f>
        <v>-----</v>
      </c>
      <c r="F3398" s="24"/>
      <c r="G3398" s="24"/>
      <c r="H3398" s="19"/>
      <c r="I3398" s="51"/>
      <c r="J3398" s="27" t="str">
        <f ca="1">LeaveTracker[[#This Row],[Days]]&amp;" "&amp;LeaveTracker[[#This Row],[Type of Leave]]</f>
        <v xml:space="preserve">0 </v>
      </c>
      <c r="K3398" s="23">
        <f ca="1">NETWORKDAYS(LeaveTracker[[#This Row],[Start Date]],LeaveTracker[[#This Row],[End Date]],lstHolidays)</f>
        <v>0</v>
      </c>
      <c r="L3398" s="30"/>
    </row>
    <row r="3399" spans="2:12" ht="30" customHeight="1" x14ac:dyDescent="0.3">
      <c r="B3399" s="36">
        <v>44922</v>
      </c>
      <c r="C3399" s="36"/>
      <c r="D3399" s="19"/>
      <c r="E3399" s="19" t="str">
        <f>IF(ISBLANK(LeaveTracker[[#This Row],[Employee Name]]),"-----",VLOOKUP(LeaveTracker[[#This Row],[Employee Name]],Employees[[Employee Name]:[Office]],6))</f>
        <v>-----</v>
      </c>
      <c r="F3399" s="24"/>
      <c r="G3399" s="24"/>
      <c r="H3399" s="19"/>
      <c r="I3399" s="51"/>
      <c r="J3399" s="27" t="str">
        <f ca="1">LeaveTracker[[#This Row],[Days]]&amp;" "&amp;LeaveTracker[[#This Row],[Type of Leave]]</f>
        <v xml:space="preserve">0 </v>
      </c>
      <c r="K3399" s="23">
        <f ca="1">NETWORKDAYS(LeaveTracker[[#This Row],[Start Date]],LeaveTracker[[#This Row],[End Date]],lstHolidays)</f>
        <v>0</v>
      </c>
      <c r="L3399" s="30"/>
    </row>
    <row r="3400" spans="2:12" ht="30" customHeight="1" x14ac:dyDescent="0.3">
      <c r="B3400" s="36">
        <v>44922</v>
      </c>
      <c r="C3400" s="36"/>
      <c r="D3400" s="19"/>
      <c r="E3400" s="19" t="str">
        <f>IF(ISBLANK(LeaveTracker[[#This Row],[Employee Name]]),"-----",VLOOKUP(LeaveTracker[[#This Row],[Employee Name]],Employees[[Employee Name]:[Office]],6))</f>
        <v>-----</v>
      </c>
      <c r="F3400" s="24"/>
      <c r="G3400" s="24"/>
      <c r="H3400" s="19"/>
      <c r="I3400" s="51"/>
      <c r="J3400" s="27" t="str">
        <f ca="1">LeaveTracker[[#This Row],[Days]]&amp;" "&amp;LeaveTracker[[#This Row],[Type of Leave]]</f>
        <v xml:space="preserve">0 </v>
      </c>
      <c r="K3400" s="23">
        <f ca="1">NETWORKDAYS(LeaveTracker[[#This Row],[Start Date]],LeaveTracker[[#This Row],[End Date]],lstHolidays)</f>
        <v>0</v>
      </c>
      <c r="L3400" s="30"/>
    </row>
    <row r="3401" spans="2:12" ht="30" customHeight="1" x14ac:dyDescent="0.3">
      <c r="B3401" s="36">
        <v>44922</v>
      </c>
      <c r="C3401" s="36"/>
      <c r="D3401" s="19"/>
      <c r="E3401" s="19" t="str">
        <f>IF(ISBLANK(LeaveTracker[[#This Row],[Employee Name]]),"-----",VLOOKUP(LeaveTracker[[#This Row],[Employee Name]],Employees[[Employee Name]:[Office]],6))</f>
        <v>-----</v>
      </c>
      <c r="F3401" s="24"/>
      <c r="G3401" s="24"/>
      <c r="H3401" s="19"/>
      <c r="I3401" s="51"/>
      <c r="J3401" s="27" t="str">
        <f ca="1">LeaveTracker[[#This Row],[Days]]&amp;" "&amp;LeaveTracker[[#This Row],[Type of Leave]]</f>
        <v xml:space="preserve">0 </v>
      </c>
      <c r="K3401" s="23">
        <f ca="1">NETWORKDAYS(LeaveTracker[[#This Row],[Start Date]],LeaveTracker[[#This Row],[End Date]],lstHolidays)</f>
        <v>0</v>
      </c>
      <c r="L3401" s="30"/>
    </row>
    <row r="3402" spans="2:12" ht="30" customHeight="1" x14ac:dyDescent="0.3">
      <c r="B3402" s="36">
        <v>44922</v>
      </c>
      <c r="C3402" s="36"/>
      <c r="D3402" s="19"/>
      <c r="E3402" s="19" t="str">
        <f>IF(ISBLANK(LeaveTracker[[#This Row],[Employee Name]]),"-----",VLOOKUP(LeaveTracker[[#This Row],[Employee Name]],Employees[[Employee Name]:[Office]],6))</f>
        <v>-----</v>
      </c>
      <c r="F3402" s="24"/>
      <c r="G3402" s="24"/>
      <c r="H3402" s="19"/>
      <c r="I3402" s="51"/>
      <c r="J3402" s="27" t="str">
        <f ca="1">LeaveTracker[[#This Row],[Days]]&amp;" "&amp;LeaveTracker[[#This Row],[Type of Leave]]</f>
        <v xml:space="preserve">0 </v>
      </c>
      <c r="K3402" s="23">
        <f ca="1">NETWORKDAYS(LeaveTracker[[#This Row],[Start Date]],LeaveTracker[[#This Row],[End Date]],lstHolidays)</f>
        <v>0</v>
      </c>
      <c r="L3402" s="30"/>
    </row>
    <row r="3403" spans="2:12" ht="30" customHeight="1" x14ac:dyDescent="0.3">
      <c r="B3403" s="36">
        <v>44922</v>
      </c>
      <c r="C3403" s="36"/>
      <c r="D3403" s="19"/>
      <c r="E3403" s="19" t="str">
        <f>IF(ISBLANK(LeaveTracker[[#This Row],[Employee Name]]),"-----",VLOOKUP(LeaveTracker[[#This Row],[Employee Name]],Employees[[Employee Name]:[Office]],6))</f>
        <v>-----</v>
      </c>
      <c r="F3403" s="24"/>
      <c r="G3403" s="24"/>
      <c r="H3403" s="19"/>
      <c r="I3403" s="51"/>
      <c r="J3403" s="27" t="str">
        <f ca="1">LeaveTracker[[#This Row],[Days]]&amp;" "&amp;LeaveTracker[[#This Row],[Type of Leave]]</f>
        <v xml:space="preserve">0 </v>
      </c>
      <c r="K3403" s="23">
        <f ca="1">NETWORKDAYS(LeaveTracker[[#This Row],[Start Date]],LeaveTracker[[#This Row],[End Date]],lstHolidays)</f>
        <v>0</v>
      </c>
      <c r="L3403" s="30"/>
    </row>
    <row r="3404" spans="2:12" ht="30" customHeight="1" x14ac:dyDescent="0.3">
      <c r="B3404" s="36">
        <v>44922</v>
      </c>
      <c r="C3404" s="36"/>
      <c r="D3404" s="19"/>
      <c r="E3404" s="19" t="str">
        <f>IF(ISBLANK(LeaveTracker[[#This Row],[Employee Name]]),"-----",VLOOKUP(LeaveTracker[[#This Row],[Employee Name]],Employees[[Employee Name]:[Office]],6))</f>
        <v>-----</v>
      </c>
      <c r="F3404" s="24"/>
      <c r="G3404" s="24"/>
      <c r="H3404" s="19"/>
      <c r="I3404" s="51"/>
      <c r="J3404" s="27" t="str">
        <f ca="1">LeaveTracker[[#This Row],[Days]]&amp;" "&amp;LeaveTracker[[#This Row],[Type of Leave]]</f>
        <v xml:space="preserve">0 </v>
      </c>
      <c r="K3404" s="23">
        <f ca="1">NETWORKDAYS(LeaveTracker[[#This Row],[Start Date]],LeaveTracker[[#This Row],[End Date]],lstHolidays)</f>
        <v>0</v>
      </c>
      <c r="L3404" s="30"/>
    </row>
    <row r="3405" spans="2:12" ht="30" customHeight="1" x14ac:dyDescent="0.3">
      <c r="B3405" s="36">
        <v>44922</v>
      </c>
      <c r="C3405" s="36"/>
      <c r="D3405" s="19"/>
      <c r="E3405" s="19" t="str">
        <f>IF(ISBLANK(LeaveTracker[[#This Row],[Employee Name]]),"-----",VLOOKUP(LeaveTracker[[#This Row],[Employee Name]],Employees[[Employee Name]:[Office]],6))</f>
        <v>-----</v>
      </c>
      <c r="F3405" s="24"/>
      <c r="G3405" s="24"/>
      <c r="H3405" s="19"/>
      <c r="I3405" s="51"/>
      <c r="J3405" s="27" t="str">
        <f ca="1">LeaveTracker[[#This Row],[Days]]&amp;" "&amp;LeaveTracker[[#This Row],[Type of Leave]]</f>
        <v xml:space="preserve">0 </v>
      </c>
      <c r="K3405" s="23">
        <f ca="1">NETWORKDAYS(LeaveTracker[[#This Row],[Start Date]],LeaveTracker[[#This Row],[End Date]],lstHolidays)</f>
        <v>0</v>
      </c>
      <c r="L3405" s="30"/>
    </row>
    <row r="3406" spans="2:12" ht="30" customHeight="1" x14ac:dyDescent="0.3">
      <c r="B3406" s="36">
        <v>44922</v>
      </c>
      <c r="C3406" s="36"/>
      <c r="D3406" s="19"/>
      <c r="E3406" s="19" t="str">
        <f>IF(ISBLANK(LeaveTracker[[#This Row],[Employee Name]]),"-----",VLOOKUP(LeaveTracker[[#This Row],[Employee Name]],Employees[[Employee Name]:[Office]],6))</f>
        <v>-----</v>
      </c>
      <c r="F3406" s="24"/>
      <c r="G3406" s="24"/>
      <c r="H3406" s="19"/>
      <c r="I3406" s="51"/>
      <c r="J3406" s="27" t="str">
        <f ca="1">LeaveTracker[[#This Row],[Days]]&amp;" "&amp;LeaveTracker[[#This Row],[Type of Leave]]</f>
        <v xml:space="preserve">0 </v>
      </c>
      <c r="K3406" s="23">
        <f ca="1">NETWORKDAYS(LeaveTracker[[#This Row],[Start Date]],LeaveTracker[[#This Row],[End Date]],lstHolidays)</f>
        <v>0</v>
      </c>
      <c r="L3406" s="30"/>
    </row>
    <row r="3407" spans="2:12" ht="30" customHeight="1" x14ac:dyDescent="0.3">
      <c r="B3407" s="36">
        <v>44922</v>
      </c>
      <c r="C3407" s="36"/>
      <c r="D3407" s="19"/>
      <c r="E3407" s="19" t="str">
        <f>IF(ISBLANK(LeaveTracker[[#This Row],[Employee Name]]),"-----",VLOOKUP(LeaveTracker[[#This Row],[Employee Name]],Employees[[Employee Name]:[Office]],6))</f>
        <v>-----</v>
      </c>
      <c r="F3407" s="24"/>
      <c r="G3407" s="24"/>
      <c r="H3407" s="19"/>
      <c r="I3407" s="51"/>
      <c r="J3407" s="27" t="str">
        <f ca="1">LeaveTracker[[#This Row],[Days]]&amp;" "&amp;LeaveTracker[[#This Row],[Type of Leave]]</f>
        <v xml:space="preserve">0 </v>
      </c>
      <c r="K3407" s="23">
        <f ca="1">NETWORKDAYS(LeaveTracker[[#This Row],[Start Date]],LeaveTracker[[#This Row],[End Date]],lstHolidays)</f>
        <v>0</v>
      </c>
      <c r="L3407" s="30"/>
    </row>
    <row r="3408" spans="2:12" ht="30" customHeight="1" x14ac:dyDescent="0.3">
      <c r="B3408" s="36">
        <v>44922</v>
      </c>
      <c r="C3408" s="36"/>
      <c r="D3408" s="19"/>
      <c r="E3408" s="19" t="str">
        <f>IF(ISBLANK(LeaveTracker[[#This Row],[Employee Name]]),"-----",VLOOKUP(LeaveTracker[[#This Row],[Employee Name]],Employees[[Employee Name]:[Office]],6))</f>
        <v>-----</v>
      </c>
      <c r="F3408" s="24"/>
      <c r="G3408" s="24"/>
      <c r="H3408" s="19"/>
      <c r="I3408" s="51"/>
      <c r="J3408" s="27" t="str">
        <f ca="1">LeaveTracker[[#This Row],[Days]]&amp;" "&amp;LeaveTracker[[#This Row],[Type of Leave]]</f>
        <v xml:space="preserve">0 </v>
      </c>
      <c r="K3408" s="23">
        <f ca="1">NETWORKDAYS(LeaveTracker[[#This Row],[Start Date]],LeaveTracker[[#This Row],[End Date]],lstHolidays)</f>
        <v>0</v>
      </c>
      <c r="L3408" s="30"/>
    </row>
    <row r="3409" spans="2:12" ht="30" customHeight="1" x14ac:dyDescent="0.3">
      <c r="B3409" s="36">
        <v>44922</v>
      </c>
      <c r="C3409" s="36"/>
      <c r="D3409" s="19"/>
      <c r="E3409" s="19" t="str">
        <f>IF(ISBLANK(LeaveTracker[[#This Row],[Employee Name]]),"-----",VLOOKUP(LeaveTracker[[#This Row],[Employee Name]],Employees[[Employee Name]:[Office]],6))</f>
        <v>-----</v>
      </c>
      <c r="F3409" s="24"/>
      <c r="G3409" s="24"/>
      <c r="H3409" s="19"/>
      <c r="I3409" s="51"/>
      <c r="J3409" s="27" t="str">
        <f ca="1">LeaveTracker[[#This Row],[Days]]&amp;" "&amp;LeaveTracker[[#This Row],[Type of Leave]]</f>
        <v xml:space="preserve">0 </v>
      </c>
      <c r="K3409" s="23">
        <f ca="1">NETWORKDAYS(LeaveTracker[[#This Row],[Start Date]],LeaveTracker[[#This Row],[End Date]],lstHolidays)</f>
        <v>0</v>
      </c>
      <c r="L3409" s="30"/>
    </row>
    <row r="3410" spans="2:12" ht="30" customHeight="1" x14ac:dyDescent="0.3">
      <c r="B3410" s="36">
        <v>44922</v>
      </c>
      <c r="C3410" s="36"/>
      <c r="D3410" s="19"/>
      <c r="E3410" s="19" t="str">
        <f>IF(ISBLANK(LeaveTracker[[#This Row],[Employee Name]]),"-----",VLOOKUP(LeaveTracker[[#This Row],[Employee Name]],Employees[[Employee Name]:[Office]],6))</f>
        <v>-----</v>
      </c>
      <c r="F3410" s="24"/>
      <c r="G3410" s="24"/>
      <c r="H3410" s="19"/>
      <c r="I3410" s="51"/>
      <c r="J3410" s="27" t="str">
        <f ca="1">LeaveTracker[[#This Row],[Days]]&amp;" "&amp;LeaveTracker[[#This Row],[Type of Leave]]</f>
        <v xml:space="preserve">0 </v>
      </c>
      <c r="K3410" s="23">
        <f ca="1">NETWORKDAYS(LeaveTracker[[#This Row],[Start Date]],LeaveTracker[[#This Row],[End Date]],lstHolidays)</f>
        <v>0</v>
      </c>
      <c r="L3410" s="30"/>
    </row>
    <row r="3411" spans="2:12" ht="30" customHeight="1" x14ac:dyDescent="0.3">
      <c r="B3411" s="36">
        <v>44922</v>
      </c>
      <c r="C3411" s="36"/>
      <c r="D3411" s="19"/>
      <c r="E3411" s="19" t="str">
        <f>IF(ISBLANK(LeaveTracker[[#This Row],[Employee Name]]),"-----",VLOOKUP(LeaveTracker[[#This Row],[Employee Name]],Employees[[Employee Name]:[Office]],6))</f>
        <v>-----</v>
      </c>
      <c r="F3411" s="24"/>
      <c r="G3411" s="24"/>
      <c r="H3411" s="19"/>
      <c r="I3411" s="51"/>
      <c r="J3411" s="27" t="str">
        <f ca="1">LeaveTracker[[#This Row],[Days]]&amp;" "&amp;LeaveTracker[[#This Row],[Type of Leave]]</f>
        <v xml:space="preserve">0 </v>
      </c>
      <c r="K3411" s="23">
        <f ca="1">NETWORKDAYS(LeaveTracker[[#This Row],[Start Date]],LeaveTracker[[#This Row],[End Date]],lstHolidays)</f>
        <v>0</v>
      </c>
      <c r="L3411" s="30"/>
    </row>
    <row r="3412" spans="2:12" ht="30" customHeight="1" x14ac:dyDescent="0.3">
      <c r="B3412" s="36">
        <v>44922</v>
      </c>
      <c r="C3412" s="36"/>
      <c r="D3412" s="19"/>
      <c r="E3412" s="19" t="str">
        <f>IF(ISBLANK(LeaveTracker[[#This Row],[Employee Name]]),"-----",VLOOKUP(LeaveTracker[[#This Row],[Employee Name]],Employees[[Employee Name]:[Office]],6))</f>
        <v>-----</v>
      </c>
      <c r="F3412" s="24"/>
      <c r="G3412" s="24"/>
      <c r="H3412" s="19"/>
      <c r="I3412" s="51"/>
      <c r="J3412" s="27" t="str">
        <f ca="1">LeaveTracker[[#This Row],[Days]]&amp;" "&amp;LeaveTracker[[#This Row],[Type of Leave]]</f>
        <v xml:space="preserve">0 </v>
      </c>
      <c r="K3412" s="23">
        <f ca="1">NETWORKDAYS(LeaveTracker[[#This Row],[Start Date]],LeaveTracker[[#This Row],[End Date]],lstHolidays)</f>
        <v>0</v>
      </c>
      <c r="L3412" s="30"/>
    </row>
    <row r="3413" spans="2:12" ht="30" customHeight="1" x14ac:dyDescent="0.3">
      <c r="B3413" s="36">
        <v>44922</v>
      </c>
      <c r="C3413" s="36"/>
      <c r="D3413" s="19"/>
      <c r="E3413" s="19" t="str">
        <f>IF(ISBLANK(LeaveTracker[[#This Row],[Employee Name]]),"-----",VLOOKUP(LeaveTracker[[#This Row],[Employee Name]],Employees[[Employee Name]:[Office]],6))</f>
        <v>-----</v>
      </c>
      <c r="F3413" s="24"/>
      <c r="G3413" s="24"/>
      <c r="H3413" s="19"/>
      <c r="I3413" s="51"/>
      <c r="J3413" s="27" t="str">
        <f ca="1">LeaveTracker[[#This Row],[Days]]&amp;" "&amp;LeaveTracker[[#This Row],[Type of Leave]]</f>
        <v xml:space="preserve">0 </v>
      </c>
      <c r="K3413" s="23">
        <f ca="1">NETWORKDAYS(LeaveTracker[[#This Row],[Start Date]],LeaveTracker[[#This Row],[End Date]],lstHolidays)</f>
        <v>0</v>
      </c>
      <c r="L3413" s="30"/>
    </row>
    <row r="3414" spans="2:12" ht="30" customHeight="1" x14ac:dyDescent="0.3">
      <c r="B3414" s="36">
        <v>44922</v>
      </c>
      <c r="C3414" s="36"/>
      <c r="D3414" s="19"/>
      <c r="E3414" s="19" t="str">
        <f>IF(ISBLANK(LeaveTracker[[#This Row],[Employee Name]]),"-----",VLOOKUP(LeaveTracker[[#This Row],[Employee Name]],Employees[[Employee Name]:[Office]],6))</f>
        <v>-----</v>
      </c>
      <c r="F3414" s="24"/>
      <c r="G3414" s="24"/>
      <c r="H3414" s="19"/>
      <c r="I3414" s="51"/>
      <c r="J3414" s="27" t="str">
        <f ca="1">LeaveTracker[[#This Row],[Days]]&amp;" "&amp;LeaveTracker[[#This Row],[Type of Leave]]</f>
        <v xml:space="preserve">0 </v>
      </c>
      <c r="K3414" s="23">
        <f ca="1">NETWORKDAYS(LeaveTracker[[#This Row],[Start Date]],LeaveTracker[[#This Row],[End Date]],lstHolidays)</f>
        <v>0</v>
      </c>
      <c r="L3414" s="30"/>
    </row>
    <row r="3415" spans="2:12" ht="30" customHeight="1" x14ac:dyDescent="0.3">
      <c r="B3415" s="36">
        <v>44922</v>
      </c>
      <c r="C3415" s="36"/>
      <c r="D3415" s="19"/>
      <c r="E3415" s="19" t="str">
        <f>IF(ISBLANK(LeaveTracker[[#This Row],[Employee Name]]),"-----",VLOOKUP(LeaveTracker[[#This Row],[Employee Name]],Employees[[Employee Name]:[Office]],6))</f>
        <v>-----</v>
      </c>
      <c r="F3415" s="24"/>
      <c r="G3415" s="24"/>
      <c r="H3415" s="19"/>
      <c r="I3415" s="51"/>
      <c r="J3415" s="27" t="str">
        <f ca="1">LeaveTracker[[#This Row],[Days]]&amp;" "&amp;LeaveTracker[[#This Row],[Type of Leave]]</f>
        <v xml:space="preserve">0 </v>
      </c>
      <c r="K3415" s="23">
        <f ca="1">NETWORKDAYS(LeaveTracker[[#This Row],[Start Date]],LeaveTracker[[#This Row],[End Date]],lstHolidays)</f>
        <v>0</v>
      </c>
      <c r="L3415" s="30"/>
    </row>
    <row r="3416" spans="2:12" ht="30" customHeight="1" x14ac:dyDescent="0.3">
      <c r="B3416" s="36">
        <v>44922</v>
      </c>
      <c r="C3416" s="36"/>
      <c r="D3416" s="19"/>
      <c r="E3416" s="19" t="str">
        <f>IF(ISBLANK(LeaveTracker[[#This Row],[Employee Name]]),"-----",VLOOKUP(LeaveTracker[[#This Row],[Employee Name]],Employees[[Employee Name]:[Office]],6))</f>
        <v>-----</v>
      </c>
      <c r="F3416" s="24"/>
      <c r="G3416" s="24"/>
      <c r="H3416" s="19"/>
      <c r="I3416" s="51"/>
      <c r="J3416" s="27" t="str">
        <f ca="1">LeaveTracker[[#This Row],[Days]]&amp;" "&amp;LeaveTracker[[#This Row],[Type of Leave]]</f>
        <v xml:space="preserve">0 </v>
      </c>
      <c r="K3416" s="23">
        <f ca="1">NETWORKDAYS(LeaveTracker[[#This Row],[Start Date]],LeaveTracker[[#This Row],[End Date]],lstHolidays)</f>
        <v>0</v>
      </c>
      <c r="L3416" s="30"/>
    </row>
    <row r="3417" spans="2:12" ht="30" customHeight="1" x14ac:dyDescent="0.3">
      <c r="B3417" s="36">
        <v>44922</v>
      </c>
      <c r="C3417" s="36"/>
      <c r="D3417" s="19"/>
      <c r="E3417" s="19" t="str">
        <f>IF(ISBLANK(LeaveTracker[[#This Row],[Employee Name]]),"-----",VLOOKUP(LeaveTracker[[#This Row],[Employee Name]],Employees[[Employee Name]:[Office]],6))</f>
        <v>-----</v>
      </c>
      <c r="F3417" s="24"/>
      <c r="G3417" s="24"/>
      <c r="H3417" s="19"/>
      <c r="I3417" s="51"/>
      <c r="J3417" s="27" t="str">
        <f ca="1">LeaveTracker[[#This Row],[Days]]&amp;" "&amp;LeaveTracker[[#This Row],[Type of Leave]]</f>
        <v xml:space="preserve">0 </v>
      </c>
      <c r="K3417" s="23">
        <f ca="1">NETWORKDAYS(LeaveTracker[[#This Row],[Start Date]],LeaveTracker[[#This Row],[End Date]],lstHolidays)</f>
        <v>0</v>
      </c>
      <c r="L3417" s="30"/>
    </row>
    <row r="3418" spans="2:12" ht="30" customHeight="1" x14ac:dyDescent="0.3">
      <c r="B3418" s="36">
        <v>44922</v>
      </c>
      <c r="C3418" s="36"/>
      <c r="D3418" s="19"/>
      <c r="E3418" s="19" t="str">
        <f>IF(ISBLANK(LeaveTracker[[#This Row],[Employee Name]]),"-----",VLOOKUP(LeaveTracker[[#This Row],[Employee Name]],Employees[[Employee Name]:[Office]],6))</f>
        <v>-----</v>
      </c>
      <c r="F3418" s="24"/>
      <c r="G3418" s="24"/>
      <c r="H3418" s="19"/>
      <c r="I3418" s="51"/>
      <c r="J3418" s="27" t="str">
        <f ca="1">LeaveTracker[[#This Row],[Days]]&amp;" "&amp;LeaveTracker[[#This Row],[Type of Leave]]</f>
        <v xml:space="preserve">0 </v>
      </c>
      <c r="K3418" s="23">
        <f ca="1">NETWORKDAYS(LeaveTracker[[#This Row],[Start Date]],LeaveTracker[[#This Row],[End Date]],lstHolidays)</f>
        <v>0</v>
      </c>
      <c r="L3418" s="30"/>
    </row>
    <row r="3419" spans="2:12" ht="30" customHeight="1" x14ac:dyDescent="0.3">
      <c r="B3419" s="36">
        <v>44922</v>
      </c>
      <c r="C3419" s="36"/>
      <c r="D3419" s="19"/>
      <c r="E3419" s="19" t="str">
        <f>IF(ISBLANK(LeaveTracker[[#This Row],[Employee Name]]),"-----",VLOOKUP(LeaveTracker[[#This Row],[Employee Name]],Employees[[Employee Name]:[Office]],6))</f>
        <v>-----</v>
      </c>
      <c r="F3419" s="24"/>
      <c r="G3419" s="24"/>
      <c r="H3419" s="19"/>
      <c r="I3419" s="51"/>
      <c r="J3419" s="27" t="str">
        <f ca="1">LeaveTracker[[#This Row],[Days]]&amp;" "&amp;LeaveTracker[[#This Row],[Type of Leave]]</f>
        <v xml:space="preserve">0 </v>
      </c>
      <c r="K3419" s="23">
        <f ca="1">NETWORKDAYS(LeaveTracker[[#This Row],[Start Date]],LeaveTracker[[#This Row],[End Date]],lstHolidays)</f>
        <v>0</v>
      </c>
      <c r="L3419" s="30"/>
    </row>
    <row r="3420" spans="2:12" ht="30" customHeight="1" x14ac:dyDescent="0.3">
      <c r="B3420" s="36">
        <v>44922</v>
      </c>
      <c r="C3420" s="36"/>
      <c r="D3420" s="19"/>
      <c r="E3420" s="19" t="str">
        <f>IF(ISBLANK(LeaveTracker[[#This Row],[Employee Name]]),"-----",VLOOKUP(LeaveTracker[[#This Row],[Employee Name]],Employees[[Employee Name]:[Office]],6))</f>
        <v>-----</v>
      </c>
      <c r="F3420" s="24"/>
      <c r="G3420" s="24"/>
      <c r="H3420" s="19"/>
      <c r="I3420" s="51"/>
      <c r="J3420" s="27" t="str">
        <f ca="1">LeaveTracker[[#This Row],[Days]]&amp;" "&amp;LeaveTracker[[#This Row],[Type of Leave]]</f>
        <v xml:space="preserve">0 </v>
      </c>
      <c r="K3420" s="23">
        <f ca="1">NETWORKDAYS(LeaveTracker[[#This Row],[Start Date]],LeaveTracker[[#This Row],[End Date]],lstHolidays)</f>
        <v>0</v>
      </c>
      <c r="L3420" s="30"/>
    </row>
    <row r="3421" spans="2:12" ht="30" customHeight="1" x14ac:dyDescent="0.3">
      <c r="B3421" s="36">
        <v>44922</v>
      </c>
      <c r="C3421" s="36"/>
      <c r="D3421" s="19"/>
      <c r="E3421" s="19" t="str">
        <f>IF(ISBLANK(LeaveTracker[[#This Row],[Employee Name]]),"-----",VLOOKUP(LeaveTracker[[#This Row],[Employee Name]],Employees[[Employee Name]:[Office]],6))</f>
        <v>-----</v>
      </c>
      <c r="F3421" s="24"/>
      <c r="G3421" s="24"/>
      <c r="H3421" s="19"/>
      <c r="I3421" s="51"/>
      <c r="J3421" s="27" t="str">
        <f ca="1">LeaveTracker[[#This Row],[Days]]&amp;" "&amp;LeaveTracker[[#This Row],[Type of Leave]]</f>
        <v xml:space="preserve">0 </v>
      </c>
      <c r="K3421" s="23">
        <f ca="1">NETWORKDAYS(LeaveTracker[[#This Row],[Start Date]],LeaveTracker[[#This Row],[End Date]],lstHolidays)</f>
        <v>0</v>
      </c>
      <c r="L3421" s="30"/>
    </row>
    <row r="3422" spans="2:12" ht="30" customHeight="1" x14ac:dyDescent="0.3">
      <c r="B3422" s="36">
        <v>44922</v>
      </c>
      <c r="C3422" s="36"/>
      <c r="D3422" s="19"/>
      <c r="E3422" s="19" t="str">
        <f>IF(ISBLANK(LeaveTracker[[#This Row],[Employee Name]]),"-----",VLOOKUP(LeaveTracker[[#This Row],[Employee Name]],Employees[[Employee Name]:[Office]],6))</f>
        <v>-----</v>
      </c>
      <c r="F3422" s="24"/>
      <c r="G3422" s="24"/>
      <c r="H3422" s="19"/>
      <c r="I3422" s="51"/>
      <c r="J3422" s="27" t="str">
        <f ca="1">LeaveTracker[[#This Row],[Days]]&amp;" "&amp;LeaveTracker[[#This Row],[Type of Leave]]</f>
        <v xml:space="preserve">0 </v>
      </c>
      <c r="K3422" s="23">
        <f ca="1">NETWORKDAYS(LeaveTracker[[#This Row],[Start Date]],LeaveTracker[[#This Row],[End Date]],lstHolidays)</f>
        <v>0</v>
      </c>
      <c r="L3422" s="30"/>
    </row>
    <row r="3423" spans="2:12" ht="30" customHeight="1" x14ac:dyDescent="0.3">
      <c r="B3423" s="36">
        <v>44922</v>
      </c>
      <c r="C3423" s="36"/>
      <c r="D3423" s="19"/>
      <c r="E3423" s="19" t="str">
        <f>IF(ISBLANK(LeaveTracker[[#This Row],[Employee Name]]),"-----",VLOOKUP(LeaveTracker[[#This Row],[Employee Name]],Employees[[Employee Name]:[Office]],6))</f>
        <v>-----</v>
      </c>
      <c r="F3423" s="24"/>
      <c r="G3423" s="24"/>
      <c r="H3423" s="19"/>
      <c r="I3423" s="51"/>
      <c r="J3423" s="27" t="str">
        <f ca="1">LeaveTracker[[#This Row],[Days]]&amp;" "&amp;LeaveTracker[[#This Row],[Type of Leave]]</f>
        <v xml:space="preserve">0 </v>
      </c>
      <c r="K3423" s="23">
        <f ca="1">NETWORKDAYS(LeaveTracker[[#This Row],[Start Date]],LeaveTracker[[#This Row],[End Date]],lstHolidays)</f>
        <v>0</v>
      </c>
      <c r="L3423" s="30"/>
    </row>
    <row r="3424" spans="2:12" ht="30" customHeight="1" x14ac:dyDescent="0.3">
      <c r="B3424" s="36">
        <v>44922</v>
      </c>
      <c r="C3424" s="36"/>
      <c r="D3424" s="19"/>
      <c r="E3424" s="19" t="str">
        <f>IF(ISBLANK(LeaveTracker[[#This Row],[Employee Name]]),"-----",VLOOKUP(LeaveTracker[[#This Row],[Employee Name]],Employees[[Employee Name]:[Office]],6))</f>
        <v>-----</v>
      </c>
      <c r="F3424" s="24"/>
      <c r="G3424" s="24"/>
      <c r="H3424" s="19"/>
      <c r="I3424" s="51"/>
      <c r="J3424" s="27" t="str">
        <f ca="1">LeaveTracker[[#This Row],[Days]]&amp;" "&amp;LeaveTracker[[#This Row],[Type of Leave]]</f>
        <v xml:space="preserve">0 </v>
      </c>
      <c r="K3424" s="23">
        <f ca="1">NETWORKDAYS(LeaveTracker[[#This Row],[Start Date]],LeaveTracker[[#This Row],[End Date]],lstHolidays)</f>
        <v>0</v>
      </c>
      <c r="L3424" s="30"/>
    </row>
    <row r="3425" spans="2:12" ht="30" customHeight="1" x14ac:dyDescent="0.3">
      <c r="B3425" s="36">
        <v>44922</v>
      </c>
      <c r="C3425" s="36"/>
      <c r="D3425" s="19"/>
      <c r="E3425" s="19" t="str">
        <f>IF(ISBLANK(LeaveTracker[[#This Row],[Employee Name]]),"-----",VLOOKUP(LeaveTracker[[#This Row],[Employee Name]],Employees[[Employee Name]:[Office]],6))</f>
        <v>-----</v>
      </c>
      <c r="F3425" s="24"/>
      <c r="G3425" s="24"/>
      <c r="H3425" s="19"/>
      <c r="I3425" s="51"/>
      <c r="J3425" s="27" t="str">
        <f ca="1">LeaveTracker[[#This Row],[Days]]&amp;" "&amp;LeaveTracker[[#This Row],[Type of Leave]]</f>
        <v xml:space="preserve">0 </v>
      </c>
      <c r="K3425" s="23">
        <f ca="1">NETWORKDAYS(LeaveTracker[[#This Row],[Start Date]],LeaveTracker[[#This Row],[End Date]],lstHolidays)</f>
        <v>0</v>
      </c>
      <c r="L3425" s="30"/>
    </row>
    <row r="3426" spans="2:12" ht="30" customHeight="1" x14ac:dyDescent="0.3">
      <c r="B3426" s="36">
        <v>44922</v>
      </c>
      <c r="C3426" s="36"/>
      <c r="D3426" s="19"/>
      <c r="E3426" s="19" t="str">
        <f>IF(ISBLANK(LeaveTracker[[#This Row],[Employee Name]]),"-----",VLOOKUP(LeaveTracker[[#This Row],[Employee Name]],Employees[[Employee Name]:[Office]],6))</f>
        <v>-----</v>
      </c>
      <c r="F3426" s="24"/>
      <c r="G3426" s="24"/>
      <c r="H3426" s="19"/>
      <c r="I3426" s="51"/>
      <c r="J3426" s="27" t="str">
        <f ca="1">LeaveTracker[[#This Row],[Days]]&amp;" "&amp;LeaveTracker[[#This Row],[Type of Leave]]</f>
        <v xml:space="preserve">0 </v>
      </c>
      <c r="K3426" s="23">
        <f ca="1">NETWORKDAYS(LeaveTracker[[#This Row],[Start Date]],LeaveTracker[[#This Row],[End Date]],lstHolidays)</f>
        <v>0</v>
      </c>
      <c r="L3426" s="30"/>
    </row>
    <row r="3427" spans="2:12" ht="30" customHeight="1" x14ac:dyDescent="0.3">
      <c r="B3427" s="36">
        <v>44922</v>
      </c>
      <c r="C3427" s="36"/>
      <c r="D3427" s="19"/>
      <c r="E3427" s="19" t="str">
        <f>IF(ISBLANK(LeaveTracker[[#This Row],[Employee Name]]),"-----",VLOOKUP(LeaveTracker[[#This Row],[Employee Name]],Employees[[Employee Name]:[Office]],6))</f>
        <v>-----</v>
      </c>
      <c r="F3427" s="24"/>
      <c r="G3427" s="24"/>
      <c r="H3427" s="19"/>
      <c r="I3427" s="51"/>
      <c r="J3427" s="27" t="str">
        <f ca="1">LeaveTracker[[#This Row],[Days]]&amp;" "&amp;LeaveTracker[[#This Row],[Type of Leave]]</f>
        <v xml:space="preserve">0 </v>
      </c>
      <c r="K3427" s="23">
        <f ca="1">NETWORKDAYS(LeaveTracker[[#This Row],[Start Date]],LeaveTracker[[#This Row],[End Date]],lstHolidays)</f>
        <v>0</v>
      </c>
      <c r="L3427" s="30"/>
    </row>
    <row r="3428" spans="2:12" ht="30" customHeight="1" x14ac:dyDescent="0.3">
      <c r="B3428" s="36">
        <v>44922</v>
      </c>
      <c r="C3428" s="36"/>
      <c r="D3428" s="19"/>
      <c r="E3428" s="19" t="str">
        <f>IF(ISBLANK(LeaveTracker[[#This Row],[Employee Name]]),"-----",VLOOKUP(LeaveTracker[[#This Row],[Employee Name]],Employees[[Employee Name]:[Office]],6))</f>
        <v>-----</v>
      </c>
      <c r="F3428" s="24"/>
      <c r="G3428" s="24"/>
      <c r="H3428" s="19"/>
      <c r="I3428" s="51"/>
      <c r="J3428" s="27" t="str">
        <f ca="1">LeaveTracker[[#This Row],[Days]]&amp;" "&amp;LeaveTracker[[#This Row],[Type of Leave]]</f>
        <v xml:space="preserve">0 </v>
      </c>
      <c r="K3428" s="23">
        <f ca="1">NETWORKDAYS(LeaveTracker[[#This Row],[Start Date]],LeaveTracker[[#This Row],[End Date]],lstHolidays)</f>
        <v>0</v>
      </c>
      <c r="L3428" s="30"/>
    </row>
    <row r="3429" spans="2:12" ht="30" customHeight="1" x14ac:dyDescent="0.3">
      <c r="B3429" s="36">
        <v>44922</v>
      </c>
      <c r="C3429" s="36"/>
      <c r="D3429" s="19"/>
      <c r="E3429" s="19" t="str">
        <f>IF(ISBLANK(LeaveTracker[[#This Row],[Employee Name]]),"-----",VLOOKUP(LeaveTracker[[#This Row],[Employee Name]],Employees[[Employee Name]:[Office]],6))</f>
        <v>-----</v>
      </c>
      <c r="F3429" s="24"/>
      <c r="G3429" s="24"/>
      <c r="H3429" s="19"/>
      <c r="I3429" s="51"/>
      <c r="J3429" s="27" t="str">
        <f ca="1">LeaveTracker[[#This Row],[Days]]&amp;" "&amp;LeaveTracker[[#This Row],[Type of Leave]]</f>
        <v xml:space="preserve">0 </v>
      </c>
      <c r="K3429" s="23">
        <f ca="1">NETWORKDAYS(LeaveTracker[[#This Row],[Start Date]],LeaveTracker[[#This Row],[End Date]],lstHolidays)</f>
        <v>0</v>
      </c>
      <c r="L3429" s="30"/>
    </row>
    <row r="3430" spans="2:12" ht="30" customHeight="1" x14ac:dyDescent="0.3">
      <c r="B3430" s="36">
        <v>44922</v>
      </c>
      <c r="C3430" s="36"/>
      <c r="D3430" s="19"/>
      <c r="E3430" s="19" t="str">
        <f>IF(ISBLANK(LeaveTracker[[#This Row],[Employee Name]]),"-----",VLOOKUP(LeaveTracker[[#This Row],[Employee Name]],Employees[[Employee Name]:[Office]],6))</f>
        <v>-----</v>
      </c>
      <c r="F3430" s="24"/>
      <c r="G3430" s="24"/>
      <c r="H3430" s="19"/>
      <c r="I3430" s="51"/>
      <c r="J3430" s="27" t="str">
        <f ca="1">LeaveTracker[[#This Row],[Days]]&amp;" "&amp;LeaveTracker[[#This Row],[Type of Leave]]</f>
        <v xml:space="preserve">0 </v>
      </c>
      <c r="K3430" s="23">
        <f ca="1">NETWORKDAYS(LeaveTracker[[#This Row],[Start Date]],LeaveTracker[[#This Row],[End Date]],lstHolidays)</f>
        <v>0</v>
      </c>
      <c r="L3430" s="30"/>
    </row>
    <row r="3431" spans="2:12" ht="30" customHeight="1" x14ac:dyDescent="0.3">
      <c r="B3431" s="36">
        <v>44922</v>
      </c>
      <c r="C3431" s="36"/>
      <c r="D3431" s="19"/>
      <c r="E3431" s="19" t="str">
        <f>IF(ISBLANK(LeaveTracker[[#This Row],[Employee Name]]),"-----",VLOOKUP(LeaveTracker[[#This Row],[Employee Name]],Employees[[Employee Name]:[Office]],6))</f>
        <v>-----</v>
      </c>
      <c r="F3431" s="24"/>
      <c r="G3431" s="24"/>
      <c r="H3431" s="19"/>
      <c r="I3431" s="51"/>
      <c r="J3431" s="27" t="str">
        <f ca="1">LeaveTracker[[#This Row],[Days]]&amp;" "&amp;LeaveTracker[[#This Row],[Type of Leave]]</f>
        <v xml:space="preserve">0 </v>
      </c>
      <c r="K3431" s="23">
        <f ca="1">NETWORKDAYS(LeaveTracker[[#This Row],[Start Date]],LeaveTracker[[#This Row],[End Date]],lstHolidays)</f>
        <v>0</v>
      </c>
      <c r="L3431" s="30"/>
    </row>
    <row r="3432" spans="2:12" ht="30" customHeight="1" x14ac:dyDescent="0.3">
      <c r="B3432" s="36">
        <v>44922</v>
      </c>
      <c r="C3432" s="36"/>
      <c r="D3432" s="19"/>
      <c r="E3432" s="19" t="str">
        <f>IF(ISBLANK(LeaveTracker[[#This Row],[Employee Name]]),"-----",VLOOKUP(LeaveTracker[[#This Row],[Employee Name]],Employees[[Employee Name]:[Office]],6))</f>
        <v>-----</v>
      </c>
      <c r="F3432" s="24"/>
      <c r="G3432" s="24"/>
      <c r="H3432" s="19"/>
      <c r="I3432" s="51"/>
      <c r="J3432" s="27" t="str">
        <f ca="1">LeaveTracker[[#This Row],[Days]]&amp;" "&amp;LeaveTracker[[#This Row],[Type of Leave]]</f>
        <v xml:space="preserve">0 </v>
      </c>
      <c r="K3432" s="23">
        <f ca="1">NETWORKDAYS(LeaveTracker[[#This Row],[Start Date]],LeaveTracker[[#This Row],[End Date]],lstHolidays)</f>
        <v>0</v>
      </c>
      <c r="L3432" s="30"/>
    </row>
    <row r="3433" spans="2:12" ht="30" customHeight="1" x14ac:dyDescent="0.3">
      <c r="B3433" s="36">
        <v>44922</v>
      </c>
      <c r="C3433" s="36"/>
      <c r="D3433" s="19"/>
      <c r="E3433" s="19" t="str">
        <f>IF(ISBLANK(LeaveTracker[[#This Row],[Employee Name]]),"-----",VLOOKUP(LeaveTracker[[#This Row],[Employee Name]],Employees[[Employee Name]:[Office]],6))</f>
        <v>-----</v>
      </c>
      <c r="F3433" s="24"/>
      <c r="G3433" s="24"/>
      <c r="H3433" s="19"/>
      <c r="I3433" s="51"/>
      <c r="J3433" s="27" t="str">
        <f ca="1">LeaveTracker[[#This Row],[Days]]&amp;" "&amp;LeaveTracker[[#This Row],[Type of Leave]]</f>
        <v xml:space="preserve">0 </v>
      </c>
      <c r="K3433" s="23">
        <f ca="1">NETWORKDAYS(LeaveTracker[[#This Row],[Start Date]],LeaveTracker[[#This Row],[End Date]],lstHolidays)</f>
        <v>0</v>
      </c>
      <c r="L3433" s="30"/>
    </row>
    <row r="3434" spans="2:12" ht="30" customHeight="1" x14ac:dyDescent="0.3">
      <c r="B3434" s="36">
        <v>44922</v>
      </c>
      <c r="C3434" s="36"/>
      <c r="D3434" s="19"/>
      <c r="E3434" s="19" t="str">
        <f>IF(ISBLANK(LeaveTracker[[#This Row],[Employee Name]]),"-----",VLOOKUP(LeaveTracker[[#This Row],[Employee Name]],Employees[[Employee Name]:[Office]],6))</f>
        <v>-----</v>
      </c>
      <c r="F3434" s="24"/>
      <c r="G3434" s="24"/>
      <c r="H3434" s="19"/>
      <c r="I3434" s="51"/>
      <c r="J3434" s="27" t="str">
        <f ca="1">LeaveTracker[[#This Row],[Days]]&amp;" "&amp;LeaveTracker[[#This Row],[Type of Leave]]</f>
        <v xml:space="preserve">0 </v>
      </c>
      <c r="K3434" s="23">
        <f ca="1">NETWORKDAYS(LeaveTracker[[#This Row],[Start Date]],LeaveTracker[[#This Row],[End Date]],lstHolidays)</f>
        <v>0</v>
      </c>
      <c r="L3434" s="30"/>
    </row>
    <row r="3435" spans="2:12" ht="30" customHeight="1" x14ac:dyDescent="0.3">
      <c r="B3435" s="36">
        <v>44922</v>
      </c>
      <c r="C3435" s="36"/>
      <c r="D3435" s="19"/>
      <c r="E3435" s="19" t="str">
        <f>IF(ISBLANK(LeaveTracker[[#This Row],[Employee Name]]),"-----",VLOOKUP(LeaveTracker[[#This Row],[Employee Name]],Employees[[Employee Name]:[Office]],6))</f>
        <v>-----</v>
      </c>
      <c r="F3435" s="24"/>
      <c r="G3435" s="24"/>
      <c r="H3435" s="19"/>
      <c r="I3435" s="51"/>
      <c r="J3435" s="27" t="str">
        <f ca="1">LeaveTracker[[#This Row],[Days]]&amp;" "&amp;LeaveTracker[[#This Row],[Type of Leave]]</f>
        <v xml:space="preserve">0 </v>
      </c>
      <c r="K3435" s="23">
        <f ca="1">NETWORKDAYS(LeaveTracker[[#This Row],[Start Date]],LeaveTracker[[#This Row],[End Date]],lstHolidays)</f>
        <v>0</v>
      </c>
      <c r="L3435" s="30"/>
    </row>
    <row r="3436" spans="2:12" ht="30" customHeight="1" x14ac:dyDescent="0.3">
      <c r="B3436" s="36">
        <v>44922</v>
      </c>
      <c r="C3436" s="36"/>
      <c r="D3436" s="19"/>
      <c r="E3436" s="19" t="str">
        <f>IF(ISBLANK(LeaveTracker[[#This Row],[Employee Name]]),"-----",VLOOKUP(LeaveTracker[[#This Row],[Employee Name]],Employees[[Employee Name]:[Office]],6))</f>
        <v>-----</v>
      </c>
      <c r="F3436" s="24"/>
      <c r="G3436" s="24"/>
      <c r="H3436" s="19"/>
      <c r="I3436" s="51"/>
      <c r="J3436" s="27" t="str">
        <f ca="1">LeaveTracker[[#This Row],[Days]]&amp;" "&amp;LeaveTracker[[#This Row],[Type of Leave]]</f>
        <v xml:space="preserve">0 </v>
      </c>
      <c r="K3436" s="23">
        <f ca="1">NETWORKDAYS(LeaveTracker[[#This Row],[Start Date]],LeaveTracker[[#This Row],[End Date]],lstHolidays)</f>
        <v>0</v>
      </c>
      <c r="L3436" s="30"/>
    </row>
    <row r="3437" spans="2:12" ht="30" customHeight="1" x14ac:dyDescent="0.3">
      <c r="B3437" s="36">
        <v>44922</v>
      </c>
      <c r="C3437" s="36"/>
      <c r="D3437" s="19"/>
      <c r="E3437" s="19" t="str">
        <f>IF(ISBLANK(LeaveTracker[[#This Row],[Employee Name]]),"-----",VLOOKUP(LeaveTracker[[#This Row],[Employee Name]],Employees[[Employee Name]:[Office]],6))</f>
        <v>-----</v>
      </c>
      <c r="F3437" s="24"/>
      <c r="G3437" s="24"/>
      <c r="H3437" s="19"/>
      <c r="I3437" s="51"/>
      <c r="J3437" s="27" t="str">
        <f ca="1">LeaveTracker[[#This Row],[Days]]&amp;" "&amp;LeaveTracker[[#This Row],[Type of Leave]]</f>
        <v xml:space="preserve">0 </v>
      </c>
      <c r="K3437" s="23">
        <f ca="1">NETWORKDAYS(LeaveTracker[[#This Row],[Start Date]],LeaveTracker[[#This Row],[End Date]],lstHolidays)</f>
        <v>0</v>
      </c>
      <c r="L3437" s="30"/>
    </row>
    <row r="3438" spans="2:12" ht="30" customHeight="1" x14ac:dyDescent="0.3">
      <c r="B3438" s="36">
        <v>44922</v>
      </c>
      <c r="C3438" s="36"/>
      <c r="D3438" s="19"/>
      <c r="E3438" s="19" t="str">
        <f>IF(ISBLANK(LeaveTracker[[#This Row],[Employee Name]]),"-----",VLOOKUP(LeaveTracker[[#This Row],[Employee Name]],Employees[[Employee Name]:[Office]],6))</f>
        <v>-----</v>
      </c>
      <c r="F3438" s="24"/>
      <c r="G3438" s="24"/>
      <c r="H3438" s="19"/>
      <c r="I3438" s="51"/>
      <c r="J3438" s="27" t="str">
        <f ca="1">LeaveTracker[[#This Row],[Days]]&amp;" "&amp;LeaveTracker[[#This Row],[Type of Leave]]</f>
        <v xml:space="preserve">0 </v>
      </c>
      <c r="K3438" s="23">
        <f ca="1">NETWORKDAYS(LeaveTracker[[#This Row],[Start Date]],LeaveTracker[[#This Row],[End Date]],lstHolidays)</f>
        <v>0</v>
      </c>
      <c r="L3438" s="30"/>
    </row>
    <row r="3439" spans="2:12" ht="30" customHeight="1" x14ac:dyDescent="0.3">
      <c r="B3439" s="36">
        <v>44922</v>
      </c>
      <c r="C3439" s="36"/>
      <c r="D3439" s="19"/>
      <c r="E3439" s="19" t="str">
        <f>IF(ISBLANK(LeaveTracker[[#This Row],[Employee Name]]),"-----",VLOOKUP(LeaveTracker[[#This Row],[Employee Name]],Employees[[Employee Name]:[Office]],6))</f>
        <v>-----</v>
      </c>
      <c r="F3439" s="24"/>
      <c r="G3439" s="24"/>
      <c r="H3439" s="19"/>
      <c r="I3439" s="51"/>
      <c r="J3439" s="27" t="str">
        <f ca="1">LeaveTracker[[#This Row],[Days]]&amp;" "&amp;LeaveTracker[[#This Row],[Type of Leave]]</f>
        <v xml:space="preserve">0 </v>
      </c>
      <c r="K3439" s="23">
        <f ca="1">NETWORKDAYS(LeaveTracker[[#This Row],[Start Date]],LeaveTracker[[#This Row],[End Date]],lstHolidays)</f>
        <v>0</v>
      </c>
      <c r="L3439" s="30"/>
    </row>
    <row r="3440" spans="2:12" ht="30" customHeight="1" x14ac:dyDescent="0.3">
      <c r="B3440" s="36">
        <v>44922</v>
      </c>
      <c r="C3440" s="36"/>
      <c r="D3440" s="19"/>
      <c r="E3440" s="19" t="str">
        <f>IF(ISBLANK(LeaveTracker[[#This Row],[Employee Name]]),"-----",VLOOKUP(LeaveTracker[[#This Row],[Employee Name]],Employees[[Employee Name]:[Office]],6))</f>
        <v>-----</v>
      </c>
      <c r="F3440" s="24"/>
      <c r="G3440" s="24"/>
      <c r="H3440" s="19"/>
      <c r="I3440" s="51"/>
      <c r="J3440" s="27" t="str">
        <f ca="1">LeaveTracker[[#This Row],[Days]]&amp;" "&amp;LeaveTracker[[#This Row],[Type of Leave]]</f>
        <v xml:space="preserve">0 </v>
      </c>
      <c r="K3440" s="23">
        <f ca="1">NETWORKDAYS(LeaveTracker[[#This Row],[Start Date]],LeaveTracker[[#This Row],[End Date]],lstHolidays)</f>
        <v>0</v>
      </c>
      <c r="L3440" s="30"/>
    </row>
    <row r="3441" spans="2:12" ht="30" customHeight="1" x14ac:dyDescent="0.3">
      <c r="B3441" s="36">
        <v>44922</v>
      </c>
      <c r="C3441" s="36"/>
      <c r="D3441" s="19"/>
      <c r="E3441" s="19" t="str">
        <f>IF(ISBLANK(LeaveTracker[[#This Row],[Employee Name]]),"-----",VLOOKUP(LeaveTracker[[#This Row],[Employee Name]],Employees[[Employee Name]:[Office]],6))</f>
        <v>-----</v>
      </c>
      <c r="F3441" s="24"/>
      <c r="G3441" s="24"/>
      <c r="H3441" s="19"/>
      <c r="I3441" s="51"/>
      <c r="J3441" s="27" t="str">
        <f ca="1">LeaveTracker[[#This Row],[Days]]&amp;" "&amp;LeaveTracker[[#This Row],[Type of Leave]]</f>
        <v xml:space="preserve">0 </v>
      </c>
      <c r="K3441" s="23">
        <f ca="1">NETWORKDAYS(LeaveTracker[[#This Row],[Start Date]],LeaveTracker[[#This Row],[End Date]],lstHolidays)</f>
        <v>0</v>
      </c>
      <c r="L3441" s="30"/>
    </row>
    <row r="3442" spans="2:12" ht="30" customHeight="1" x14ac:dyDescent="0.3">
      <c r="B3442" s="36">
        <v>44922</v>
      </c>
      <c r="C3442" s="36"/>
      <c r="D3442" s="19"/>
      <c r="E3442" s="19" t="str">
        <f>IF(ISBLANK(LeaveTracker[[#This Row],[Employee Name]]),"-----",VLOOKUP(LeaveTracker[[#This Row],[Employee Name]],Employees[[Employee Name]:[Office]],6))</f>
        <v>-----</v>
      </c>
      <c r="F3442" s="24"/>
      <c r="G3442" s="24"/>
      <c r="H3442" s="19"/>
      <c r="I3442" s="51"/>
      <c r="J3442" s="27" t="str">
        <f ca="1">LeaveTracker[[#This Row],[Days]]&amp;" "&amp;LeaveTracker[[#This Row],[Type of Leave]]</f>
        <v xml:space="preserve">0 </v>
      </c>
      <c r="K3442" s="23">
        <f ca="1">NETWORKDAYS(LeaveTracker[[#This Row],[Start Date]],LeaveTracker[[#This Row],[End Date]],lstHolidays)</f>
        <v>0</v>
      </c>
      <c r="L3442" s="30"/>
    </row>
    <row r="3443" spans="2:12" ht="30" customHeight="1" x14ac:dyDescent="0.3">
      <c r="B3443" s="36">
        <v>44922</v>
      </c>
      <c r="C3443" s="36"/>
      <c r="D3443" s="19"/>
      <c r="E3443" s="19" t="str">
        <f>IF(ISBLANK(LeaveTracker[[#This Row],[Employee Name]]),"-----",VLOOKUP(LeaveTracker[[#This Row],[Employee Name]],Employees[[Employee Name]:[Office]],6))</f>
        <v>-----</v>
      </c>
      <c r="F3443" s="24"/>
      <c r="G3443" s="24"/>
      <c r="H3443" s="19"/>
      <c r="I3443" s="51"/>
      <c r="J3443" s="27" t="str">
        <f ca="1">LeaveTracker[[#This Row],[Days]]&amp;" "&amp;LeaveTracker[[#This Row],[Type of Leave]]</f>
        <v xml:space="preserve">0 </v>
      </c>
      <c r="K3443" s="23">
        <f ca="1">NETWORKDAYS(LeaveTracker[[#This Row],[Start Date]],LeaveTracker[[#This Row],[End Date]],lstHolidays)</f>
        <v>0</v>
      </c>
      <c r="L3443" s="30"/>
    </row>
    <row r="3444" spans="2:12" ht="30" customHeight="1" x14ac:dyDescent="0.3">
      <c r="B3444" s="36">
        <v>44922</v>
      </c>
      <c r="C3444" s="36"/>
      <c r="D3444" s="19"/>
      <c r="E3444" s="19" t="str">
        <f>IF(ISBLANK(LeaveTracker[[#This Row],[Employee Name]]),"-----",VLOOKUP(LeaveTracker[[#This Row],[Employee Name]],Employees[[Employee Name]:[Office]],6))</f>
        <v>-----</v>
      </c>
      <c r="F3444" s="24"/>
      <c r="G3444" s="24"/>
      <c r="H3444" s="19"/>
      <c r="I3444" s="51"/>
      <c r="J3444" s="27" t="str">
        <f ca="1">LeaveTracker[[#This Row],[Days]]&amp;" "&amp;LeaveTracker[[#This Row],[Type of Leave]]</f>
        <v xml:space="preserve">0 </v>
      </c>
      <c r="K3444" s="23">
        <f ca="1">NETWORKDAYS(LeaveTracker[[#This Row],[Start Date]],LeaveTracker[[#This Row],[End Date]],lstHolidays)</f>
        <v>0</v>
      </c>
      <c r="L3444" s="30"/>
    </row>
    <row r="3445" spans="2:12" ht="30" customHeight="1" x14ac:dyDescent="0.3">
      <c r="B3445" s="36">
        <v>44922</v>
      </c>
      <c r="C3445" s="36"/>
      <c r="D3445" s="19"/>
      <c r="E3445" s="19" t="str">
        <f>IF(ISBLANK(LeaveTracker[[#This Row],[Employee Name]]),"-----",VLOOKUP(LeaveTracker[[#This Row],[Employee Name]],Employees[[Employee Name]:[Office]],6))</f>
        <v>-----</v>
      </c>
      <c r="F3445" s="24"/>
      <c r="G3445" s="24"/>
      <c r="H3445" s="19"/>
      <c r="I3445" s="51"/>
      <c r="J3445" s="27" t="str">
        <f ca="1">LeaveTracker[[#This Row],[Days]]&amp;" "&amp;LeaveTracker[[#This Row],[Type of Leave]]</f>
        <v xml:space="preserve">0 </v>
      </c>
      <c r="K3445" s="23">
        <f ca="1">NETWORKDAYS(LeaveTracker[[#This Row],[Start Date]],LeaveTracker[[#This Row],[End Date]],lstHolidays)</f>
        <v>0</v>
      </c>
      <c r="L3445" s="30"/>
    </row>
    <row r="3446" spans="2:12" ht="30" customHeight="1" x14ac:dyDescent="0.3">
      <c r="B3446" s="36">
        <v>44922</v>
      </c>
      <c r="C3446" s="36"/>
      <c r="D3446" s="19"/>
      <c r="E3446" s="19" t="str">
        <f>IF(ISBLANK(LeaveTracker[[#This Row],[Employee Name]]),"-----",VLOOKUP(LeaveTracker[[#This Row],[Employee Name]],Employees[[Employee Name]:[Office]],6))</f>
        <v>-----</v>
      </c>
      <c r="F3446" s="24"/>
      <c r="G3446" s="24"/>
      <c r="H3446" s="19"/>
      <c r="I3446" s="51"/>
      <c r="J3446" s="27" t="str">
        <f ca="1">LeaveTracker[[#This Row],[Days]]&amp;" "&amp;LeaveTracker[[#This Row],[Type of Leave]]</f>
        <v xml:space="preserve">0 </v>
      </c>
      <c r="K3446" s="23">
        <f ca="1">NETWORKDAYS(LeaveTracker[[#This Row],[Start Date]],LeaveTracker[[#This Row],[End Date]],lstHolidays)</f>
        <v>0</v>
      </c>
      <c r="L3446" s="30"/>
    </row>
    <row r="3447" spans="2:12" ht="30" customHeight="1" x14ac:dyDescent="0.3">
      <c r="B3447" s="36">
        <v>44922</v>
      </c>
      <c r="C3447" s="36"/>
      <c r="D3447" s="19"/>
      <c r="E3447" s="19" t="str">
        <f>IF(ISBLANK(LeaveTracker[[#This Row],[Employee Name]]),"-----",VLOOKUP(LeaveTracker[[#This Row],[Employee Name]],Employees[[Employee Name]:[Office]],6))</f>
        <v>-----</v>
      </c>
      <c r="F3447" s="24"/>
      <c r="G3447" s="24"/>
      <c r="H3447" s="19"/>
      <c r="I3447" s="51"/>
      <c r="J3447" s="27" t="str">
        <f ca="1">LeaveTracker[[#This Row],[Days]]&amp;" "&amp;LeaveTracker[[#This Row],[Type of Leave]]</f>
        <v xml:space="preserve">0 </v>
      </c>
      <c r="K3447" s="23">
        <f ca="1">NETWORKDAYS(LeaveTracker[[#This Row],[Start Date]],LeaveTracker[[#This Row],[End Date]],lstHolidays)</f>
        <v>0</v>
      </c>
      <c r="L3447" s="30"/>
    </row>
    <row r="3448" spans="2:12" ht="30" customHeight="1" x14ac:dyDescent="0.3">
      <c r="B3448" s="36">
        <v>44922</v>
      </c>
      <c r="C3448" s="36"/>
      <c r="D3448" s="19"/>
      <c r="E3448" s="19" t="str">
        <f>IF(ISBLANK(LeaveTracker[[#This Row],[Employee Name]]),"-----",VLOOKUP(LeaveTracker[[#This Row],[Employee Name]],Employees[[Employee Name]:[Office]],6))</f>
        <v>-----</v>
      </c>
      <c r="F3448" s="24"/>
      <c r="G3448" s="24"/>
      <c r="H3448" s="19"/>
      <c r="I3448" s="51"/>
      <c r="J3448" s="27" t="str">
        <f ca="1">LeaveTracker[[#This Row],[Days]]&amp;" "&amp;LeaveTracker[[#This Row],[Type of Leave]]</f>
        <v xml:space="preserve">0 </v>
      </c>
      <c r="K3448" s="23">
        <f ca="1">NETWORKDAYS(LeaveTracker[[#This Row],[Start Date]],LeaveTracker[[#This Row],[End Date]],lstHolidays)</f>
        <v>0</v>
      </c>
      <c r="L3448" s="30"/>
    </row>
    <row r="3449" spans="2:12" ht="30" customHeight="1" x14ac:dyDescent="0.3">
      <c r="B3449" s="36">
        <v>44922</v>
      </c>
      <c r="C3449" s="36"/>
      <c r="D3449" s="19"/>
      <c r="E3449" s="19" t="str">
        <f>IF(ISBLANK(LeaveTracker[[#This Row],[Employee Name]]),"-----",VLOOKUP(LeaveTracker[[#This Row],[Employee Name]],Employees[[Employee Name]:[Office]],6))</f>
        <v>-----</v>
      </c>
      <c r="F3449" s="24"/>
      <c r="G3449" s="24"/>
      <c r="H3449" s="19"/>
      <c r="I3449" s="51"/>
      <c r="J3449" s="27" t="str">
        <f ca="1">LeaveTracker[[#This Row],[Days]]&amp;" "&amp;LeaveTracker[[#This Row],[Type of Leave]]</f>
        <v xml:space="preserve">0 </v>
      </c>
      <c r="K3449" s="23">
        <f ca="1">NETWORKDAYS(LeaveTracker[[#This Row],[Start Date]],LeaveTracker[[#This Row],[End Date]],lstHolidays)</f>
        <v>0</v>
      </c>
      <c r="L3449" s="30"/>
    </row>
    <row r="3450" spans="2:12" ht="30" customHeight="1" x14ac:dyDescent="0.3">
      <c r="B3450" s="36">
        <v>44922</v>
      </c>
      <c r="C3450" s="36"/>
      <c r="D3450" s="19"/>
      <c r="E3450" s="19" t="str">
        <f>IF(ISBLANK(LeaveTracker[[#This Row],[Employee Name]]),"-----",VLOOKUP(LeaveTracker[[#This Row],[Employee Name]],Employees[[Employee Name]:[Office]],6))</f>
        <v>-----</v>
      </c>
      <c r="F3450" s="24"/>
      <c r="G3450" s="24"/>
      <c r="H3450" s="19"/>
      <c r="I3450" s="51"/>
      <c r="J3450" s="27" t="str">
        <f ca="1">LeaveTracker[[#This Row],[Days]]&amp;" "&amp;LeaveTracker[[#This Row],[Type of Leave]]</f>
        <v xml:space="preserve">0 </v>
      </c>
      <c r="K3450" s="23">
        <f ca="1">NETWORKDAYS(LeaveTracker[[#This Row],[Start Date]],LeaveTracker[[#This Row],[End Date]],lstHolidays)</f>
        <v>0</v>
      </c>
      <c r="L3450" s="30"/>
    </row>
    <row r="3451" spans="2:12" ht="30" customHeight="1" x14ac:dyDescent="0.3">
      <c r="B3451" s="36">
        <v>44922</v>
      </c>
      <c r="C3451" s="36"/>
      <c r="D3451" s="19"/>
      <c r="E3451" s="19" t="str">
        <f>IF(ISBLANK(LeaveTracker[[#This Row],[Employee Name]]),"-----",VLOOKUP(LeaveTracker[[#This Row],[Employee Name]],Employees[[Employee Name]:[Office]],6))</f>
        <v>-----</v>
      </c>
      <c r="F3451" s="24"/>
      <c r="G3451" s="24"/>
      <c r="H3451" s="19"/>
      <c r="I3451" s="51"/>
      <c r="J3451" s="27" t="str">
        <f ca="1">LeaveTracker[[#This Row],[Days]]&amp;" "&amp;LeaveTracker[[#This Row],[Type of Leave]]</f>
        <v xml:space="preserve">0 </v>
      </c>
      <c r="K3451" s="23">
        <f ca="1">NETWORKDAYS(LeaveTracker[[#This Row],[Start Date]],LeaveTracker[[#This Row],[End Date]],lstHolidays)</f>
        <v>0</v>
      </c>
      <c r="L3451" s="30"/>
    </row>
    <row r="3452" spans="2:12" ht="30" customHeight="1" x14ac:dyDescent="0.3">
      <c r="B3452" s="36">
        <v>44922</v>
      </c>
      <c r="C3452" s="36"/>
      <c r="D3452" s="19"/>
      <c r="E3452" s="19" t="str">
        <f>IF(ISBLANK(LeaveTracker[[#This Row],[Employee Name]]),"-----",VLOOKUP(LeaveTracker[[#This Row],[Employee Name]],Employees[[Employee Name]:[Office]],6))</f>
        <v>-----</v>
      </c>
      <c r="F3452" s="24"/>
      <c r="G3452" s="24"/>
      <c r="H3452" s="19"/>
      <c r="I3452" s="51"/>
      <c r="J3452" s="27" t="str">
        <f ca="1">LeaveTracker[[#This Row],[Days]]&amp;" "&amp;LeaveTracker[[#This Row],[Type of Leave]]</f>
        <v xml:space="preserve">0 </v>
      </c>
      <c r="K3452" s="23">
        <f ca="1">NETWORKDAYS(LeaveTracker[[#This Row],[Start Date]],LeaveTracker[[#This Row],[End Date]],lstHolidays)</f>
        <v>0</v>
      </c>
      <c r="L3452" s="30"/>
    </row>
    <row r="3453" spans="2:12" ht="30" customHeight="1" x14ac:dyDescent="0.3">
      <c r="B3453" s="36">
        <v>44922</v>
      </c>
      <c r="C3453" s="36"/>
      <c r="D3453" s="19"/>
      <c r="E3453" s="19" t="str">
        <f>IF(ISBLANK(LeaveTracker[[#This Row],[Employee Name]]),"-----",VLOOKUP(LeaveTracker[[#This Row],[Employee Name]],Employees[[Employee Name]:[Office]],6))</f>
        <v>-----</v>
      </c>
      <c r="F3453" s="24"/>
      <c r="G3453" s="24"/>
      <c r="H3453" s="19"/>
      <c r="I3453" s="51"/>
      <c r="J3453" s="27" t="str">
        <f ca="1">LeaveTracker[[#This Row],[Days]]&amp;" "&amp;LeaveTracker[[#This Row],[Type of Leave]]</f>
        <v xml:space="preserve">0 </v>
      </c>
      <c r="K3453" s="23">
        <f ca="1">NETWORKDAYS(LeaveTracker[[#This Row],[Start Date]],LeaveTracker[[#This Row],[End Date]],lstHolidays)</f>
        <v>0</v>
      </c>
      <c r="L3453" s="30"/>
    </row>
    <row r="3454" spans="2:12" ht="30" customHeight="1" x14ac:dyDescent="0.3">
      <c r="B3454" s="36">
        <v>44922</v>
      </c>
      <c r="C3454" s="36"/>
      <c r="D3454" s="19"/>
      <c r="E3454" s="19" t="str">
        <f>IF(ISBLANK(LeaveTracker[[#This Row],[Employee Name]]),"-----",VLOOKUP(LeaveTracker[[#This Row],[Employee Name]],Employees[[Employee Name]:[Office]],6))</f>
        <v>-----</v>
      </c>
      <c r="F3454" s="24"/>
      <c r="G3454" s="24"/>
      <c r="H3454" s="19"/>
      <c r="I3454" s="51"/>
      <c r="J3454" s="27" t="str">
        <f ca="1">LeaveTracker[[#This Row],[Days]]&amp;" "&amp;LeaveTracker[[#This Row],[Type of Leave]]</f>
        <v xml:space="preserve">0 </v>
      </c>
      <c r="K3454" s="23">
        <f ca="1">NETWORKDAYS(LeaveTracker[[#This Row],[Start Date]],LeaveTracker[[#This Row],[End Date]],lstHolidays)</f>
        <v>0</v>
      </c>
      <c r="L3454" s="30"/>
    </row>
    <row r="3455" spans="2:12" ht="30" customHeight="1" x14ac:dyDescent="0.3">
      <c r="B3455" s="36">
        <v>44922</v>
      </c>
      <c r="C3455" s="36"/>
      <c r="D3455" s="19"/>
      <c r="E3455" s="19" t="str">
        <f>IF(ISBLANK(LeaveTracker[[#This Row],[Employee Name]]),"-----",VLOOKUP(LeaveTracker[[#This Row],[Employee Name]],Employees[[Employee Name]:[Office]],6))</f>
        <v>-----</v>
      </c>
      <c r="F3455" s="24"/>
      <c r="G3455" s="24"/>
      <c r="H3455" s="19"/>
      <c r="I3455" s="51"/>
      <c r="J3455" s="27" t="str">
        <f ca="1">LeaveTracker[[#This Row],[Days]]&amp;" "&amp;LeaveTracker[[#This Row],[Type of Leave]]</f>
        <v xml:space="preserve">0 </v>
      </c>
      <c r="K3455" s="23">
        <f ca="1">NETWORKDAYS(LeaveTracker[[#This Row],[Start Date]],LeaveTracker[[#This Row],[End Date]],lstHolidays)</f>
        <v>0</v>
      </c>
      <c r="L3455" s="30"/>
    </row>
    <row r="3456" spans="2:12" ht="30" customHeight="1" x14ac:dyDescent="0.3">
      <c r="B3456" s="36">
        <v>44922</v>
      </c>
      <c r="C3456" s="36"/>
      <c r="D3456" s="19"/>
      <c r="E3456" s="19" t="str">
        <f>IF(ISBLANK(LeaveTracker[[#This Row],[Employee Name]]),"-----",VLOOKUP(LeaveTracker[[#This Row],[Employee Name]],Employees[[Employee Name]:[Office]],6))</f>
        <v>-----</v>
      </c>
      <c r="F3456" s="24"/>
      <c r="G3456" s="24"/>
      <c r="H3456" s="19"/>
      <c r="I3456" s="51"/>
      <c r="J3456" s="27" t="str">
        <f ca="1">LeaveTracker[[#This Row],[Days]]&amp;" "&amp;LeaveTracker[[#This Row],[Type of Leave]]</f>
        <v xml:space="preserve">0 </v>
      </c>
      <c r="K3456" s="23">
        <f ca="1">NETWORKDAYS(LeaveTracker[[#This Row],[Start Date]],LeaveTracker[[#This Row],[End Date]],lstHolidays)</f>
        <v>0</v>
      </c>
      <c r="L3456" s="30"/>
    </row>
    <row r="3457" spans="2:12" ht="30" customHeight="1" x14ac:dyDescent="0.3">
      <c r="B3457" s="36">
        <v>44922</v>
      </c>
      <c r="C3457" s="36"/>
      <c r="D3457" s="19"/>
      <c r="E3457" s="19" t="str">
        <f>IF(ISBLANK(LeaveTracker[[#This Row],[Employee Name]]),"-----",VLOOKUP(LeaveTracker[[#This Row],[Employee Name]],Employees[[Employee Name]:[Office]],6))</f>
        <v>-----</v>
      </c>
      <c r="F3457" s="24"/>
      <c r="G3457" s="24"/>
      <c r="H3457" s="19"/>
      <c r="I3457" s="51"/>
      <c r="J3457" s="27" t="str">
        <f ca="1">LeaveTracker[[#This Row],[Days]]&amp;" "&amp;LeaveTracker[[#This Row],[Type of Leave]]</f>
        <v xml:space="preserve">0 </v>
      </c>
      <c r="K3457" s="23">
        <f ca="1">NETWORKDAYS(LeaveTracker[[#This Row],[Start Date]],LeaveTracker[[#This Row],[End Date]],lstHolidays)</f>
        <v>0</v>
      </c>
      <c r="L3457" s="30"/>
    </row>
    <row r="3458" spans="2:12" ht="30" customHeight="1" x14ac:dyDescent="0.3">
      <c r="B3458" s="36">
        <v>44922</v>
      </c>
      <c r="C3458" s="36"/>
      <c r="D3458" s="19"/>
      <c r="E3458" s="19" t="str">
        <f>IF(ISBLANK(LeaveTracker[[#This Row],[Employee Name]]),"-----",VLOOKUP(LeaveTracker[[#This Row],[Employee Name]],Employees[[Employee Name]:[Office]],6))</f>
        <v>-----</v>
      </c>
      <c r="F3458" s="24"/>
      <c r="G3458" s="24"/>
      <c r="H3458" s="19"/>
      <c r="I3458" s="51"/>
      <c r="J3458" s="27" t="str">
        <f ca="1">LeaveTracker[[#This Row],[Days]]&amp;" "&amp;LeaveTracker[[#This Row],[Type of Leave]]</f>
        <v xml:space="preserve">0 </v>
      </c>
      <c r="K3458" s="23">
        <f ca="1">NETWORKDAYS(LeaveTracker[[#This Row],[Start Date]],LeaveTracker[[#This Row],[End Date]],lstHolidays)</f>
        <v>0</v>
      </c>
      <c r="L3458" s="30"/>
    </row>
    <row r="3459" spans="2:12" ht="30" customHeight="1" x14ac:dyDescent="0.3">
      <c r="B3459" s="36">
        <v>44922</v>
      </c>
      <c r="C3459" s="36"/>
      <c r="D3459" s="19"/>
      <c r="E3459" s="19" t="str">
        <f>IF(ISBLANK(LeaveTracker[[#This Row],[Employee Name]]),"-----",VLOOKUP(LeaveTracker[[#This Row],[Employee Name]],Employees[[Employee Name]:[Office]],6))</f>
        <v>-----</v>
      </c>
      <c r="F3459" s="24"/>
      <c r="G3459" s="24"/>
      <c r="H3459" s="19"/>
      <c r="I3459" s="51"/>
      <c r="J3459" s="27" t="str">
        <f ca="1">LeaveTracker[[#This Row],[Days]]&amp;" "&amp;LeaveTracker[[#This Row],[Type of Leave]]</f>
        <v xml:space="preserve">0 </v>
      </c>
      <c r="K3459" s="23">
        <f ca="1">NETWORKDAYS(LeaveTracker[[#This Row],[Start Date]],LeaveTracker[[#This Row],[End Date]],lstHolidays)</f>
        <v>0</v>
      </c>
      <c r="L3459" s="30"/>
    </row>
    <row r="3460" spans="2:12" ht="30" customHeight="1" x14ac:dyDescent="0.3">
      <c r="B3460" s="36">
        <v>44922</v>
      </c>
      <c r="C3460" s="36"/>
      <c r="D3460" s="19"/>
      <c r="E3460" s="19" t="str">
        <f>IF(ISBLANK(LeaveTracker[[#This Row],[Employee Name]]),"-----",VLOOKUP(LeaveTracker[[#This Row],[Employee Name]],Employees[[Employee Name]:[Office]],6))</f>
        <v>-----</v>
      </c>
      <c r="F3460" s="24"/>
      <c r="G3460" s="24"/>
      <c r="H3460" s="19"/>
      <c r="I3460" s="51"/>
      <c r="J3460" s="27" t="str">
        <f ca="1">LeaveTracker[[#This Row],[Days]]&amp;" "&amp;LeaveTracker[[#This Row],[Type of Leave]]</f>
        <v xml:space="preserve">0 </v>
      </c>
      <c r="K3460" s="23">
        <f ca="1">NETWORKDAYS(LeaveTracker[[#This Row],[Start Date]],LeaveTracker[[#This Row],[End Date]],lstHolidays)</f>
        <v>0</v>
      </c>
      <c r="L3460" s="30"/>
    </row>
    <row r="3461" spans="2:12" ht="30" customHeight="1" x14ac:dyDescent="0.3">
      <c r="B3461" s="36">
        <v>44922</v>
      </c>
      <c r="C3461" s="36"/>
      <c r="D3461" s="19"/>
      <c r="E3461" s="19" t="str">
        <f>IF(ISBLANK(LeaveTracker[[#This Row],[Employee Name]]),"-----",VLOOKUP(LeaveTracker[[#This Row],[Employee Name]],Employees[[Employee Name]:[Office]],6))</f>
        <v>-----</v>
      </c>
      <c r="F3461" s="24"/>
      <c r="G3461" s="24"/>
      <c r="H3461" s="19"/>
      <c r="I3461" s="51"/>
      <c r="J3461" s="27" t="str">
        <f ca="1">LeaveTracker[[#This Row],[Days]]&amp;" "&amp;LeaveTracker[[#This Row],[Type of Leave]]</f>
        <v xml:space="preserve">0 </v>
      </c>
      <c r="K3461" s="23">
        <f ca="1">NETWORKDAYS(LeaveTracker[[#This Row],[Start Date]],LeaveTracker[[#This Row],[End Date]],lstHolidays)</f>
        <v>0</v>
      </c>
      <c r="L3461" s="30"/>
    </row>
    <row r="3462" spans="2:12" ht="30" customHeight="1" x14ac:dyDescent="0.3">
      <c r="B3462" s="36">
        <v>44922</v>
      </c>
      <c r="C3462" s="36"/>
      <c r="D3462" s="19"/>
      <c r="E3462" s="19" t="str">
        <f>IF(ISBLANK(LeaveTracker[[#This Row],[Employee Name]]),"-----",VLOOKUP(LeaveTracker[[#This Row],[Employee Name]],Employees[[Employee Name]:[Office]],6))</f>
        <v>-----</v>
      </c>
      <c r="F3462" s="24"/>
      <c r="G3462" s="24"/>
      <c r="H3462" s="19"/>
      <c r="I3462" s="51"/>
      <c r="J3462" s="27" t="str">
        <f ca="1">LeaveTracker[[#This Row],[Days]]&amp;" "&amp;LeaveTracker[[#This Row],[Type of Leave]]</f>
        <v xml:space="preserve">0 </v>
      </c>
      <c r="K3462" s="23">
        <f ca="1">NETWORKDAYS(LeaveTracker[[#This Row],[Start Date]],LeaveTracker[[#This Row],[End Date]],lstHolidays)</f>
        <v>0</v>
      </c>
      <c r="L3462" s="30"/>
    </row>
    <row r="3463" spans="2:12" ht="30" customHeight="1" x14ac:dyDescent="0.3">
      <c r="B3463" s="36">
        <v>44922</v>
      </c>
      <c r="C3463" s="36"/>
      <c r="D3463" s="19"/>
      <c r="E3463" s="19" t="str">
        <f>IF(ISBLANK(LeaveTracker[[#This Row],[Employee Name]]),"-----",VLOOKUP(LeaveTracker[[#This Row],[Employee Name]],Employees[[Employee Name]:[Office]],6))</f>
        <v>-----</v>
      </c>
      <c r="F3463" s="24"/>
      <c r="G3463" s="24"/>
      <c r="H3463" s="19"/>
      <c r="I3463" s="51"/>
      <c r="J3463" s="27" t="str">
        <f ca="1">LeaveTracker[[#This Row],[Days]]&amp;" "&amp;LeaveTracker[[#This Row],[Type of Leave]]</f>
        <v xml:space="preserve">0 </v>
      </c>
      <c r="K3463" s="23">
        <f ca="1">NETWORKDAYS(LeaveTracker[[#This Row],[Start Date]],LeaveTracker[[#This Row],[End Date]],lstHolidays)</f>
        <v>0</v>
      </c>
      <c r="L3463" s="30"/>
    </row>
    <row r="3464" spans="2:12" ht="30" customHeight="1" x14ac:dyDescent="0.3">
      <c r="B3464" s="36">
        <v>44922</v>
      </c>
      <c r="C3464" s="36"/>
      <c r="D3464" s="19"/>
      <c r="E3464" s="19" t="str">
        <f>IF(ISBLANK(LeaveTracker[[#This Row],[Employee Name]]),"-----",VLOOKUP(LeaveTracker[[#This Row],[Employee Name]],Employees[[Employee Name]:[Office]],6))</f>
        <v>-----</v>
      </c>
      <c r="F3464" s="24"/>
      <c r="G3464" s="24"/>
      <c r="H3464" s="19"/>
      <c r="I3464" s="51"/>
      <c r="J3464" s="27" t="str">
        <f ca="1">LeaveTracker[[#This Row],[Days]]&amp;" "&amp;LeaveTracker[[#This Row],[Type of Leave]]</f>
        <v xml:space="preserve">0 </v>
      </c>
      <c r="K3464" s="23">
        <f ca="1">NETWORKDAYS(LeaveTracker[[#This Row],[Start Date]],LeaveTracker[[#This Row],[End Date]],lstHolidays)</f>
        <v>0</v>
      </c>
      <c r="L3464" s="30"/>
    </row>
    <row r="3465" spans="2:12" ht="30" customHeight="1" x14ac:dyDescent="0.3">
      <c r="B3465" s="36">
        <v>44922</v>
      </c>
      <c r="C3465" s="36"/>
      <c r="D3465" s="19"/>
      <c r="E3465" s="19" t="str">
        <f>IF(ISBLANK(LeaveTracker[[#This Row],[Employee Name]]),"-----",VLOOKUP(LeaveTracker[[#This Row],[Employee Name]],Employees[[Employee Name]:[Office]],6))</f>
        <v>-----</v>
      </c>
      <c r="F3465" s="24"/>
      <c r="G3465" s="24"/>
      <c r="H3465" s="19"/>
      <c r="I3465" s="51"/>
      <c r="J3465" s="27" t="str">
        <f ca="1">LeaveTracker[[#This Row],[Days]]&amp;" "&amp;LeaveTracker[[#This Row],[Type of Leave]]</f>
        <v xml:space="preserve">0 </v>
      </c>
      <c r="K3465" s="23">
        <f ca="1">NETWORKDAYS(LeaveTracker[[#This Row],[Start Date]],LeaveTracker[[#This Row],[End Date]],lstHolidays)</f>
        <v>0</v>
      </c>
      <c r="L3465" s="30"/>
    </row>
    <row r="3466" spans="2:12" ht="30" customHeight="1" x14ac:dyDescent="0.3">
      <c r="B3466" s="36">
        <v>44922</v>
      </c>
      <c r="C3466" s="36"/>
      <c r="D3466" s="19"/>
      <c r="E3466" s="19" t="str">
        <f>IF(ISBLANK(LeaveTracker[[#This Row],[Employee Name]]),"-----",VLOOKUP(LeaveTracker[[#This Row],[Employee Name]],Employees[[Employee Name]:[Office]],6))</f>
        <v>-----</v>
      </c>
      <c r="F3466" s="24"/>
      <c r="G3466" s="24"/>
      <c r="H3466" s="19"/>
      <c r="I3466" s="51"/>
      <c r="J3466" s="27" t="str">
        <f ca="1">LeaveTracker[[#This Row],[Days]]&amp;" "&amp;LeaveTracker[[#This Row],[Type of Leave]]</f>
        <v xml:space="preserve">0 </v>
      </c>
      <c r="K3466" s="23">
        <f ca="1">NETWORKDAYS(LeaveTracker[[#This Row],[Start Date]],LeaveTracker[[#This Row],[End Date]],lstHolidays)</f>
        <v>0</v>
      </c>
      <c r="L3466" s="30"/>
    </row>
    <row r="3467" spans="2:12" ht="30" customHeight="1" x14ac:dyDescent="0.3">
      <c r="B3467" s="36">
        <v>44922</v>
      </c>
      <c r="C3467" s="36"/>
      <c r="D3467" s="19"/>
      <c r="E3467" s="19" t="str">
        <f>IF(ISBLANK(LeaveTracker[[#This Row],[Employee Name]]),"-----",VLOOKUP(LeaveTracker[[#This Row],[Employee Name]],Employees[[Employee Name]:[Office]],6))</f>
        <v>-----</v>
      </c>
      <c r="F3467" s="24"/>
      <c r="G3467" s="24"/>
      <c r="H3467" s="19"/>
      <c r="I3467" s="51"/>
      <c r="J3467" s="27" t="str">
        <f ca="1">LeaveTracker[[#This Row],[Days]]&amp;" "&amp;LeaveTracker[[#This Row],[Type of Leave]]</f>
        <v xml:space="preserve">0 </v>
      </c>
      <c r="K3467" s="23">
        <f ca="1">NETWORKDAYS(LeaveTracker[[#This Row],[Start Date]],LeaveTracker[[#This Row],[End Date]],lstHolidays)</f>
        <v>0</v>
      </c>
      <c r="L3467" s="30"/>
    </row>
    <row r="3468" spans="2:12" ht="30" customHeight="1" x14ac:dyDescent="0.3">
      <c r="B3468" s="36">
        <v>44922</v>
      </c>
      <c r="C3468" s="36"/>
      <c r="D3468" s="19"/>
      <c r="E3468" s="19" t="str">
        <f>IF(ISBLANK(LeaveTracker[[#This Row],[Employee Name]]),"-----",VLOOKUP(LeaveTracker[[#This Row],[Employee Name]],Employees[[Employee Name]:[Office]],6))</f>
        <v>-----</v>
      </c>
      <c r="F3468" s="24"/>
      <c r="G3468" s="24"/>
      <c r="H3468" s="19"/>
      <c r="I3468" s="51"/>
      <c r="J3468" s="27" t="str">
        <f ca="1">LeaveTracker[[#This Row],[Days]]&amp;" "&amp;LeaveTracker[[#This Row],[Type of Leave]]</f>
        <v xml:space="preserve">0 </v>
      </c>
      <c r="K3468" s="23">
        <f ca="1">NETWORKDAYS(LeaveTracker[[#This Row],[Start Date]],LeaveTracker[[#This Row],[End Date]],lstHolidays)</f>
        <v>0</v>
      </c>
      <c r="L3468" s="30"/>
    </row>
    <row r="3469" spans="2:12" ht="30" customHeight="1" x14ac:dyDescent="0.3">
      <c r="B3469" s="36">
        <v>44922</v>
      </c>
      <c r="C3469" s="36"/>
      <c r="D3469" s="19"/>
      <c r="E3469" s="19" t="str">
        <f>IF(ISBLANK(LeaveTracker[[#This Row],[Employee Name]]),"-----",VLOOKUP(LeaveTracker[[#This Row],[Employee Name]],Employees[[Employee Name]:[Office]],6))</f>
        <v>-----</v>
      </c>
      <c r="F3469" s="24"/>
      <c r="G3469" s="24"/>
      <c r="H3469" s="19"/>
      <c r="I3469" s="51"/>
      <c r="J3469" s="27" t="str">
        <f ca="1">LeaveTracker[[#This Row],[Days]]&amp;" "&amp;LeaveTracker[[#This Row],[Type of Leave]]</f>
        <v xml:space="preserve">0 </v>
      </c>
      <c r="K3469" s="23">
        <f ca="1">NETWORKDAYS(LeaveTracker[[#This Row],[Start Date]],LeaveTracker[[#This Row],[End Date]],lstHolidays)</f>
        <v>0</v>
      </c>
      <c r="L3469" s="30"/>
    </row>
    <row r="3470" spans="2:12" ht="30" customHeight="1" x14ac:dyDescent="0.3">
      <c r="B3470" s="36">
        <v>44922</v>
      </c>
      <c r="C3470" s="36"/>
      <c r="D3470" s="19"/>
      <c r="E3470" s="19" t="str">
        <f>IF(ISBLANK(LeaveTracker[[#This Row],[Employee Name]]),"-----",VLOOKUP(LeaveTracker[[#This Row],[Employee Name]],Employees[[Employee Name]:[Office]],6))</f>
        <v>-----</v>
      </c>
      <c r="F3470" s="24"/>
      <c r="G3470" s="24"/>
      <c r="H3470" s="19"/>
      <c r="I3470" s="51"/>
      <c r="J3470" s="27" t="str">
        <f ca="1">LeaveTracker[[#This Row],[Days]]&amp;" "&amp;LeaveTracker[[#This Row],[Type of Leave]]</f>
        <v xml:space="preserve">0 </v>
      </c>
      <c r="K3470" s="23">
        <f ca="1">NETWORKDAYS(LeaveTracker[[#This Row],[Start Date]],LeaveTracker[[#This Row],[End Date]],lstHolidays)</f>
        <v>0</v>
      </c>
      <c r="L3470" s="30"/>
    </row>
    <row r="3471" spans="2:12" ht="30" customHeight="1" x14ac:dyDescent="0.3">
      <c r="B3471" s="36">
        <v>44922</v>
      </c>
      <c r="C3471" s="36"/>
      <c r="D3471" s="19"/>
      <c r="E3471" s="19" t="str">
        <f>IF(ISBLANK(LeaveTracker[[#This Row],[Employee Name]]),"-----",VLOOKUP(LeaveTracker[[#This Row],[Employee Name]],Employees[[Employee Name]:[Office]],6))</f>
        <v>-----</v>
      </c>
      <c r="F3471" s="24"/>
      <c r="G3471" s="24"/>
      <c r="H3471" s="19"/>
      <c r="I3471" s="51"/>
      <c r="J3471" s="27" t="str">
        <f ca="1">LeaveTracker[[#This Row],[Days]]&amp;" "&amp;LeaveTracker[[#This Row],[Type of Leave]]</f>
        <v xml:space="preserve">0 </v>
      </c>
      <c r="K3471" s="23">
        <f ca="1">NETWORKDAYS(LeaveTracker[[#This Row],[Start Date]],LeaveTracker[[#This Row],[End Date]],lstHolidays)</f>
        <v>0</v>
      </c>
      <c r="L3471" s="30"/>
    </row>
    <row r="3472" spans="2:12" ht="30" customHeight="1" x14ac:dyDescent="0.3">
      <c r="B3472" s="36">
        <v>44922</v>
      </c>
      <c r="C3472" s="36"/>
      <c r="D3472" s="19"/>
      <c r="E3472" s="19" t="str">
        <f>IF(ISBLANK(LeaveTracker[[#This Row],[Employee Name]]),"-----",VLOOKUP(LeaveTracker[[#This Row],[Employee Name]],Employees[[Employee Name]:[Office]],6))</f>
        <v>-----</v>
      </c>
      <c r="F3472" s="24"/>
      <c r="G3472" s="24"/>
      <c r="H3472" s="19"/>
      <c r="I3472" s="51"/>
      <c r="J3472" s="27" t="str">
        <f ca="1">LeaveTracker[[#This Row],[Days]]&amp;" "&amp;LeaveTracker[[#This Row],[Type of Leave]]</f>
        <v xml:space="preserve">0 </v>
      </c>
      <c r="K3472" s="23">
        <f ca="1">NETWORKDAYS(LeaveTracker[[#This Row],[Start Date]],LeaveTracker[[#This Row],[End Date]],lstHolidays)</f>
        <v>0</v>
      </c>
      <c r="L3472" s="30"/>
    </row>
    <row r="3473" spans="2:12" ht="30" customHeight="1" x14ac:dyDescent="0.3">
      <c r="B3473" s="36">
        <v>44922</v>
      </c>
      <c r="C3473" s="36"/>
      <c r="D3473" s="19"/>
      <c r="E3473" s="19" t="str">
        <f>IF(ISBLANK(LeaveTracker[[#This Row],[Employee Name]]),"-----",VLOOKUP(LeaveTracker[[#This Row],[Employee Name]],Employees[[Employee Name]:[Office]],6))</f>
        <v>-----</v>
      </c>
      <c r="F3473" s="24"/>
      <c r="G3473" s="24"/>
      <c r="H3473" s="19"/>
      <c r="I3473" s="51"/>
      <c r="J3473" s="27" t="str">
        <f ca="1">LeaveTracker[[#This Row],[Days]]&amp;" "&amp;LeaveTracker[[#This Row],[Type of Leave]]</f>
        <v xml:space="preserve">0 </v>
      </c>
      <c r="K3473" s="23">
        <f ca="1">NETWORKDAYS(LeaveTracker[[#This Row],[Start Date]],LeaveTracker[[#This Row],[End Date]],lstHolidays)</f>
        <v>0</v>
      </c>
      <c r="L3473" s="30"/>
    </row>
    <row r="3474" spans="2:12" ht="30" customHeight="1" x14ac:dyDescent="0.3">
      <c r="B3474" s="36">
        <v>44922</v>
      </c>
      <c r="C3474" s="36"/>
      <c r="D3474" s="19"/>
      <c r="E3474" s="19" t="str">
        <f>IF(ISBLANK(LeaveTracker[[#This Row],[Employee Name]]),"-----",VLOOKUP(LeaveTracker[[#This Row],[Employee Name]],Employees[[Employee Name]:[Office]],6))</f>
        <v>-----</v>
      </c>
      <c r="F3474" s="24"/>
      <c r="G3474" s="24"/>
      <c r="H3474" s="19"/>
      <c r="I3474" s="51"/>
      <c r="J3474" s="27" t="str">
        <f ca="1">LeaveTracker[[#This Row],[Days]]&amp;" "&amp;LeaveTracker[[#This Row],[Type of Leave]]</f>
        <v xml:space="preserve">0 </v>
      </c>
      <c r="K3474" s="23">
        <f ca="1">NETWORKDAYS(LeaveTracker[[#This Row],[Start Date]],LeaveTracker[[#This Row],[End Date]],lstHolidays)</f>
        <v>0</v>
      </c>
      <c r="L3474" s="30"/>
    </row>
    <row r="3475" spans="2:12" ht="30" customHeight="1" x14ac:dyDescent="0.3">
      <c r="B3475" s="36">
        <v>44922</v>
      </c>
      <c r="C3475" s="36"/>
      <c r="D3475" s="19"/>
      <c r="E3475" s="19" t="str">
        <f>IF(ISBLANK(LeaveTracker[[#This Row],[Employee Name]]),"-----",VLOOKUP(LeaveTracker[[#This Row],[Employee Name]],Employees[[Employee Name]:[Office]],6))</f>
        <v>-----</v>
      </c>
      <c r="F3475" s="24"/>
      <c r="G3475" s="24"/>
      <c r="H3475" s="19"/>
      <c r="I3475" s="51"/>
      <c r="J3475" s="27" t="str">
        <f ca="1">LeaveTracker[[#This Row],[Days]]&amp;" "&amp;LeaveTracker[[#This Row],[Type of Leave]]</f>
        <v xml:space="preserve">0 </v>
      </c>
      <c r="K3475" s="23">
        <f ca="1">NETWORKDAYS(LeaveTracker[[#This Row],[Start Date]],LeaveTracker[[#This Row],[End Date]],lstHolidays)</f>
        <v>0</v>
      </c>
      <c r="L3475" s="30"/>
    </row>
    <row r="3476" spans="2:12" ht="30" customHeight="1" x14ac:dyDescent="0.3">
      <c r="B3476" s="36">
        <v>44922</v>
      </c>
      <c r="C3476" s="36"/>
      <c r="D3476" s="19"/>
      <c r="E3476" s="19" t="str">
        <f>IF(ISBLANK(LeaveTracker[[#This Row],[Employee Name]]),"-----",VLOOKUP(LeaveTracker[[#This Row],[Employee Name]],Employees[[Employee Name]:[Office]],6))</f>
        <v>-----</v>
      </c>
      <c r="F3476" s="24"/>
      <c r="G3476" s="24"/>
      <c r="H3476" s="19"/>
      <c r="I3476" s="51"/>
      <c r="J3476" s="27" t="str">
        <f ca="1">LeaveTracker[[#This Row],[Days]]&amp;" "&amp;LeaveTracker[[#This Row],[Type of Leave]]</f>
        <v xml:space="preserve">0 </v>
      </c>
      <c r="K3476" s="23">
        <f ca="1">NETWORKDAYS(LeaveTracker[[#This Row],[Start Date]],LeaveTracker[[#This Row],[End Date]],lstHolidays)</f>
        <v>0</v>
      </c>
      <c r="L3476" s="30"/>
    </row>
    <row r="3477" spans="2:12" ht="30" customHeight="1" x14ac:dyDescent="0.3">
      <c r="B3477" s="36">
        <v>44922</v>
      </c>
      <c r="C3477" s="36"/>
      <c r="D3477" s="19"/>
      <c r="E3477" s="19" t="str">
        <f>IF(ISBLANK(LeaveTracker[[#This Row],[Employee Name]]),"-----",VLOOKUP(LeaveTracker[[#This Row],[Employee Name]],Employees[[Employee Name]:[Office]],6))</f>
        <v>-----</v>
      </c>
      <c r="F3477" s="24"/>
      <c r="G3477" s="24"/>
      <c r="H3477" s="19"/>
      <c r="I3477" s="51"/>
      <c r="J3477" s="27" t="str">
        <f ca="1">LeaveTracker[[#This Row],[Days]]&amp;" "&amp;LeaveTracker[[#This Row],[Type of Leave]]</f>
        <v xml:space="preserve">0 </v>
      </c>
      <c r="K3477" s="23">
        <f ca="1">NETWORKDAYS(LeaveTracker[[#This Row],[Start Date]],LeaveTracker[[#This Row],[End Date]],lstHolidays)</f>
        <v>0</v>
      </c>
      <c r="L3477" s="30"/>
    </row>
    <row r="3478" spans="2:12" ht="30" customHeight="1" x14ac:dyDescent="0.3">
      <c r="B3478" s="36">
        <v>44922</v>
      </c>
      <c r="C3478" s="36"/>
      <c r="D3478" s="19"/>
      <c r="E3478" s="19" t="str">
        <f>IF(ISBLANK(LeaveTracker[[#This Row],[Employee Name]]),"-----",VLOOKUP(LeaveTracker[[#This Row],[Employee Name]],Employees[[Employee Name]:[Office]],6))</f>
        <v>-----</v>
      </c>
      <c r="F3478" s="24"/>
      <c r="G3478" s="24"/>
      <c r="H3478" s="19"/>
      <c r="I3478" s="51"/>
      <c r="J3478" s="27" t="str">
        <f ca="1">LeaveTracker[[#This Row],[Days]]&amp;" "&amp;LeaveTracker[[#This Row],[Type of Leave]]</f>
        <v xml:space="preserve">0 </v>
      </c>
      <c r="K3478" s="23">
        <f ca="1">NETWORKDAYS(LeaveTracker[[#This Row],[Start Date]],LeaveTracker[[#This Row],[End Date]],lstHolidays)</f>
        <v>0</v>
      </c>
      <c r="L3478" s="30"/>
    </row>
    <row r="3479" spans="2:12" ht="30" customHeight="1" x14ac:dyDescent="0.3">
      <c r="B3479" s="36">
        <v>44922</v>
      </c>
      <c r="C3479" s="36"/>
      <c r="D3479" s="19"/>
      <c r="E3479" s="19" t="str">
        <f>IF(ISBLANK(LeaveTracker[[#This Row],[Employee Name]]),"-----",VLOOKUP(LeaveTracker[[#This Row],[Employee Name]],Employees[[Employee Name]:[Office]],6))</f>
        <v>-----</v>
      </c>
      <c r="F3479" s="24"/>
      <c r="G3479" s="24"/>
      <c r="H3479" s="19"/>
      <c r="I3479" s="51"/>
      <c r="J3479" s="27" t="str">
        <f ca="1">LeaveTracker[[#This Row],[Days]]&amp;" "&amp;LeaveTracker[[#This Row],[Type of Leave]]</f>
        <v xml:space="preserve">0 </v>
      </c>
      <c r="K3479" s="23">
        <f ca="1">NETWORKDAYS(LeaveTracker[[#This Row],[Start Date]],LeaveTracker[[#This Row],[End Date]],lstHolidays)</f>
        <v>0</v>
      </c>
      <c r="L3479" s="30"/>
    </row>
    <row r="3480" spans="2:12" ht="30" customHeight="1" x14ac:dyDescent="0.3">
      <c r="B3480" s="36">
        <v>44922</v>
      </c>
      <c r="C3480" s="36"/>
      <c r="D3480" s="19"/>
      <c r="E3480" s="19" t="str">
        <f>IF(ISBLANK(LeaveTracker[[#This Row],[Employee Name]]),"-----",VLOOKUP(LeaveTracker[[#This Row],[Employee Name]],Employees[[Employee Name]:[Office]],6))</f>
        <v>-----</v>
      </c>
      <c r="F3480" s="24"/>
      <c r="G3480" s="24"/>
      <c r="H3480" s="19"/>
      <c r="I3480" s="51"/>
      <c r="J3480" s="27" t="str">
        <f ca="1">LeaveTracker[[#This Row],[Days]]&amp;" "&amp;LeaveTracker[[#This Row],[Type of Leave]]</f>
        <v xml:space="preserve">0 </v>
      </c>
      <c r="K3480" s="23">
        <f ca="1">NETWORKDAYS(LeaveTracker[[#This Row],[Start Date]],LeaveTracker[[#This Row],[End Date]],lstHolidays)</f>
        <v>0</v>
      </c>
      <c r="L3480" s="30"/>
    </row>
    <row r="3481" spans="2:12" ht="30" customHeight="1" x14ac:dyDescent="0.3">
      <c r="B3481" s="36">
        <v>44922</v>
      </c>
      <c r="C3481" s="36"/>
      <c r="D3481" s="19"/>
      <c r="E3481" s="19" t="str">
        <f>IF(ISBLANK(LeaveTracker[[#This Row],[Employee Name]]),"-----",VLOOKUP(LeaveTracker[[#This Row],[Employee Name]],Employees[[Employee Name]:[Office]],6))</f>
        <v>-----</v>
      </c>
      <c r="F3481" s="24"/>
      <c r="G3481" s="24"/>
      <c r="H3481" s="19"/>
      <c r="I3481" s="51"/>
      <c r="J3481" s="27" t="str">
        <f ca="1">LeaveTracker[[#This Row],[Days]]&amp;" "&amp;LeaveTracker[[#This Row],[Type of Leave]]</f>
        <v xml:space="preserve">0 </v>
      </c>
      <c r="K3481" s="23">
        <f ca="1">NETWORKDAYS(LeaveTracker[[#This Row],[Start Date]],LeaveTracker[[#This Row],[End Date]],lstHolidays)</f>
        <v>0</v>
      </c>
      <c r="L3481" s="30"/>
    </row>
    <row r="3482" spans="2:12" ht="30" customHeight="1" x14ac:dyDescent="0.3">
      <c r="B3482" s="36">
        <v>44922</v>
      </c>
      <c r="C3482" s="36"/>
      <c r="D3482" s="19"/>
      <c r="E3482" s="19" t="str">
        <f>IF(ISBLANK(LeaveTracker[[#This Row],[Employee Name]]),"-----",VLOOKUP(LeaveTracker[[#This Row],[Employee Name]],Employees[[Employee Name]:[Office]],6))</f>
        <v>-----</v>
      </c>
      <c r="F3482" s="24"/>
      <c r="G3482" s="24"/>
      <c r="H3482" s="19"/>
      <c r="I3482" s="51"/>
      <c r="J3482" s="27" t="str">
        <f ca="1">LeaveTracker[[#This Row],[Days]]&amp;" "&amp;LeaveTracker[[#This Row],[Type of Leave]]</f>
        <v xml:space="preserve">0 </v>
      </c>
      <c r="K3482" s="23">
        <f ca="1">NETWORKDAYS(LeaveTracker[[#This Row],[Start Date]],LeaveTracker[[#This Row],[End Date]],lstHolidays)</f>
        <v>0</v>
      </c>
      <c r="L3482" s="30"/>
    </row>
    <row r="3483" spans="2:12" ht="30" customHeight="1" x14ac:dyDescent="0.3">
      <c r="B3483" s="36">
        <v>44922</v>
      </c>
      <c r="C3483" s="36"/>
      <c r="D3483" s="19"/>
      <c r="E3483" s="19" t="str">
        <f>IF(ISBLANK(LeaveTracker[[#This Row],[Employee Name]]),"-----",VLOOKUP(LeaveTracker[[#This Row],[Employee Name]],Employees[[Employee Name]:[Office]],6))</f>
        <v>-----</v>
      </c>
      <c r="F3483" s="24"/>
      <c r="G3483" s="24"/>
      <c r="H3483" s="19"/>
      <c r="I3483" s="51"/>
      <c r="J3483" s="27" t="str">
        <f ca="1">LeaveTracker[[#This Row],[Days]]&amp;" "&amp;LeaveTracker[[#This Row],[Type of Leave]]</f>
        <v xml:space="preserve">0 </v>
      </c>
      <c r="K3483" s="23">
        <f ca="1">NETWORKDAYS(LeaveTracker[[#This Row],[Start Date]],LeaveTracker[[#This Row],[End Date]],lstHolidays)</f>
        <v>0</v>
      </c>
      <c r="L3483" s="30"/>
    </row>
    <row r="3484" spans="2:12" ht="30" customHeight="1" x14ac:dyDescent="0.3">
      <c r="B3484" s="36">
        <v>44922</v>
      </c>
      <c r="C3484" s="36"/>
      <c r="D3484" s="19"/>
      <c r="E3484" s="19" t="str">
        <f>IF(ISBLANK(LeaveTracker[[#This Row],[Employee Name]]),"-----",VLOOKUP(LeaveTracker[[#This Row],[Employee Name]],Employees[[Employee Name]:[Office]],6))</f>
        <v>-----</v>
      </c>
      <c r="F3484" s="24"/>
      <c r="G3484" s="24"/>
      <c r="H3484" s="19"/>
      <c r="I3484" s="51"/>
      <c r="J3484" s="27" t="str">
        <f ca="1">LeaveTracker[[#This Row],[Days]]&amp;" "&amp;LeaveTracker[[#This Row],[Type of Leave]]</f>
        <v xml:space="preserve">0 </v>
      </c>
      <c r="K3484" s="23">
        <f ca="1">NETWORKDAYS(LeaveTracker[[#This Row],[Start Date]],LeaveTracker[[#This Row],[End Date]],lstHolidays)</f>
        <v>0</v>
      </c>
      <c r="L3484" s="30"/>
    </row>
    <row r="3485" spans="2:12" ht="30" customHeight="1" x14ac:dyDescent="0.3">
      <c r="B3485" s="36">
        <v>44922</v>
      </c>
      <c r="C3485" s="36"/>
      <c r="D3485" s="19"/>
      <c r="E3485" s="19" t="str">
        <f>IF(ISBLANK(LeaveTracker[[#This Row],[Employee Name]]),"-----",VLOOKUP(LeaveTracker[[#This Row],[Employee Name]],Employees[[Employee Name]:[Office]],6))</f>
        <v>-----</v>
      </c>
      <c r="F3485" s="24"/>
      <c r="G3485" s="24"/>
      <c r="H3485" s="19"/>
      <c r="I3485" s="51"/>
      <c r="J3485" s="27" t="str">
        <f ca="1">LeaveTracker[[#This Row],[Days]]&amp;" "&amp;LeaveTracker[[#This Row],[Type of Leave]]</f>
        <v xml:space="preserve">0 </v>
      </c>
      <c r="K3485" s="23">
        <f ca="1">NETWORKDAYS(LeaveTracker[[#This Row],[Start Date]],LeaveTracker[[#This Row],[End Date]],lstHolidays)</f>
        <v>0</v>
      </c>
      <c r="L3485" s="30"/>
    </row>
    <row r="3486" spans="2:12" ht="30" customHeight="1" x14ac:dyDescent="0.3">
      <c r="B3486" s="36">
        <v>44922</v>
      </c>
      <c r="C3486" s="36"/>
      <c r="D3486" s="19"/>
      <c r="E3486" s="19" t="str">
        <f>IF(ISBLANK(LeaveTracker[[#This Row],[Employee Name]]),"-----",VLOOKUP(LeaveTracker[[#This Row],[Employee Name]],Employees[[Employee Name]:[Office]],6))</f>
        <v>-----</v>
      </c>
      <c r="F3486" s="24"/>
      <c r="G3486" s="24"/>
      <c r="H3486" s="19"/>
      <c r="I3486" s="51"/>
      <c r="J3486" s="27" t="str">
        <f ca="1">LeaveTracker[[#This Row],[Days]]&amp;" "&amp;LeaveTracker[[#This Row],[Type of Leave]]</f>
        <v xml:space="preserve">0 </v>
      </c>
      <c r="K3486" s="23">
        <f ca="1">NETWORKDAYS(LeaveTracker[[#This Row],[Start Date]],LeaveTracker[[#This Row],[End Date]],lstHolidays)</f>
        <v>0</v>
      </c>
      <c r="L3486" s="30"/>
    </row>
    <row r="3487" spans="2:12" ht="30" customHeight="1" x14ac:dyDescent="0.3">
      <c r="B3487" s="36">
        <v>44922</v>
      </c>
      <c r="C3487" s="36"/>
      <c r="D3487" s="19"/>
      <c r="E3487" s="19" t="str">
        <f>IF(ISBLANK(LeaveTracker[[#This Row],[Employee Name]]),"-----",VLOOKUP(LeaveTracker[[#This Row],[Employee Name]],Employees[[Employee Name]:[Office]],6))</f>
        <v>-----</v>
      </c>
      <c r="F3487" s="24"/>
      <c r="G3487" s="24"/>
      <c r="H3487" s="19"/>
      <c r="I3487" s="51"/>
      <c r="J3487" s="27" t="str">
        <f ca="1">LeaveTracker[[#This Row],[Days]]&amp;" "&amp;LeaveTracker[[#This Row],[Type of Leave]]</f>
        <v xml:space="preserve">0 </v>
      </c>
      <c r="K3487" s="23">
        <f ca="1">NETWORKDAYS(LeaveTracker[[#This Row],[Start Date]],LeaveTracker[[#This Row],[End Date]],lstHolidays)</f>
        <v>0</v>
      </c>
      <c r="L3487" s="30"/>
    </row>
    <row r="3488" spans="2:12" ht="30" customHeight="1" x14ac:dyDescent="0.3">
      <c r="B3488" s="36">
        <v>44922</v>
      </c>
      <c r="C3488" s="36"/>
      <c r="D3488" s="19"/>
      <c r="E3488" s="19" t="str">
        <f>IF(ISBLANK(LeaveTracker[[#This Row],[Employee Name]]),"-----",VLOOKUP(LeaveTracker[[#This Row],[Employee Name]],Employees[[Employee Name]:[Office]],6))</f>
        <v>-----</v>
      </c>
      <c r="F3488" s="24"/>
      <c r="G3488" s="24"/>
      <c r="H3488" s="19"/>
      <c r="I3488" s="51"/>
      <c r="J3488" s="27" t="str">
        <f ca="1">LeaveTracker[[#This Row],[Days]]&amp;" "&amp;LeaveTracker[[#This Row],[Type of Leave]]</f>
        <v xml:space="preserve">0 </v>
      </c>
      <c r="K3488" s="23">
        <f ca="1">NETWORKDAYS(LeaveTracker[[#This Row],[Start Date]],LeaveTracker[[#This Row],[End Date]],lstHolidays)</f>
        <v>0</v>
      </c>
      <c r="L3488" s="30"/>
    </row>
    <row r="3489" spans="2:12" ht="30" customHeight="1" x14ac:dyDescent="0.3">
      <c r="B3489" s="36">
        <v>44922</v>
      </c>
      <c r="C3489" s="36"/>
      <c r="D3489" s="19"/>
      <c r="E3489" s="19" t="str">
        <f>IF(ISBLANK(LeaveTracker[[#This Row],[Employee Name]]),"-----",VLOOKUP(LeaveTracker[[#This Row],[Employee Name]],Employees[[Employee Name]:[Office]],6))</f>
        <v>-----</v>
      </c>
      <c r="F3489" s="24"/>
      <c r="G3489" s="24"/>
      <c r="H3489" s="19"/>
      <c r="I3489" s="51"/>
      <c r="J3489" s="27" t="str">
        <f ca="1">LeaveTracker[[#This Row],[Days]]&amp;" "&amp;LeaveTracker[[#This Row],[Type of Leave]]</f>
        <v xml:space="preserve">0 </v>
      </c>
      <c r="K3489" s="23">
        <f ca="1">NETWORKDAYS(LeaveTracker[[#This Row],[Start Date]],LeaveTracker[[#This Row],[End Date]],lstHolidays)</f>
        <v>0</v>
      </c>
      <c r="L3489" s="30"/>
    </row>
    <row r="3490" spans="2:12" ht="30" customHeight="1" x14ac:dyDescent="0.3">
      <c r="B3490" s="36">
        <v>44922</v>
      </c>
      <c r="C3490" s="36"/>
      <c r="D3490" s="19"/>
      <c r="E3490" s="19" t="str">
        <f>IF(ISBLANK(LeaveTracker[[#This Row],[Employee Name]]),"-----",VLOOKUP(LeaveTracker[[#This Row],[Employee Name]],Employees[[Employee Name]:[Office]],6))</f>
        <v>-----</v>
      </c>
      <c r="F3490" s="24"/>
      <c r="G3490" s="24"/>
      <c r="H3490" s="19"/>
      <c r="I3490" s="51"/>
      <c r="J3490" s="27" t="str">
        <f ca="1">LeaveTracker[[#This Row],[Days]]&amp;" "&amp;LeaveTracker[[#This Row],[Type of Leave]]</f>
        <v xml:space="preserve">0 </v>
      </c>
      <c r="K3490" s="23">
        <f ca="1">NETWORKDAYS(LeaveTracker[[#This Row],[Start Date]],LeaveTracker[[#This Row],[End Date]],lstHolidays)</f>
        <v>0</v>
      </c>
      <c r="L3490" s="30"/>
    </row>
    <row r="3491" spans="2:12" ht="30" customHeight="1" x14ac:dyDescent="0.3">
      <c r="B3491" s="36">
        <v>44922</v>
      </c>
      <c r="C3491" s="36"/>
      <c r="D3491" s="19"/>
      <c r="E3491" s="19" t="str">
        <f>IF(ISBLANK(LeaveTracker[[#This Row],[Employee Name]]),"-----",VLOOKUP(LeaveTracker[[#This Row],[Employee Name]],Employees[[Employee Name]:[Office]],6))</f>
        <v>-----</v>
      </c>
      <c r="F3491" s="24"/>
      <c r="G3491" s="24"/>
      <c r="H3491" s="19"/>
      <c r="I3491" s="51"/>
      <c r="J3491" s="27" t="str">
        <f ca="1">LeaveTracker[[#This Row],[Days]]&amp;" "&amp;LeaveTracker[[#This Row],[Type of Leave]]</f>
        <v xml:space="preserve">0 </v>
      </c>
      <c r="K3491" s="23">
        <f ca="1">NETWORKDAYS(LeaveTracker[[#This Row],[Start Date]],LeaveTracker[[#This Row],[End Date]],lstHolidays)</f>
        <v>0</v>
      </c>
      <c r="L3491" s="30"/>
    </row>
    <row r="3492" spans="2:12" ht="30" customHeight="1" x14ac:dyDescent="0.3">
      <c r="B3492" s="36">
        <v>44922</v>
      </c>
      <c r="C3492" s="36"/>
      <c r="D3492" s="19"/>
      <c r="E3492" s="19" t="str">
        <f>IF(ISBLANK(LeaveTracker[[#This Row],[Employee Name]]),"-----",VLOOKUP(LeaveTracker[[#This Row],[Employee Name]],Employees[[Employee Name]:[Office]],6))</f>
        <v>-----</v>
      </c>
      <c r="F3492" s="24"/>
      <c r="G3492" s="24"/>
      <c r="H3492" s="19"/>
      <c r="I3492" s="51"/>
      <c r="J3492" s="27" t="str">
        <f ca="1">LeaveTracker[[#This Row],[Days]]&amp;" "&amp;LeaveTracker[[#This Row],[Type of Leave]]</f>
        <v xml:space="preserve">0 </v>
      </c>
      <c r="K3492" s="23">
        <f ca="1">NETWORKDAYS(LeaveTracker[[#This Row],[Start Date]],LeaveTracker[[#This Row],[End Date]],lstHolidays)</f>
        <v>0</v>
      </c>
      <c r="L3492" s="30"/>
    </row>
    <row r="3493" spans="2:12" ht="30" customHeight="1" x14ac:dyDescent="0.3">
      <c r="B3493" s="36">
        <v>44922</v>
      </c>
      <c r="C3493" s="36"/>
      <c r="D3493" s="19"/>
      <c r="E3493" s="19" t="str">
        <f>IF(ISBLANK(LeaveTracker[[#This Row],[Employee Name]]),"-----",VLOOKUP(LeaveTracker[[#This Row],[Employee Name]],Employees[[Employee Name]:[Office]],6))</f>
        <v>-----</v>
      </c>
      <c r="F3493" s="24"/>
      <c r="G3493" s="24"/>
      <c r="H3493" s="19"/>
      <c r="I3493" s="51"/>
      <c r="J3493" s="27" t="str">
        <f ca="1">LeaveTracker[[#This Row],[Days]]&amp;" "&amp;LeaveTracker[[#This Row],[Type of Leave]]</f>
        <v xml:space="preserve">0 </v>
      </c>
      <c r="K3493" s="23">
        <f ca="1">NETWORKDAYS(LeaveTracker[[#This Row],[Start Date]],LeaveTracker[[#This Row],[End Date]],lstHolidays)</f>
        <v>0</v>
      </c>
      <c r="L3493" s="30"/>
    </row>
    <row r="3494" spans="2:12" ht="30" customHeight="1" x14ac:dyDescent="0.3">
      <c r="B3494" s="36">
        <v>44922</v>
      </c>
      <c r="C3494" s="36"/>
      <c r="D3494" s="19"/>
      <c r="E3494" s="19" t="str">
        <f>IF(ISBLANK(LeaveTracker[[#This Row],[Employee Name]]),"-----",VLOOKUP(LeaveTracker[[#This Row],[Employee Name]],Employees[[Employee Name]:[Office]],6))</f>
        <v>-----</v>
      </c>
      <c r="F3494" s="24"/>
      <c r="G3494" s="24"/>
      <c r="H3494" s="19"/>
      <c r="I3494" s="51"/>
      <c r="J3494" s="27" t="str">
        <f ca="1">LeaveTracker[[#This Row],[Days]]&amp;" "&amp;LeaveTracker[[#This Row],[Type of Leave]]</f>
        <v xml:space="preserve">0 </v>
      </c>
      <c r="K3494" s="23">
        <f ca="1">NETWORKDAYS(LeaveTracker[[#This Row],[Start Date]],LeaveTracker[[#This Row],[End Date]],lstHolidays)</f>
        <v>0</v>
      </c>
      <c r="L3494" s="30"/>
    </row>
    <row r="3495" spans="2:12" ht="30" customHeight="1" x14ac:dyDescent="0.3">
      <c r="B3495" s="36">
        <v>44922</v>
      </c>
      <c r="C3495" s="36"/>
      <c r="D3495" s="19"/>
      <c r="E3495" s="19" t="str">
        <f>IF(ISBLANK(LeaveTracker[[#This Row],[Employee Name]]),"-----",VLOOKUP(LeaveTracker[[#This Row],[Employee Name]],Employees[[Employee Name]:[Office]],6))</f>
        <v>-----</v>
      </c>
      <c r="F3495" s="24"/>
      <c r="G3495" s="24"/>
      <c r="H3495" s="19"/>
      <c r="I3495" s="51"/>
      <c r="J3495" s="27" t="str">
        <f ca="1">LeaveTracker[[#This Row],[Days]]&amp;" "&amp;LeaveTracker[[#This Row],[Type of Leave]]</f>
        <v xml:space="preserve">0 </v>
      </c>
      <c r="K3495" s="23">
        <f ca="1">NETWORKDAYS(LeaveTracker[[#This Row],[Start Date]],LeaveTracker[[#This Row],[End Date]],lstHolidays)</f>
        <v>0</v>
      </c>
      <c r="L3495" s="30"/>
    </row>
    <row r="3496" spans="2:12" ht="30" customHeight="1" x14ac:dyDescent="0.3">
      <c r="B3496" s="36">
        <v>44922</v>
      </c>
      <c r="C3496" s="36"/>
      <c r="D3496" s="19"/>
      <c r="E3496" s="19" t="str">
        <f>IF(ISBLANK(LeaveTracker[[#This Row],[Employee Name]]),"-----",VLOOKUP(LeaveTracker[[#This Row],[Employee Name]],Employees[[Employee Name]:[Office]],6))</f>
        <v>-----</v>
      </c>
      <c r="F3496" s="24"/>
      <c r="G3496" s="24"/>
      <c r="H3496" s="19"/>
      <c r="I3496" s="51"/>
      <c r="J3496" s="27" t="str">
        <f ca="1">LeaveTracker[[#This Row],[Days]]&amp;" "&amp;LeaveTracker[[#This Row],[Type of Leave]]</f>
        <v xml:space="preserve">0 </v>
      </c>
      <c r="K3496" s="23">
        <f ca="1">NETWORKDAYS(LeaveTracker[[#This Row],[Start Date]],LeaveTracker[[#This Row],[End Date]],lstHolidays)</f>
        <v>0</v>
      </c>
      <c r="L3496" s="30"/>
    </row>
    <row r="3497" spans="2:12" ht="30" customHeight="1" x14ac:dyDescent="0.3">
      <c r="B3497" s="36">
        <v>44922</v>
      </c>
      <c r="C3497" s="36"/>
      <c r="D3497" s="19"/>
      <c r="E3497" s="19" t="str">
        <f>IF(ISBLANK(LeaveTracker[[#This Row],[Employee Name]]),"-----",VLOOKUP(LeaveTracker[[#This Row],[Employee Name]],Employees[[Employee Name]:[Office]],6))</f>
        <v>-----</v>
      </c>
      <c r="F3497" s="24"/>
      <c r="G3497" s="24"/>
      <c r="H3497" s="19"/>
      <c r="I3497" s="51"/>
      <c r="J3497" s="27" t="str">
        <f ca="1">LeaveTracker[[#This Row],[Days]]&amp;" "&amp;LeaveTracker[[#This Row],[Type of Leave]]</f>
        <v xml:space="preserve">0 </v>
      </c>
      <c r="K3497" s="23">
        <f ca="1">NETWORKDAYS(LeaveTracker[[#This Row],[Start Date]],LeaveTracker[[#This Row],[End Date]],lstHolidays)</f>
        <v>0</v>
      </c>
      <c r="L3497" s="30"/>
    </row>
    <row r="3498" spans="2:12" ht="30" customHeight="1" x14ac:dyDescent="0.3">
      <c r="B3498" s="36">
        <v>44922</v>
      </c>
      <c r="C3498" s="36"/>
      <c r="D3498" s="19"/>
      <c r="E3498" s="19" t="str">
        <f>IF(ISBLANK(LeaveTracker[[#This Row],[Employee Name]]),"-----",VLOOKUP(LeaveTracker[[#This Row],[Employee Name]],Employees[[Employee Name]:[Office]],6))</f>
        <v>-----</v>
      </c>
      <c r="F3498" s="24"/>
      <c r="G3498" s="24"/>
      <c r="H3498" s="19"/>
      <c r="I3498" s="51"/>
      <c r="J3498" s="27" t="str">
        <f ca="1">LeaveTracker[[#This Row],[Days]]&amp;" "&amp;LeaveTracker[[#This Row],[Type of Leave]]</f>
        <v xml:space="preserve">0 </v>
      </c>
      <c r="K3498" s="23">
        <f ca="1">NETWORKDAYS(LeaveTracker[[#This Row],[Start Date]],LeaveTracker[[#This Row],[End Date]],lstHolidays)</f>
        <v>0</v>
      </c>
      <c r="L3498" s="30"/>
    </row>
    <row r="3499" spans="2:12" ht="30" customHeight="1" x14ac:dyDescent="0.3">
      <c r="B3499" s="36">
        <v>44922</v>
      </c>
      <c r="C3499" s="36"/>
      <c r="D3499" s="19"/>
      <c r="E3499" s="19" t="str">
        <f>IF(ISBLANK(LeaveTracker[[#This Row],[Employee Name]]),"-----",VLOOKUP(LeaveTracker[[#This Row],[Employee Name]],Employees[[Employee Name]:[Office]],6))</f>
        <v>-----</v>
      </c>
      <c r="F3499" s="24"/>
      <c r="G3499" s="24"/>
      <c r="H3499" s="19"/>
      <c r="I3499" s="51"/>
      <c r="J3499" s="27" t="str">
        <f ca="1">LeaveTracker[[#This Row],[Days]]&amp;" "&amp;LeaveTracker[[#This Row],[Type of Leave]]</f>
        <v xml:space="preserve">0 </v>
      </c>
      <c r="K3499" s="23">
        <f ca="1">NETWORKDAYS(LeaveTracker[[#This Row],[Start Date]],LeaveTracker[[#This Row],[End Date]],lstHolidays)</f>
        <v>0</v>
      </c>
      <c r="L3499" s="30"/>
    </row>
    <row r="3500" spans="2:12" ht="30" customHeight="1" x14ac:dyDescent="0.3">
      <c r="B3500" s="36">
        <v>44922</v>
      </c>
      <c r="C3500" s="36"/>
      <c r="D3500" s="19"/>
      <c r="E3500" s="19" t="str">
        <f>IF(ISBLANK(LeaveTracker[[#This Row],[Employee Name]]),"-----",VLOOKUP(LeaveTracker[[#This Row],[Employee Name]],Employees[[Employee Name]:[Office]],6))</f>
        <v>-----</v>
      </c>
      <c r="F3500" s="24"/>
      <c r="G3500" s="24"/>
      <c r="H3500" s="19"/>
      <c r="I3500" s="51"/>
      <c r="J3500" s="27" t="str">
        <f ca="1">LeaveTracker[[#This Row],[Days]]&amp;" "&amp;LeaveTracker[[#This Row],[Type of Leave]]</f>
        <v xml:space="preserve">0 </v>
      </c>
      <c r="K3500" s="23">
        <f ca="1">NETWORKDAYS(LeaveTracker[[#This Row],[Start Date]],LeaveTracker[[#This Row],[End Date]],lstHolidays)</f>
        <v>0</v>
      </c>
      <c r="L3500" s="30"/>
    </row>
    <row r="3501" spans="2:12" ht="30" customHeight="1" x14ac:dyDescent="0.3">
      <c r="B3501" s="36">
        <v>44922</v>
      </c>
      <c r="C3501" s="36"/>
      <c r="D3501" s="19"/>
      <c r="E3501" s="19" t="str">
        <f>IF(ISBLANK(LeaveTracker[[#This Row],[Employee Name]]),"-----",VLOOKUP(LeaveTracker[[#This Row],[Employee Name]],Employees[[Employee Name]:[Office]],6))</f>
        <v>-----</v>
      </c>
      <c r="F3501" s="24"/>
      <c r="G3501" s="24"/>
      <c r="H3501" s="19"/>
      <c r="I3501" s="51"/>
      <c r="J3501" s="27" t="str">
        <f ca="1">LeaveTracker[[#This Row],[Days]]&amp;" "&amp;LeaveTracker[[#This Row],[Type of Leave]]</f>
        <v xml:space="preserve">0 </v>
      </c>
      <c r="K3501" s="23">
        <f ca="1">NETWORKDAYS(LeaveTracker[[#This Row],[Start Date]],LeaveTracker[[#This Row],[End Date]],lstHolidays)</f>
        <v>0</v>
      </c>
      <c r="L3501" s="30"/>
    </row>
    <row r="3502" spans="2:12" ht="30" customHeight="1" x14ac:dyDescent="0.3">
      <c r="B3502" s="36">
        <v>44922</v>
      </c>
      <c r="C3502" s="36"/>
      <c r="D3502" s="19"/>
      <c r="E3502" s="19" t="str">
        <f>IF(ISBLANK(LeaveTracker[[#This Row],[Employee Name]]),"-----",VLOOKUP(LeaveTracker[[#This Row],[Employee Name]],Employees[[Employee Name]:[Office]],6))</f>
        <v>-----</v>
      </c>
      <c r="F3502" s="24"/>
      <c r="G3502" s="24"/>
      <c r="H3502" s="19"/>
      <c r="I3502" s="51"/>
      <c r="J3502" s="27" t="str">
        <f ca="1">LeaveTracker[[#This Row],[Days]]&amp;" "&amp;LeaveTracker[[#This Row],[Type of Leave]]</f>
        <v xml:space="preserve">0 </v>
      </c>
      <c r="K3502" s="23">
        <f ca="1">NETWORKDAYS(LeaveTracker[[#This Row],[Start Date]],LeaveTracker[[#This Row],[End Date]],lstHolidays)</f>
        <v>0</v>
      </c>
      <c r="L3502" s="30"/>
    </row>
    <row r="3503" spans="2:12" ht="30" customHeight="1" x14ac:dyDescent="0.3">
      <c r="B3503" s="36">
        <v>44922</v>
      </c>
      <c r="C3503" s="36"/>
      <c r="D3503" s="19"/>
      <c r="E3503" s="19" t="str">
        <f>IF(ISBLANK(LeaveTracker[[#This Row],[Employee Name]]),"-----",VLOOKUP(LeaveTracker[[#This Row],[Employee Name]],Employees[[Employee Name]:[Office]],6))</f>
        <v>-----</v>
      </c>
      <c r="F3503" s="24"/>
      <c r="G3503" s="24"/>
      <c r="H3503" s="19"/>
      <c r="I3503" s="51"/>
      <c r="J3503" s="27" t="str">
        <f ca="1">LeaveTracker[[#This Row],[Days]]&amp;" "&amp;LeaveTracker[[#This Row],[Type of Leave]]</f>
        <v xml:space="preserve">0 </v>
      </c>
      <c r="K3503" s="23">
        <f ca="1">NETWORKDAYS(LeaveTracker[[#This Row],[Start Date]],LeaveTracker[[#This Row],[End Date]],lstHolidays)</f>
        <v>0</v>
      </c>
      <c r="L3503" s="30"/>
    </row>
    <row r="3504" spans="2:12" ht="30" customHeight="1" x14ac:dyDescent="0.3">
      <c r="B3504" s="36">
        <v>44922</v>
      </c>
      <c r="C3504" s="36"/>
      <c r="D3504" s="19"/>
      <c r="E3504" s="19" t="str">
        <f>IF(ISBLANK(LeaveTracker[[#This Row],[Employee Name]]),"-----",VLOOKUP(LeaveTracker[[#This Row],[Employee Name]],Employees[[Employee Name]:[Office]],6))</f>
        <v>-----</v>
      </c>
      <c r="F3504" s="24"/>
      <c r="G3504" s="24"/>
      <c r="H3504" s="19"/>
      <c r="I3504" s="51"/>
      <c r="J3504" s="27" t="str">
        <f ca="1">LeaveTracker[[#This Row],[Days]]&amp;" "&amp;LeaveTracker[[#This Row],[Type of Leave]]</f>
        <v xml:space="preserve">0 </v>
      </c>
      <c r="K3504" s="23">
        <f ca="1">NETWORKDAYS(LeaveTracker[[#This Row],[Start Date]],LeaveTracker[[#This Row],[End Date]],lstHolidays)</f>
        <v>0</v>
      </c>
      <c r="L3504" s="30"/>
    </row>
    <row r="3505" spans="2:12" ht="30" customHeight="1" x14ac:dyDescent="0.3">
      <c r="B3505" s="36">
        <v>44922</v>
      </c>
      <c r="C3505" s="36"/>
      <c r="D3505" s="19"/>
      <c r="E3505" s="19" t="str">
        <f>IF(ISBLANK(LeaveTracker[[#This Row],[Employee Name]]),"-----",VLOOKUP(LeaveTracker[[#This Row],[Employee Name]],Employees[[Employee Name]:[Office]],6))</f>
        <v>-----</v>
      </c>
      <c r="F3505" s="24"/>
      <c r="G3505" s="24"/>
      <c r="H3505" s="19"/>
      <c r="I3505" s="51"/>
      <c r="J3505" s="27" t="str">
        <f ca="1">LeaveTracker[[#This Row],[Days]]&amp;" "&amp;LeaveTracker[[#This Row],[Type of Leave]]</f>
        <v xml:space="preserve">0 </v>
      </c>
      <c r="K3505" s="23">
        <f ca="1">NETWORKDAYS(LeaveTracker[[#This Row],[Start Date]],LeaveTracker[[#This Row],[End Date]],lstHolidays)</f>
        <v>0</v>
      </c>
      <c r="L3505" s="30"/>
    </row>
    <row r="3506" spans="2:12" ht="30" customHeight="1" x14ac:dyDescent="0.3">
      <c r="B3506" s="36">
        <v>44922</v>
      </c>
      <c r="C3506" s="36"/>
      <c r="D3506" s="19"/>
      <c r="E3506" s="19" t="str">
        <f>IF(ISBLANK(LeaveTracker[[#This Row],[Employee Name]]),"-----",VLOOKUP(LeaveTracker[[#This Row],[Employee Name]],Employees[[Employee Name]:[Office]],6))</f>
        <v>-----</v>
      </c>
      <c r="F3506" s="24"/>
      <c r="G3506" s="24"/>
      <c r="H3506" s="19"/>
      <c r="I3506" s="51"/>
      <c r="J3506" s="27" t="str">
        <f ca="1">LeaveTracker[[#This Row],[Days]]&amp;" "&amp;LeaveTracker[[#This Row],[Type of Leave]]</f>
        <v xml:space="preserve">0 </v>
      </c>
      <c r="K3506" s="23">
        <f ca="1">NETWORKDAYS(LeaveTracker[[#This Row],[Start Date]],LeaveTracker[[#This Row],[End Date]],lstHolidays)</f>
        <v>0</v>
      </c>
      <c r="L3506" s="30"/>
    </row>
    <row r="3507" spans="2:12" ht="30" customHeight="1" x14ac:dyDescent="0.3">
      <c r="B3507" s="36">
        <v>44922</v>
      </c>
      <c r="C3507" s="36"/>
      <c r="D3507" s="19"/>
      <c r="E3507" s="19" t="str">
        <f>IF(ISBLANK(LeaveTracker[[#This Row],[Employee Name]]),"-----",VLOOKUP(LeaveTracker[[#This Row],[Employee Name]],Employees[[Employee Name]:[Office]],6))</f>
        <v>-----</v>
      </c>
      <c r="F3507" s="24"/>
      <c r="G3507" s="24"/>
      <c r="H3507" s="19"/>
      <c r="I3507" s="51"/>
      <c r="J3507" s="27" t="str">
        <f ca="1">LeaveTracker[[#This Row],[Days]]&amp;" "&amp;LeaveTracker[[#This Row],[Type of Leave]]</f>
        <v xml:space="preserve">0 </v>
      </c>
      <c r="K3507" s="23">
        <f ca="1">NETWORKDAYS(LeaveTracker[[#This Row],[Start Date]],LeaveTracker[[#This Row],[End Date]],lstHolidays)</f>
        <v>0</v>
      </c>
      <c r="L3507" s="30"/>
    </row>
    <row r="3508" spans="2:12" ht="30" customHeight="1" x14ac:dyDescent="0.3">
      <c r="B3508" s="36">
        <v>44922</v>
      </c>
      <c r="C3508" s="36"/>
      <c r="D3508" s="19"/>
      <c r="E3508" s="19" t="str">
        <f>IF(ISBLANK(LeaveTracker[[#This Row],[Employee Name]]),"-----",VLOOKUP(LeaveTracker[[#This Row],[Employee Name]],Employees[[Employee Name]:[Office]],6))</f>
        <v>-----</v>
      </c>
      <c r="F3508" s="24"/>
      <c r="G3508" s="24"/>
      <c r="H3508" s="19"/>
      <c r="I3508" s="51"/>
      <c r="J3508" s="27" t="str">
        <f ca="1">LeaveTracker[[#This Row],[Days]]&amp;" "&amp;LeaveTracker[[#This Row],[Type of Leave]]</f>
        <v xml:space="preserve">0 </v>
      </c>
      <c r="K3508" s="23">
        <f ca="1">NETWORKDAYS(LeaveTracker[[#This Row],[Start Date]],LeaveTracker[[#This Row],[End Date]],lstHolidays)</f>
        <v>0</v>
      </c>
      <c r="L3508" s="30"/>
    </row>
    <row r="3509" spans="2:12" ht="30" customHeight="1" x14ac:dyDescent="0.3">
      <c r="B3509" s="36">
        <v>44922</v>
      </c>
      <c r="C3509" s="36"/>
      <c r="D3509" s="19"/>
      <c r="E3509" s="19" t="str">
        <f>IF(ISBLANK(LeaveTracker[[#This Row],[Employee Name]]),"-----",VLOOKUP(LeaveTracker[[#This Row],[Employee Name]],Employees[[Employee Name]:[Office]],6))</f>
        <v>-----</v>
      </c>
      <c r="F3509" s="24"/>
      <c r="G3509" s="24"/>
      <c r="H3509" s="19"/>
      <c r="I3509" s="51"/>
      <c r="J3509" s="27" t="str">
        <f ca="1">LeaveTracker[[#This Row],[Days]]&amp;" "&amp;LeaveTracker[[#This Row],[Type of Leave]]</f>
        <v xml:space="preserve">0 </v>
      </c>
      <c r="K3509" s="23">
        <f ca="1">NETWORKDAYS(LeaveTracker[[#This Row],[Start Date]],LeaveTracker[[#This Row],[End Date]],lstHolidays)</f>
        <v>0</v>
      </c>
      <c r="L3509" s="30"/>
    </row>
    <row r="3510" spans="2:12" ht="30" customHeight="1" x14ac:dyDescent="0.3">
      <c r="B3510" s="36">
        <v>44922</v>
      </c>
      <c r="C3510" s="36"/>
      <c r="D3510" s="19"/>
      <c r="E3510" s="19" t="str">
        <f>IF(ISBLANK(LeaveTracker[[#This Row],[Employee Name]]),"-----",VLOOKUP(LeaveTracker[[#This Row],[Employee Name]],Employees[[Employee Name]:[Office]],6))</f>
        <v>-----</v>
      </c>
      <c r="F3510" s="24"/>
      <c r="G3510" s="24"/>
      <c r="H3510" s="19"/>
      <c r="I3510" s="51"/>
      <c r="J3510" s="27" t="str">
        <f ca="1">LeaveTracker[[#This Row],[Days]]&amp;" "&amp;LeaveTracker[[#This Row],[Type of Leave]]</f>
        <v xml:space="preserve">0 </v>
      </c>
      <c r="K3510" s="23">
        <f ca="1">NETWORKDAYS(LeaveTracker[[#This Row],[Start Date]],LeaveTracker[[#This Row],[End Date]],lstHolidays)</f>
        <v>0</v>
      </c>
      <c r="L3510" s="30"/>
    </row>
    <row r="3511" spans="2:12" ht="30" customHeight="1" x14ac:dyDescent="0.3">
      <c r="B3511" s="36">
        <v>44922</v>
      </c>
      <c r="C3511" s="36"/>
      <c r="D3511" s="19"/>
      <c r="E3511" s="19" t="str">
        <f>IF(ISBLANK(LeaveTracker[[#This Row],[Employee Name]]),"-----",VLOOKUP(LeaveTracker[[#This Row],[Employee Name]],Employees[[Employee Name]:[Office]],6))</f>
        <v>-----</v>
      </c>
      <c r="F3511" s="24"/>
      <c r="G3511" s="24"/>
      <c r="H3511" s="19"/>
      <c r="I3511" s="51"/>
      <c r="J3511" s="27" t="str">
        <f ca="1">LeaveTracker[[#This Row],[Days]]&amp;" "&amp;LeaveTracker[[#This Row],[Type of Leave]]</f>
        <v xml:space="preserve">0 </v>
      </c>
      <c r="K3511" s="23">
        <f ca="1">NETWORKDAYS(LeaveTracker[[#This Row],[Start Date]],LeaveTracker[[#This Row],[End Date]],lstHolidays)</f>
        <v>0</v>
      </c>
      <c r="L3511" s="30"/>
    </row>
    <row r="3512" spans="2:12" ht="30" customHeight="1" x14ac:dyDescent="0.3">
      <c r="B3512" s="36">
        <v>44922</v>
      </c>
      <c r="C3512" s="36"/>
      <c r="D3512" s="19"/>
      <c r="E3512" s="19" t="str">
        <f>IF(ISBLANK(LeaveTracker[[#This Row],[Employee Name]]),"-----",VLOOKUP(LeaveTracker[[#This Row],[Employee Name]],Employees[[Employee Name]:[Office]],6))</f>
        <v>-----</v>
      </c>
      <c r="F3512" s="24"/>
      <c r="G3512" s="24"/>
      <c r="H3512" s="19"/>
      <c r="I3512" s="51"/>
      <c r="J3512" s="27" t="str">
        <f ca="1">LeaveTracker[[#This Row],[Days]]&amp;" "&amp;LeaveTracker[[#This Row],[Type of Leave]]</f>
        <v xml:space="preserve">0 </v>
      </c>
      <c r="K3512" s="23">
        <f ca="1">NETWORKDAYS(LeaveTracker[[#This Row],[Start Date]],LeaveTracker[[#This Row],[End Date]],lstHolidays)</f>
        <v>0</v>
      </c>
      <c r="L3512" s="30"/>
    </row>
    <row r="3513" spans="2:12" ht="30" customHeight="1" x14ac:dyDescent="0.3">
      <c r="B3513" s="36">
        <v>44922</v>
      </c>
      <c r="C3513" s="36"/>
      <c r="D3513" s="19"/>
      <c r="E3513" s="19" t="str">
        <f>IF(ISBLANK(LeaveTracker[[#This Row],[Employee Name]]),"-----",VLOOKUP(LeaveTracker[[#This Row],[Employee Name]],Employees[[Employee Name]:[Office]],6))</f>
        <v>-----</v>
      </c>
      <c r="F3513" s="24"/>
      <c r="G3513" s="24"/>
      <c r="H3513" s="19"/>
      <c r="I3513" s="51"/>
      <c r="J3513" s="27" t="str">
        <f ca="1">LeaveTracker[[#This Row],[Days]]&amp;" "&amp;LeaveTracker[[#This Row],[Type of Leave]]</f>
        <v xml:space="preserve">0 </v>
      </c>
      <c r="K3513" s="23">
        <f ca="1">NETWORKDAYS(LeaveTracker[[#This Row],[Start Date]],LeaveTracker[[#This Row],[End Date]],lstHolidays)</f>
        <v>0</v>
      </c>
      <c r="L3513" s="30"/>
    </row>
    <row r="3514" spans="2:12" ht="30" customHeight="1" x14ac:dyDescent="0.3">
      <c r="B3514" s="36">
        <v>44922</v>
      </c>
      <c r="C3514" s="36"/>
      <c r="D3514" s="19"/>
      <c r="E3514" s="19" t="str">
        <f>IF(ISBLANK(LeaveTracker[[#This Row],[Employee Name]]),"-----",VLOOKUP(LeaveTracker[[#This Row],[Employee Name]],Employees[[Employee Name]:[Office]],6))</f>
        <v>-----</v>
      </c>
      <c r="F3514" s="24"/>
      <c r="G3514" s="24"/>
      <c r="H3514" s="19"/>
      <c r="I3514" s="51"/>
      <c r="J3514" s="27" t="str">
        <f ca="1">LeaveTracker[[#This Row],[Days]]&amp;" "&amp;LeaveTracker[[#This Row],[Type of Leave]]</f>
        <v xml:space="preserve">0 </v>
      </c>
      <c r="K3514" s="23">
        <f ca="1">NETWORKDAYS(LeaveTracker[[#This Row],[Start Date]],LeaveTracker[[#This Row],[End Date]],lstHolidays)</f>
        <v>0</v>
      </c>
      <c r="L3514" s="30"/>
    </row>
    <row r="3515" spans="2:12" ht="30" customHeight="1" x14ac:dyDescent="0.3">
      <c r="B3515" s="36">
        <v>44922</v>
      </c>
      <c r="C3515" s="36"/>
      <c r="D3515" s="19"/>
      <c r="E3515" s="19" t="str">
        <f>IF(ISBLANK(LeaveTracker[[#This Row],[Employee Name]]),"-----",VLOOKUP(LeaveTracker[[#This Row],[Employee Name]],Employees[[Employee Name]:[Office]],6))</f>
        <v>-----</v>
      </c>
      <c r="F3515" s="24"/>
      <c r="G3515" s="24"/>
      <c r="H3515" s="19"/>
      <c r="I3515" s="51"/>
      <c r="J3515" s="27" t="str">
        <f ca="1">LeaveTracker[[#This Row],[Days]]&amp;" "&amp;LeaveTracker[[#This Row],[Type of Leave]]</f>
        <v xml:space="preserve">0 </v>
      </c>
      <c r="K3515" s="23">
        <f ca="1">NETWORKDAYS(LeaveTracker[[#This Row],[Start Date]],LeaveTracker[[#This Row],[End Date]],lstHolidays)</f>
        <v>0</v>
      </c>
      <c r="L3515" s="30"/>
    </row>
    <row r="3516" spans="2:12" ht="30" customHeight="1" x14ac:dyDescent="0.3">
      <c r="B3516" s="36">
        <v>44922</v>
      </c>
      <c r="C3516" s="36"/>
      <c r="D3516" s="19"/>
      <c r="E3516" s="19" t="str">
        <f>IF(ISBLANK(LeaveTracker[[#This Row],[Employee Name]]),"-----",VLOOKUP(LeaveTracker[[#This Row],[Employee Name]],Employees[[Employee Name]:[Office]],6))</f>
        <v>-----</v>
      </c>
      <c r="F3516" s="24"/>
      <c r="G3516" s="24"/>
      <c r="H3516" s="19"/>
      <c r="I3516" s="51"/>
      <c r="J3516" s="27" t="str">
        <f ca="1">LeaveTracker[[#This Row],[Days]]&amp;" "&amp;LeaveTracker[[#This Row],[Type of Leave]]</f>
        <v xml:space="preserve">0 </v>
      </c>
      <c r="K3516" s="23">
        <f ca="1">NETWORKDAYS(LeaveTracker[[#This Row],[Start Date]],LeaveTracker[[#This Row],[End Date]],lstHolidays)</f>
        <v>0</v>
      </c>
      <c r="L3516" s="30"/>
    </row>
    <row r="3517" spans="2:12" ht="30" customHeight="1" x14ac:dyDescent="0.3">
      <c r="B3517" s="36">
        <v>44922</v>
      </c>
      <c r="C3517" s="36"/>
      <c r="D3517" s="19"/>
      <c r="E3517" s="19" t="str">
        <f>IF(ISBLANK(LeaveTracker[[#This Row],[Employee Name]]),"-----",VLOOKUP(LeaveTracker[[#This Row],[Employee Name]],Employees[[Employee Name]:[Office]],6))</f>
        <v>-----</v>
      </c>
      <c r="F3517" s="24"/>
      <c r="G3517" s="24"/>
      <c r="H3517" s="19"/>
      <c r="I3517" s="51"/>
      <c r="J3517" s="27" t="str">
        <f ca="1">LeaveTracker[[#This Row],[Days]]&amp;" "&amp;LeaveTracker[[#This Row],[Type of Leave]]</f>
        <v xml:space="preserve">0 </v>
      </c>
      <c r="K3517" s="23">
        <f ca="1">NETWORKDAYS(LeaveTracker[[#This Row],[Start Date]],LeaveTracker[[#This Row],[End Date]],lstHolidays)</f>
        <v>0</v>
      </c>
      <c r="L3517" s="30"/>
    </row>
    <row r="3518" spans="2:12" ht="30" customHeight="1" x14ac:dyDescent="0.3">
      <c r="B3518" s="36">
        <v>44922</v>
      </c>
      <c r="C3518" s="36"/>
      <c r="D3518" s="19"/>
      <c r="E3518" s="19" t="str">
        <f>IF(ISBLANK(LeaveTracker[[#This Row],[Employee Name]]),"-----",VLOOKUP(LeaveTracker[[#This Row],[Employee Name]],Employees[[Employee Name]:[Office]],6))</f>
        <v>-----</v>
      </c>
      <c r="F3518" s="24"/>
      <c r="G3518" s="24"/>
      <c r="H3518" s="19"/>
      <c r="I3518" s="51"/>
      <c r="J3518" s="27" t="str">
        <f ca="1">LeaveTracker[[#This Row],[Days]]&amp;" "&amp;LeaveTracker[[#This Row],[Type of Leave]]</f>
        <v xml:space="preserve">0 </v>
      </c>
      <c r="K3518" s="23">
        <f ca="1">NETWORKDAYS(LeaveTracker[[#This Row],[Start Date]],LeaveTracker[[#This Row],[End Date]],lstHolidays)</f>
        <v>0</v>
      </c>
      <c r="L3518" s="30"/>
    </row>
    <row r="3519" spans="2:12" ht="30" customHeight="1" x14ac:dyDescent="0.3">
      <c r="B3519" s="36">
        <v>44922</v>
      </c>
      <c r="C3519" s="36"/>
      <c r="D3519" s="19"/>
      <c r="E3519" s="19" t="str">
        <f>IF(ISBLANK(LeaveTracker[[#This Row],[Employee Name]]),"-----",VLOOKUP(LeaveTracker[[#This Row],[Employee Name]],Employees[[Employee Name]:[Office]],6))</f>
        <v>-----</v>
      </c>
      <c r="F3519" s="24"/>
      <c r="G3519" s="24"/>
      <c r="H3519" s="19"/>
      <c r="I3519" s="51"/>
      <c r="J3519" s="27" t="str">
        <f ca="1">LeaveTracker[[#This Row],[Days]]&amp;" "&amp;LeaveTracker[[#This Row],[Type of Leave]]</f>
        <v xml:space="preserve">0 </v>
      </c>
      <c r="K3519" s="23">
        <f ca="1">NETWORKDAYS(LeaveTracker[[#This Row],[Start Date]],LeaveTracker[[#This Row],[End Date]],lstHolidays)</f>
        <v>0</v>
      </c>
      <c r="L3519" s="30"/>
    </row>
    <row r="3520" spans="2:12" ht="30" customHeight="1" x14ac:dyDescent="0.3">
      <c r="B3520" s="36">
        <v>44922</v>
      </c>
      <c r="C3520" s="36"/>
      <c r="D3520" s="19"/>
      <c r="E3520" s="19" t="str">
        <f>IF(ISBLANK(LeaveTracker[[#This Row],[Employee Name]]),"-----",VLOOKUP(LeaveTracker[[#This Row],[Employee Name]],Employees[[Employee Name]:[Office]],6))</f>
        <v>-----</v>
      </c>
      <c r="F3520" s="24"/>
      <c r="G3520" s="24"/>
      <c r="H3520" s="19"/>
      <c r="I3520" s="51"/>
      <c r="J3520" s="27" t="str">
        <f ca="1">LeaveTracker[[#This Row],[Days]]&amp;" "&amp;LeaveTracker[[#This Row],[Type of Leave]]</f>
        <v xml:space="preserve">0 </v>
      </c>
      <c r="K3520" s="23">
        <f ca="1">NETWORKDAYS(LeaveTracker[[#This Row],[Start Date]],LeaveTracker[[#This Row],[End Date]],lstHolidays)</f>
        <v>0</v>
      </c>
      <c r="L3520" s="30"/>
    </row>
    <row r="3521" spans="2:12" ht="30" customHeight="1" x14ac:dyDescent="0.3">
      <c r="B3521" s="36">
        <v>44922</v>
      </c>
      <c r="C3521" s="36"/>
      <c r="D3521" s="19"/>
      <c r="E3521" s="19" t="str">
        <f>IF(ISBLANK(LeaveTracker[[#This Row],[Employee Name]]),"-----",VLOOKUP(LeaveTracker[[#This Row],[Employee Name]],Employees[[Employee Name]:[Office]],6))</f>
        <v>-----</v>
      </c>
      <c r="F3521" s="24"/>
      <c r="G3521" s="24"/>
      <c r="H3521" s="19"/>
      <c r="I3521" s="51"/>
      <c r="J3521" s="27" t="str">
        <f ca="1">LeaveTracker[[#This Row],[Days]]&amp;" "&amp;LeaveTracker[[#This Row],[Type of Leave]]</f>
        <v xml:space="preserve">0 </v>
      </c>
      <c r="K3521" s="23">
        <f ca="1">NETWORKDAYS(LeaveTracker[[#This Row],[Start Date]],LeaveTracker[[#This Row],[End Date]],lstHolidays)</f>
        <v>0</v>
      </c>
      <c r="L3521" s="30"/>
    </row>
    <row r="3522" spans="2:12" ht="30" customHeight="1" x14ac:dyDescent="0.3">
      <c r="B3522" s="36">
        <v>44922</v>
      </c>
      <c r="C3522" s="36"/>
      <c r="D3522" s="19"/>
      <c r="E3522" s="19" t="str">
        <f>IF(ISBLANK(LeaveTracker[[#This Row],[Employee Name]]),"-----",VLOOKUP(LeaveTracker[[#This Row],[Employee Name]],Employees[[Employee Name]:[Office]],6))</f>
        <v>-----</v>
      </c>
      <c r="F3522" s="24"/>
      <c r="G3522" s="24"/>
      <c r="H3522" s="19"/>
      <c r="I3522" s="51"/>
      <c r="J3522" s="27" t="str">
        <f ca="1">LeaveTracker[[#This Row],[Days]]&amp;" "&amp;LeaveTracker[[#This Row],[Type of Leave]]</f>
        <v xml:space="preserve">0 </v>
      </c>
      <c r="K3522" s="23">
        <f ca="1">NETWORKDAYS(LeaveTracker[[#This Row],[Start Date]],LeaveTracker[[#This Row],[End Date]],lstHolidays)</f>
        <v>0</v>
      </c>
      <c r="L3522" s="30"/>
    </row>
    <row r="3523" spans="2:12" ht="30" customHeight="1" x14ac:dyDescent="0.3">
      <c r="B3523" s="36">
        <v>44922</v>
      </c>
      <c r="C3523" s="36"/>
      <c r="D3523" s="19"/>
      <c r="E3523" s="19" t="str">
        <f>IF(ISBLANK(LeaveTracker[[#This Row],[Employee Name]]),"-----",VLOOKUP(LeaveTracker[[#This Row],[Employee Name]],Employees[[Employee Name]:[Office]],6))</f>
        <v>-----</v>
      </c>
      <c r="F3523" s="24"/>
      <c r="G3523" s="24"/>
      <c r="H3523" s="19"/>
      <c r="I3523" s="51"/>
      <c r="J3523" s="27" t="str">
        <f ca="1">LeaveTracker[[#This Row],[Days]]&amp;" "&amp;LeaveTracker[[#This Row],[Type of Leave]]</f>
        <v xml:space="preserve">0 </v>
      </c>
      <c r="K3523" s="23">
        <f ca="1">NETWORKDAYS(LeaveTracker[[#This Row],[Start Date]],LeaveTracker[[#This Row],[End Date]],lstHolidays)</f>
        <v>0</v>
      </c>
      <c r="L3523" s="30"/>
    </row>
    <row r="3524" spans="2:12" ht="30" customHeight="1" x14ac:dyDescent="0.3">
      <c r="B3524" s="36">
        <v>44922</v>
      </c>
      <c r="C3524" s="36"/>
      <c r="D3524" s="19"/>
      <c r="E3524" s="19" t="str">
        <f>IF(ISBLANK(LeaveTracker[[#This Row],[Employee Name]]),"-----",VLOOKUP(LeaveTracker[[#This Row],[Employee Name]],Employees[[Employee Name]:[Office]],6))</f>
        <v>-----</v>
      </c>
      <c r="F3524" s="24"/>
      <c r="G3524" s="24"/>
      <c r="H3524" s="19"/>
      <c r="I3524" s="51"/>
      <c r="J3524" s="27" t="str">
        <f ca="1">LeaveTracker[[#This Row],[Days]]&amp;" "&amp;LeaveTracker[[#This Row],[Type of Leave]]</f>
        <v xml:space="preserve">0 </v>
      </c>
      <c r="K3524" s="23">
        <f ca="1">NETWORKDAYS(LeaveTracker[[#This Row],[Start Date]],LeaveTracker[[#This Row],[End Date]],lstHolidays)</f>
        <v>0</v>
      </c>
      <c r="L3524" s="30"/>
    </row>
    <row r="3525" spans="2:12" ht="30" customHeight="1" x14ac:dyDescent="0.3">
      <c r="B3525" s="36">
        <v>44922</v>
      </c>
      <c r="C3525" s="36"/>
      <c r="D3525" s="19"/>
      <c r="E3525" s="19" t="str">
        <f>IF(ISBLANK(LeaveTracker[[#This Row],[Employee Name]]),"-----",VLOOKUP(LeaveTracker[[#This Row],[Employee Name]],Employees[[Employee Name]:[Office]],6))</f>
        <v>-----</v>
      </c>
      <c r="F3525" s="24"/>
      <c r="G3525" s="24"/>
      <c r="H3525" s="19"/>
      <c r="I3525" s="51"/>
      <c r="J3525" s="27" t="str">
        <f ca="1">LeaveTracker[[#This Row],[Days]]&amp;" "&amp;LeaveTracker[[#This Row],[Type of Leave]]</f>
        <v xml:space="preserve">0 </v>
      </c>
      <c r="K3525" s="23">
        <f ca="1">NETWORKDAYS(LeaveTracker[[#This Row],[Start Date]],LeaveTracker[[#This Row],[End Date]],lstHolidays)</f>
        <v>0</v>
      </c>
      <c r="L3525" s="30"/>
    </row>
    <row r="3526" spans="2:12" ht="30" customHeight="1" x14ac:dyDescent="0.3">
      <c r="B3526" s="36">
        <v>44922</v>
      </c>
      <c r="C3526" s="36"/>
      <c r="D3526" s="19"/>
      <c r="E3526" s="19" t="str">
        <f>IF(ISBLANK(LeaveTracker[[#This Row],[Employee Name]]),"-----",VLOOKUP(LeaveTracker[[#This Row],[Employee Name]],Employees[[Employee Name]:[Office]],6))</f>
        <v>-----</v>
      </c>
      <c r="F3526" s="24"/>
      <c r="G3526" s="24"/>
      <c r="H3526" s="19"/>
      <c r="I3526" s="51"/>
      <c r="J3526" s="27" t="str">
        <f ca="1">LeaveTracker[[#This Row],[Days]]&amp;" "&amp;LeaveTracker[[#This Row],[Type of Leave]]</f>
        <v xml:space="preserve">0 </v>
      </c>
      <c r="K3526" s="23">
        <f ca="1">NETWORKDAYS(LeaveTracker[[#This Row],[Start Date]],LeaveTracker[[#This Row],[End Date]],lstHolidays)</f>
        <v>0</v>
      </c>
      <c r="L3526" s="30"/>
    </row>
    <row r="3527" spans="2:12" ht="30" customHeight="1" x14ac:dyDescent="0.3">
      <c r="B3527" s="36">
        <v>44922</v>
      </c>
      <c r="C3527" s="36"/>
      <c r="D3527" s="19"/>
      <c r="E3527" s="19" t="str">
        <f>IF(ISBLANK(LeaveTracker[[#This Row],[Employee Name]]),"-----",VLOOKUP(LeaveTracker[[#This Row],[Employee Name]],Employees[[Employee Name]:[Office]],6))</f>
        <v>-----</v>
      </c>
      <c r="F3527" s="24"/>
      <c r="G3527" s="24"/>
      <c r="H3527" s="19"/>
      <c r="I3527" s="51"/>
      <c r="J3527" s="27" t="str">
        <f ca="1">LeaveTracker[[#This Row],[Days]]&amp;" "&amp;LeaveTracker[[#This Row],[Type of Leave]]</f>
        <v xml:space="preserve">0 </v>
      </c>
      <c r="K3527" s="23">
        <f ca="1">NETWORKDAYS(LeaveTracker[[#This Row],[Start Date]],LeaveTracker[[#This Row],[End Date]],lstHolidays)</f>
        <v>0</v>
      </c>
      <c r="L3527" s="30"/>
    </row>
    <row r="3528" spans="2:12" ht="30" customHeight="1" x14ac:dyDescent="0.3">
      <c r="B3528" s="36">
        <v>44922</v>
      </c>
      <c r="C3528" s="36"/>
      <c r="D3528" s="19"/>
      <c r="E3528" s="19" t="str">
        <f>IF(ISBLANK(LeaveTracker[[#This Row],[Employee Name]]),"-----",VLOOKUP(LeaveTracker[[#This Row],[Employee Name]],Employees[[Employee Name]:[Office]],6))</f>
        <v>-----</v>
      </c>
      <c r="F3528" s="24"/>
      <c r="G3528" s="24"/>
      <c r="H3528" s="19"/>
      <c r="I3528" s="51"/>
      <c r="J3528" s="27" t="str">
        <f ca="1">LeaveTracker[[#This Row],[Days]]&amp;" "&amp;LeaveTracker[[#This Row],[Type of Leave]]</f>
        <v xml:space="preserve">0 </v>
      </c>
      <c r="K3528" s="23">
        <f ca="1">NETWORKDAYS(LeaveTracker[[#This Row],[Start Date]],LeaveTracker[[#This Row],[End Date]],lstHolidays)</f>
        <v>0</v>
      </c>
      <c r="L3528" s="30"/>
    </row>
    <row r="3529" spans="2:12" ht="30" customHeight="1" x14ac:dyDescent="0.3">
      <c r="B3529" s="36">
        <v>44922</v>
      </c>
      <c r="C3529" s="36"/>
      <c r="D3529" s="19"/>
      <c r="E3529" s="19" t="str">
        <f>IF(ISBLANK(LeaveTracker[[#This Row],[Employee Name]]),"-----",VLOOKUP(LeaveTracker[[#This Row],[Employee Name]],Employees[[Employee Name]:[Office]],6))</f>
        <v>-----</v>
      </c>
      <c r="F3529" s="24"/>
      <c r="G3529" s="24"/>
      <c r="H3529" s="19"/>
      <c r="I3529" s="51"/>
      <c r="J3529" s="27" t="str">
        <f ca="1">LeaveTracker[[#This Row],[Days]]&amp;" "&amp;LeaveTracker[[#This Row],[Type of Leave]]</f>
        <v xml:space="preserve">0 </v>
      </c>
      <c r="K3529" s="23">
        <f ca="1">NETWORKDAYS(LeaveTracker[[#This Row],[Start Date]],LeaveTracker[[#This Row],[End Date]],lstHolidays)</f>
        <v>0</v>
      </c>
      <c r="L3529" s="30"/>
    </row>
    <row r="3530" spans="2:12" ht="30" customHeight="1" x14ac:dyDescent="0.3">
      <c r="B3530" s="36">
        <v>44922</v>
      </c>
      <c r="C3530" s="36"/>
      <c r="D3530" s="19"/>
      <c r="E3530" s="19" t="str">
        <f>IF(ISBLANK(LeaveTracker[[#This Row],[Employee Name]]),"-----",VLOOKUP(LeaveTracker[[#This Row],[Employee Name]],Employees[[Employee Name]:[Office]],6))</f>
        <v>-----</v>
      </c>
      <c r="F3530" s="24"/>
      <c r="G3530" s="24"/>
      <c r="H3530" s="19"/>
      <c r="I3530" s="51"/>
      <c r="J3530" s="27" t="str">
        <f ca="1">LeaveTracker[[#This Row],[Days]]&amp;" "&amp;LeaveTracker[[#This Row],[Type of Leave]]</f>
        <v xml:space="preserve">0 </v>
      </c>
      <c r="K3530" s="23">
        <f ca="1">NETWORKDAYS(LeaveTracker[[#This Row],[Start Date]],LeaveTracker[[#This Row],[End Date]],lstHolidays)</f>
        <v>0</v>
      </c>
      <c r="L3530" s="30"/>
    </row>
    <row r="3531" spans="2:12" ht="30" customHeight="1" x14ac:dyDescent="0.3">
      <c r="B3531" s="36">
        <v>44922</v>
      </c>
      <c r="C3531" s="36"/>
      <c r="D3531" s="19"/>
      <c r="E3531" s="19" t="str">
        <f>IF(ISBLANK(LeaveTracker[[#This Row],[Employee Name]]),"-----",VLOOKUP(LeaveTracker[[#This Row],[Employee Name]],Employees[[Employee Name]:[Office]],6))</f>
        <v>-----</v>
      </c>
      <c r="F3531" s="24"/>
      <c r="G3531" s="24"/>
      <c r="H3531" s="19"/>
      <c r="I3531" s="51"/>
      <c r="J3531" s="27" t="str">
        <f ca="1">LeaveTracker[[#This Row],[Days]]&amp;" "&amp;LeaveTracker[[#This Row],[Type of Leave]]</f>
        <v xml:space="preserve">0 </v>
      </c>
      <c r="K3531" s="23">
        <f ca="1">NETWORKDAYS(LeaveTracker[[#This Row],[Start Date]],LeaveTracker[[#This Row],[End Date]],lstHolidays)</f>
        <v>0</v>
      </c>
      <c r="L3531" s="30"/>
    </row>
    <row r="3532" spans="2:12" ht="30" customHeight="1" x14ac:dyDescent="0.3">
      <c r="B3532" s="36">
        <v>44922</v>
      </c>
      <c r="C3532" s="36"/>
      <c r="D3532" s="19"/>
      <c r="E3532" s="19" t="str">
        <f>IF(ISBLANK(LeaveTracker[[#This Row],[Employee Name]]),"-----",VLOOKUP(LeaveTracker[[#This Row],[Employee Name]],Employees[[Employee Name]:[Office]],6))</f>
        <v>-----</v>
      </c>
      <c r="F3532" s="24"/>
      <c r="G3532" s="24"/>
      <c r="H3532" s="19"/>
      <c r="I3532" s="51"/>
      <c r="J3532" s="27" t="str">
        <f ca="1">LeaveTracker[[#This Row],[Days]]&amp;" "&amp;LeaveTracker[[#This Row],[Type of Leave]]</f>
        <v xml:space="preserve">0 </v>
      </c>
      <c r="K3532" s="23">
        <f ca="1">NETWORKDAYS(LeaveTracker[[#This Row],[Start Date]],LeaveTracker[[#This Row],[End Date]],lstHolidays)</f>
        <v>0</v>
      </c>
      <c r="L3532" s="30"/>
    </row>
    <row r="3533" spans="2:12" ht="30" customHeight="1" x14ac:dyDescent="0.3">
      <c r="B3533" s="36">
        <v>44922</v>
      </c>
      <c r="C3533" s="36"/>
      <c r="D3533" s="19"/>
      <c r="E3533" s="19" t="str">
        <f>IF(ISBLANK(LeaveTracker[[#This Row],[Employee Name]]),"-----",VLOOKUP(LeaveTracker[[#This Row],[Employee Name]],Employees[[Employee Name]:[Office]],6))</f>
        <v>-----</v>
      </c>
      <c r="F3533" s="24"/>
      <c r="G3533" s="24"/>
      <c r="H3533" s="19"/>
      <c r="I3533" s="51"/>
      <c r="J3533" s="27" t="str">
        <f ca="1">LeaveTracker[[#This Row],[Days]]&amp;" "&amp;LeaveTracker[[#This Row],[Type of Leave]]</f>
        <v xml:space="preserve">0 </v>
      </c>
      <c r="K3533" s="23">
        <f ca="1">NETWORKDAYS(LeaveTracker[[#This Row],[Start Date]],LeaveTracker[[#This Row],[End Date]],lstHolidays)</f>
        <v>0</v>
      </c>
      <c r="L3533" s="30"/>
    </row>
    <row r="3534" spans="2:12" ht="30" customHeight="1" x14ac:dyDescent="0.3">
      <c r="B3534" s="36">
        <v>44922</v>
      </c>
      <c r="C3534" s="36"/>
      <c r="D3534" s="19"/>
      <c r="E3534" s="19" t="str">
        <f>IF(ISBLANK(LeaveTracker[[#This Row],[Employee Name]]),"-----",VLOOKUP(LeaveTracker[[#This Row],[Employee Name]],Employees[[Employee Name]:[Office]],6))</f>
        <v>-----</v>
      </c>
      <c r="F3534" s="24"/>
      <c r="G3534" s="24"/>
      <c r="H3534" s="19"/>
      <c r="I3534" s="51"/>
      <c r="J3534" s="27" t="str">
        <f ca="1">LeaveTracker[[#This Row],[Days]]&amp;" "&amp;LeaveTracker[[#This Row],[Type of Leave]]</f>
        <v xml:space="preserve">0 </v>
      </c>
      <c r="K3534" s="23">
        <f ca="1">NETWORKDAYS(LeaveTracker[[#This Row],[Start Date]],LeaveTracker[[#This Row],[End Date]],lstHolidays)</f>
        <v>0</v>
      </c>
      <c r="L3534" s="30"/>
    </row>
    <row r="3535" spans="2:12" ht="30" customHeight="1" x14ac:dyDescent="0.3">
      <c r="B3535" s="36">
        <v>44922</v>
      </c>
      <c r="C3535" s="36"/>
      <c r="D3535" s="19"/>
      <c r="E3535" s="19" t="str">
        <f>IF(ISBLANK(LeaveTracker[[#This Row],[Employee Name]]),"-----",VLOOKUP(LeaveTracker[[#This Row],[Employee Name]],Employees[[Employee Name]:[Office]],6))</f>
        <v>-----</v>
      </c>
      <c r="F3535" s="24"/>
      <c r="G3535" s="24"/>
      <c r="H3535" s="19"/>
      <c r="I3535" s="51"/>
      <c r="J3535" s="27" t="str">
        <f ca="1">LeaveTracker[[#This Row],[Days]]&amp;" "&amp;LeaveTracker[[#This Row],[Type of Leave]]</f>
        <v xml:space="preserve">0 </v>
      </c>
      <c r="K3535" s="23">
        <f ca="1">NETWORKDAYS(LeaveTracker[[#This Row],[Start Date]],LeaveTracker[[#This Row],[End Date]],lstHolidays)</f>
        <v>0</v>
      </c>
      <c r="L3535" s="30"/>
    </row>
    <row r="3536" spans="2:12" ht="30" customHeight="1" x14ac:dyDescent="0.3">
      <c r="B3536" s="36">
        <v>44922</v>
      </c>
      <c r="C3536" s="36"/>
      <c r="D3536" s="19"/>
      <c r="E3536" s="19" t="str">
        <f>IF(ISBLANK(LeaveTracker[[#This Row],[Employee Name]]),"-----",VLOOKUP(LeaveTracker[[#This Row],[Employee Name]],Employees[[Employee Name]:[Office]],6))</f>
        <v>-----</v>
      </c>
      <c r="F3536" s="24"/>
      <c r="G3536" s="24"/>
      <c r="H3536" s="19"/>
      <c r="I3536" s="51"/>
      <c r="J3536" s="27" t="str">
        <f ca="1">LeaveTracker[[#This Row],[Days]]&amp;" "&amp;LeaveTracker[[#This Row],[Type of Leave]]</f>
        <v xml:space="preserve">0 </v>
      </c>
      <c r="K3536" s="23">
        <f ca="1">NETWORKDAYS(LeaveTracker[[#This Row],[Start Date]],LeaveTracker[[#This Row],[End Date]],lstHolidays)</f>
        <v>0</v>
      </c>
      <c r="L3536" s="30"/>
    </row>
    <row r="3537" spans="2:12" ht="30" customHeight="1" x14ac:dyDescent="0.3">
      <c r="B3537" s="36">
        <v>44922</v>
      </c>
      <c r="C3537" s="36"/>
      <c r="D3537" s="19"/>
      <c r="E3537" s="19" t="str">
        <f>IF(ISBLANK(LeaveTracker[[#This Row],[Employee Name]]),"-----",VLOOKUP(LeaveTracker[[#This Row],[Employee Name]],Employees[[Employee Name]:[Office]],6))</f>
        <v>-----</v>
      </c>
      <c r="F3537" s="24"/>
      <c r="G3537" s="24"/>
      <c r="H3537" s="19"/>
      <c r="I3537" s="51"/>
      <c r="J3537" s="27" t="str">
        <f ca="1">LeaveTracker[[#This Row],[Days]]&amp;" "&amp;LeaveTracker[[#This Row],[Type of Leave]]</f>
        <v xml:space="preserve">0 </v>
      </c>
      <c r="K3537" s="23">
        <f ca="1">NETWORKDAYS(LeaveTracker[[#This Row],[Start Date]],LeaveTracker[[#This Row],[End Date]],lstHolidays)</f>
        <v>0</v>
      </c>
      <c r="L3537" s="30"/>
    </row>
    <row r="3538" spans="2:12" ht="30" customHeight="1" x14ac:dyDescent="0.3">
      <c r="B3538" s="36">
        <v>44922</v>
      </c>
      <c r="C3538" s="36"/>
      <c r="D3538" s="19"/>
      <c r="E3538" s="19" t="str">
        <f>IF(ISBLANK(LeaveTracker[[#This Row],[Employee Name]]),"-----",VLOOKUP(LeaveTracker[[#This Row],[Employee Name]],Employees[[Employee Name]:[Office]],6))</f>
        <v>-----</v>
      </c>
      <c r="F3538" s="24"/>
      <c r="G3538" s="24"/>
      <c r="H3538" s="19"/>
      <c r="I3538" s="51"/>
      <c r="J3538" s="27" t="str">
        <f ca="1">LeaveTracker[[#This Row],[Days]]&amp;" "&amp;LeaveTracker[[#This Row],[Type of Leave]]</f>
        <v xml:space="preserve">0 </v>
      </c>
      <c r="K3538" s="23">
        <f ca="1">NETWORKDAYS(LeaveTracker[[#This Row],[Start Date]],LeaveTracker[[#This Row],[End Date]],lstHolidays)</f>
        <v>0</v>
      </c>
      <c r="L3538" s="30"/>
    </row>
    <row r="3539" spans="2:12" ht="30" customHeight="1" x14ac:dyDescent="0.3">
      <c r="B3539" s="36">
        <v>44922</v>
      </c>
      <c r="C3539" s="36"/>
      <c r="D3539" s="19"/>
      <c r="E3539" s="19" t="str">
        <f>IF(ISBLANK(LeaveTracker[[#This Row],[Employee Name]]),"-----",VLOOKUP(LeaveTracker[[#This Row],[Employee Name]],Employees[[Employee Name]:[Office]],6))</f>
        <v>-----</v>
      </c>
      <c r="F3539" s="24"/>
      <c r="G3539" s="24"/>
      <c r="H3539" s="19"/>
      <c r="I3539" s="51"/>
      <c r="J3539" s="27" t="str">
        <f ca="1">LeaveTracker[[#This Row],[Days]]&amp;" "&amp;LeaveTracker[[#This Row],[Type of Leave]]</f>
        <v xml:space="preserve">0 </v>
      </c>
      <c r="K3539" s="23">
        <f ca="1">NETWORKDAYS(LeaveTracker[[#This Row],[Start Date]],LeaveTracker[[#This Row],[End Date]],lstHolidays)</f>
        <v>0</v>
      </c>
      <c r="L3539" s="30"/>
    </row>
    <row r="3540" spans="2:12" ht="30" customHeight="1" x14ac:dyDescent="0.3">
      <c r="B3540" s="36">
        <v>44922</v>
      </c>
      <c r="C3540" s="36"/>
      <c r="D3540" s="19"/>
      <c r="E3540" s="19" t="str">
        <f>IF(ISBLANK(LeaveTracker[[#This Row],[Employee Name]]),"-----",VLOOKUP(LeaveTracker[[#This Row],[Employee Name]],Employees[[Employee Name]:[Office]],6))</f>
        <v>-----</v>
      </c>
      <c r="F3540" s="24"/>
      <c r="G3540" s="24"/>
      <c r="H3540" s="19"/>
      <c r="I3540" s="51"/>
      <c r="J3540" s="27" t="str">
        <f ca="1">LeaveTracker[[#This Row],[Days]]&amp;" "&amp;LeaveTracker[[#This Row],[Type of Leave]]</f>
        <v xml:space="preserve">0 </v>
      </c>
      <c r="K3540" s="23">
        <f ca="1">NETWORKDAYS(LeaveTracker[[#This Row],[Start Date]],LeaveTracker[[#This Row],[End Date]],lstHolidays)</f>
        <v>0</v>
      </c>
      <c r="L3540" s="30"/>
    </row>
    <row r="3541" spans="2:12" ht="30" customHeight="1" x14ac:dyDescent="0.3">
      <c r="B3541" s="36">
        <v>44922</v>
      </c>
      <c r="C3541" s="36"/>
      <c r="D3541" s="19"/>
      <c r="E3541" s="19" t="str">
        <f>IF(ISBLANK(LeaveTracker[[#This Row],[Employee Name]]),"-----",VLOOKUP(LeaveTracker[[#This Row],[Employee Name]],Employees[[Employee Name]:[Office]],6))</f>
        <v>-----</v>
      </c>
      <c r="F3541" s="24"/>
      <c r="G3541" s="24"/>
      <c r="H3541" s="19"/>
      <c r="I3541" s="51"/>
      <c r="J3541" s="27" t="str">
        <f ca="1">LeaveTracker[[#This Row],[Days]]&amp;" "&amp;LeaveTracker[[#This Row],[Type of Leave]]</f>
        <v xml:space="preserve">0 </v>
      </c>
      <c r="K3541" s="23">
        <f ca="1">NETWORKDAYS(LeaveTracker[[#This Row],[Start Date]],LeaveTracker[[#This Row],[End Date]],lstHolidays)</f>
        <v>0</v>
      </c>
      <c r="L3541" s="30"/>
    </row>
    <row r="3542" spans="2:12" ht="30" customHeight="1" x14ac:dyDescent="0.3">
      <c r="B3542" s="36">
        <v>44922</v>
      </c>
      <c r="C3542" s="36"/>
      <c r="D3542" s="19"/>
      <c r="E3542" s="19" t="str">
        <f>IF(ISBLANK(LeaveTracker[[#This Row],[Employee Name]]),"-----",VLOOKUP(LeaveTracker[[#This Row],[Employee Name]],Employees[[Employee Name]:[Office]],6))</f>
        <v>-----</v>
      </c>
      <c r="F3542" s="24"/>
      <c r="G3542" s="24"/>
      <c r="H3542" s="19"/>
      <c r="I3542" s="51"/>
      <c r="J3542" s="27" t="str">
        <f ca="1">LeaveTracker[[#This Row],[Days]]&amp;" "&amp;LeaveTracker[[#This Row],[Type of Leave]]</f>
        <v xml:space="preserve">0 </v>
      </c>
      <c r="K3542" s="23">
        <f ca="1">NETWORKDAYS(LeaveTracker[[#This Row],[Start Date]],LeaveTracker[[#This Row],[End Date]],lstHolidays)</f>
        <v>0</v>
      </c>
      <c r="L3542" s="30"/>
    </row>
    <row r="3543" spans="2:12" ht="30" customHeight="1" x14ac:dyDescent="0.3">
      <c r="B3543" s="36">
        <v>44922</v>
      </c>
      <c r="C3543" s="36"/>
      <c r="D3543" s="19"/>
      <c r="E3543" s="19" t="str">
        <f>IF(ISBLANK(LeaveTracker[[#This Row],[Employee Name]]),"-----",VLOOKUP(LeaveTracker[[#This Row],[Employee Name]],Employees[[Employee Name]:[Office]],6))</f>
        <v>-----</v>
      </c>
      <c r="F3543" s="24"/>
      <c r="G3543" s="24"/>
      <c r="H3543" s="19"/>
      <c r="I3543" s="51"/>
      <c r="J3543" s="27" t="str">
        <f ca="1">LeaveTracker[[#This Row],[Days]]&amp;" "&amp;LeaveTracker[[#This Row],[Type of Leave]]</f>
        <v xml:space="preserve">0 </v>
      </c>
      <c r="K3543" s="23">
        <f ca="1">NETWORKDAYS(LeaveTracker[[#This Row],[Start Date]],LeaveTracker[[#This Row],[End Date]],lstHolidays)</f>
        <v>0</v>
      </c>
      <c r="L3543" s="30"/>
    </row>
    <row r="3544" spans="2:12" ht="30" customHeight="1" x14ac:dyDescent="0.3">
      <c r="B3544" s="36">
        <v>44922</v>
      </c>
      <c r="C3544" s="36"/>
      <c r="D3544" s="19"/>
      <c r="E3544" s="19" t="str">
        <f>IF(ISBLANK(LeaveTracker[[#This Row],[Employee Name]]),"-----",VLOOKUP(LeaveTracker[[#This Row],[Employee Name]],Employees[[Employee Name]:[Office]],6))</f>
        <v>-----</v>
      </c>
      <c r="F3544" s="24"/>
      <c r="G3544" s="24"/>
      <c r="H3544" s="19"/>
      <c r="I3544" s="51"/>
      <c r="J3544" s="27" t="str">
        <f ca="1">LeaveTracker[[#This Row],[Days]]&amp;" "&amp;LeaveTracker[[#This Row],[Type of Leave]]</f>
        <v xml:space="preserve">0 </v>
      </c>
      <c r="K3544" s="23">
        <f ca="1">NETWORKDAYS(LeaveTracker[[#This Row],[Start Date]],LeaveTracker[[#This Row],[End Date]],lstHolidays)</f>
        <v>0</v>
      </c>
      <c r="L3544" s="30"/>
    </row>
    <row r="3545" spans="2:12" ht="30" customHeight="1" x14ac:dyDescent="0.3">
      <c r="B3545" s="36">
        <v>44922</v>
      </c>
      <c r="C3545" s="36"/>
      <c r="D3545" s="19"/>
      <c r="E3545" s="19" t="str">
        <f>IF(ISBLANK(LeaveTracker[[#This Row],[Employee Name]]),"-----",VLOOKUP(LeaveTracker[[#This Row],[Employee Name]],Employees[[Employee Name]:[Office]],6))</f>
        <v>-----</v>
      </c>
      <c r="F3545" s="24"/>
      <c r="G3545" s="24"/>
      <c r="H3545" s="19"/>
      <c r="I3545" s="51"/>
      <c r="J3545" s="27" t="str">
        <f ca="1">LeaveTracker[[#This Row],[Days]]&amp;" "&amp;LeaveTracker[[#This Row],[Type of Leave]]</f>
        <v xml:space="preserve">0 </v>
      </c>
      <c r="K3545" s="23">
        <f ca="1">NETWORKDAYS(LeaveTracker[[#This Row],[Start Date]],LeaveTracker[[#This Row],[End Date]],lstHolidays)</f>
        <v>0</v>
      </c>
      <c r="L3545" s="30"/>
    </row>
    <row r="3546" spans="2:12" ht="30" customHeight="1" x14ac:dyDescent="0.3">
      <c r="B3546" s="36">
        <v>44922</v>
      </c>
      <c r="C3546" s="36"/>
      <c r="D3546" s="19"/>
      <c r="E3546" s="19" t="str">
        <f>IF(ISBLANK(LeaveTracker[[#This Row],[Employee Name]]),"-----",VLOOKUP(LeaveTracker[[#This Row],[Employee Name]],Employees[[Employee Name]:[Office]],6))</f>
        <v>-----</v>
      </c>
      <c r="F3546" s="24"/>
      <c r="G3546" s="24"/>
      <c r="H3546" s="19"/>
      <c r="I3546" s="51"/>
      <c r="J3546" s="27" t="str">
        <f ca="1">LeaveTracker[[#This Row],[Days]]&amp;" "&amp;LeaveTracker[[#This Row],[Type of Leave]]</f>
        <v xml:space="preserve">0 </v>
      </c>
      <c r="K3546" s="23">
        <f ca="1">NETWORKDAYS(LeaveTracker[[#This Row],[Start Date]],LeaveTracker[[#This Row],[End Date]],lstHolidays)</f>
        <v>0</v>
      </c>
      <c r="L3546" s="30"/>
    </row>
    <row r="3547" spans="2:12" ht="30" customHeight="1" x14ac:dyDescent="0.3">
      <c r="B3547" s="36">
        <v>44922</v>
      </c>
      <c r="C3547" s="36"/>
      <c r="D3547" s="19"/>
      <c r="E3547" s="19" t="str">
        <f>IF(ISBLANK(LeaveTracker[[#This Row],[Employee Name]]),"-----",VLOOKUP(LeaveTracker[[#This Row],[Employee Name]],Employees[[Employee Name]:[Office]],6))</f>
        <v>-----</v>
      </c>
      <c r="F3547" s="24"/>
      <c r="G3547" s="24"/>
      <c r="H3547" s="19"/>
      <c r="I3547" s="51"/>
      <c r="J3547" s="27" t="str">
        <f ca="1">LeaveTracker[[#This Row],[Days]]&amp;" "&amp;LeaveTracker[[#This Row],[Type of Leave]]</f>
        <v xml:space="preserve">0 </v>
      </c>
      <c r="K3547" s="23">
        <f ca="1">NETWORKDAYS(LeaveTracker[[#This Row],[Start Date]],LeaveTracker[[#This Row],[End Date]],lstHolidays)</f>
        <v>0</v>
      </c>
      <c r="L3547" s="30"/>
    </row>
    <row r="3548" spans="2:12" ht="30" customHeight="1" x14ac:dyDescent="0.3">
      <c r="B3548" s="36">
        <v>44922</v>
      </c>
      <c r="C3548" s="36"/>
      <c r="D3548" s="19"/>
      <c r="E3548" s="19" t="str">
        <f>IF(ISBLANK(LeaveTracker[[#This Row],[Employee Name]]),"-----",VLOOKUP(LeaveTracker[[#This Row],[Employee Name]],Employees[[Employee Name]:[Office]],6))</f>
        <v>-----</v>
      </c>
      <c r="F3548" s="24"/>
      <c r="G3548" s="24"/>
      <c r="H3548" s="19"/>
      <c r="I3548" s="51"/>
      <c r="J3548" s="27" t="str">
        <f ca="1">LeaveTracker[[#This Row],[Days]]&amp;" "&amp;LeaveTracker[[#This Row],[Type of Leave]]</f>
        <v xml:space="preserve">0 </v>
      </c>
      <c r="K3548" s="23">
        <f ca="1">NETWORKDAYS(LeaveTracker[[#This Row],[Start Date]],LeaveTracker[[#This Row],[End Date]],lstHolidays)</f>
        <v>0</v>
      </c>
      <c r="L3548" s="30"/>
    </row>
    <row r="3549" spans="2:12" ht="30" customHeight="1" x14ac:dyDescent="0.3">
      <c r="B3549" s="36">
        <v>44922</v>
      </c>
      <c r="C3549" s="36"/>
      <c r="D3549" s="19"/>
      <c r="E3549" s="19" t="str">
        <f>IF(ISBLANK(LeaveTracker[[#This Row],[Employee Name]]),"-----",VLOOKUP(LeaveTracker[[#This Row],[Employee Name]],Employees[[Employee Name]:[Office]],6))</f>
        <v>-----</v>
      </c>
      <c r="F3549" s="24"/>
      <c r="G3549" s="24"/>
      <c r="H3549" s="19"/>
      <c r="I3549" s="51"/>
      <c r="J3549" s="27" t="str">
        <f ca="1">LeaveTracker[[#This Row],[Days]]&amp;" "&amp;LeaveTracker[[#This Row],[Type of Leave]]</f>
        <v xml:space="preserve">0 </v>
      </c>
      <c r="K3549" s="23">
        <f ca="1">NETWORKDAYS(LeaveTracker[[#This Row],[Start Date]],LeaveTracker[[#This Row],[End Date]],lstHolidays)</f>
        <v>0</v>
      </c>
      <c r="L3549" s="30"/>
    </row>
    <row r="3550" spans="2:12" ht="30" customHeight="1" x14ac:dyDescent="0.3">
      <c r="B3550" s="36">
        <v>44922</v>
      </c>
      <c r="C3550" s="36"/>
      <c r="D3550" s="19"/>
      <c r="E3550" s="19" t="str">
        <f>IF(ISBLANK(LeaveTracker[[#This Row],[Employee Name]]),"-----",VLOOKUP(LeaveTracker[[#This Row],[Employee Name]],Employees[[Employee Name]:[Office]],6))</f>
        <v>-----</v>
      </c>
      <c r="F3550" s="24"/>
      <c r="G3550" s="24"/>
      <c r="H3550" s="19"/>
      <c r="I3550" s="51"/>
      <c r="J3550" s="27" t="str">
        <f ca="1">LeaveTracker[[#This Row],[Days]]&amp;" "&amp;LeaveTracker[[#This Row],[Type of Leave]]</f>
        <v xml:space="preserve">0 </v>
      </c>
      <c r="K3550" s="23">
        <f ca="1">NETWORKDAYS(LeaveTracker[[#This Row],[Start Date]],LeaveTracker[[#This Row],[End Date]],lstHolidays)</f>
        <v>0</v>
      </c>
      <c r="L3550" s="30"/>
    </row>
    <row r="3551" spans="2:12" ht="30" customHeight="1" x14ac:dyDescent="0.3">
      <c r="B3551" s="36">
        <v>44922</v>
      </c>
      <c r="C3551" s="36"/>
      <c r="D3551" s="19"/>
      <c r="E3551" s="19" t="str">
        <f>IF(ISBLANK(LeaveTracker[[#This Row],[Employee Name]]),"-----",VLOOKUP(LeaveTracker[[#This Row],[Employee Name]],Employees[[Employee Name]:[Office]],6))</f>
        <v>-----</v>
      </c>
      <c r="F3551" s="24"/>
      <c r="G3551" s="24"/>
      <c r="H3551" s="19"/>
      <c r="I3551" s="51"/>
      <c r="J3551" s="27" t="str">
        <f ca="1">LeaveTracker[[#This Row],[Days]]&amp;" "&amp;LeaveTracker[[#This Row],[Type of Leave]]</f>
        <v xml:space="preserve">0 </v>
      </c>
      <c r="K3551" s="23">
        <f ca="1">NETWORKDAYS(LeaveTracker[[#This Row],[Start Date]],LeaveTracker[[#This Row],[End Date]],lstHolidays)</f>
        <v>0</v>
      </c>
      <c r="L3551" s="30"/>
    </row>
    <row r="3552" spans="2:12" ht="30" customHeight="1" x14ac:dyDescent="0.3">
      <c r="B3552" s="36">
        <v>44922</v>
      </c>
      <c r="C3552" s="36"/>
      <c r="D3552" s="19"/>
      <c r="E3552" s="19" t="str">
        <f>IF(ISBLANK(LeaveTracker[[#This Row],[Employee Name]]),"-----",VLOOKUP(LeaveTracker[[#This Row],[Employee Name]],Employees[[Employee Name]:[Office]],6))</f>
        <v>-----</v>
      </c>
      <c r="F3552" s="24"/>
      <c r="G3552" s="24"/>
      <c r="H3552" s="19"/>
      <c r="I3552" s="51"/>
      <c r="J3552" s="27" t="str">
        <f ca="1">LeaveTracker[[#This Row],[Days]]&amp;" "&amp;LeaveTracker[[#This Row],[Type of Leave]]</f>
        <v xml:space="preserve">0 </v>
      </c>
      <c r="K3552" s="23">
        <f ca="1">NETWORKDAYS(LeaveTracker[[#This Row],[Start Date]],LeaveTracker[[#This Row],[End Date]],lstHolidays)</f>
        <v>0</v>
      </c>
      <c r="L3552" s="30"/>
    </row>
    <row r="3553" spans="2:12" ht="30" customHeight="1" x14ac:dyDescent="0.3">
      <c r="B3553" s="36">
        <v>44922</v>
      </c>
      <c r="C3553" s="36"/>
      <c r="D3553" s="19"/>
      <c r="E3553" s="19" t="str">
        <f>IF(ISBLANK(LeaveTracker[[#This Row],[Employee Name]]),"-----",VLOOKUP(LeaveTracker[[#This Row],[Employee Name]],Employees[[Employee Name]:[Office]],6))</f>
        <v>-----</v>
      </c>
      <c r="F3553" s="24"/>
      <c r="G3553" s="24"/>
      <c r="H3553" s="19"/>
      <c r="I3553" s="51"/>
      <c r="J3553" s="27" t="str">
        <f ca="1">LeaveTracker[[#This Row],[Days]]&amp;" "&amp;LeaveTracker[[#This Row],[Type of Leave]]</f>
        <v xml:space="preserve">0 </v>
      </c>
      <c r="K3553" s="23">
        <f ca="1">NETWORKDAYS(LeaveTracker[[#This Row],[Start Date]],LeaveTracker[[#This Row],[End Date]],lstHolidays)</f>
        <v>0</v>
      </c>
      <c r="L3553" s="30"/>
    </row>
    <row r="3554" spans="2:12" ht="30" customHeight="1" x14ac:dyDescent="0.3">
      <c r="B3554" s="36">
        <v>44922</v>
      </c>
      <c r="C3554" s="36"/>
      <c r="D3554" s="19"/>
      <c r="E3554" s="19" t="str">
        <f>IF(ISBLANK(LeaveTracker[[#This Row],[Employee Name]]),"-----",VLOOKUP(LeaveTracker[[#This Row],[Employee Name]],Employees[[Employee Name]:[Office]],6))</f>
        <v>-----</v>
      </c>
      <c r="F3554" s="24"/>
      <c r="G3554" s="24"/>
      <c r="H3554" s="19"/>
      <c r="I3554" s="51"/>
      <c r="J3554" s="27" t="str">
        <f ca="1">LeaveTracker[[#This Row],[Days]]&amp;" "&amp;LeaveTracker[[#This Row],[Type of Leave]]</f>
        <v xml:space="preserve">0 </v>
      </c>
      <c r="K3554" s="23">
        <f ca="1">NETWORKDAYS(LeaveTracker[[#This Row],[Start Date]],LeaveTracker[[#This Row],[End Date]],lstHolidays)</f>
        <v>0</v>
      </c>
      <c r="L3554" s="30"/>
    </row>
    <row r="3555" spans="2:12" ht="30" customHeight="1" x14ac:dyDescent="0.3">
      <c r="B3555" s="36">
        <v>44922</v>
      </c>
      <c r="C3555" s="36"/>
      <c r="D3555" s="19"/>
      <c r="E3555" s="19" t="str">
        <f>IF(ISBLANK(LeaveTracker[[#This Row],[Employee Name]]),"-----",VLOOKUP(LeaveTracker[[#This Row],[Employee Name]],Employees[[Employee Name]:[Office]],6))</f>
        <v>-----</v>
      </c>
      <c r="F3555" s="24"/>
      <c r="G3555" s="24"/>
      <c r="H3555" s="19"/>
      <c r="I3555" s="51"/>
      <c r="J3555" s="27" t="str">
        <f ca="1">LeaveTracker[[#This Row],[Days]]&amp;" "&amp;LeaveTracker[[#This Row],[Type of Leave]]</f>
        <v xml:space="preserve">0 </v>
      </c>
      <c r="K3555" s="23">
        <f ca="1">NETWORKDAYS(LeaveTracker[[#This Row],[Start Date]],LeaveTracker[[#This Row],[End Date]],lstHolidays)</f>
        <v>0</v>
      </c>
      <c r="L3555" s="30"/>
    </row>
    <row r="3556" spans="2:12" ht="30" customHeight="1" x14ac:dyDescent="0.3">
      <c r="B3556" s="36">
        <v>44922</v>
      </c>
      <c r="C3556" s="36"/>
      <c r="D3556" s="19"/>
      <c r="E3556" s="19" t="str">
        <f>IF(ISBLANK(LeaveTracker[[#This Row],[Employee Name]]),"-----",VLOOKUP(LeaveTracker[[#This Row],[Employee Name]],Employees[[Employee Name]:[Office]],6))</f>
        <v>-----</v>
      </c>
      <c r="F3556" s="24"/>
      <c r="G3556" s="24"/>
      <c r="H3556" s="19"/>
      <c r="I3556" s="51"/>
      <c r="J3556" s="27" t="str">
        <f ca="1">LeaveTracker[[#This Row],[Days]]&amp;" "&amp;LeaveTracker[[#This Row],[Type of Leave]]</f>
        <v xml:space="preserve">0 </v>
      </c>
      <c r="K3556" s="23">
        <f ca="1">NETWORKDAYS(LeaveTracker[[#This Row],[Start Date]],LeaveTracker[[#This Row],[End Date]],lstHolidays)</f>
        <v>0</v>
      </c>
      <c r="L3556" s="30"/>
    </row>
    <row r="3557" spans="2:12" ht="30" customHeight="1" x14ac:dyDescent="0.3">
      <c r="B3557" s="36">
        <v>44922</v>
      </c>
      <c r="C3557" s="36"/>
      <c r="D3557" s="19"/>
      <c r="E3557" s="19" t="str">
        <f>IF(ISBLANK(LeaveTracker[[#This Row],[Employee Name]]),"-----",VLOOKUP(LeaveTracker[[#This Row],[Employee Name]],Employees[[Employee Name]:[Office]],6))</f>
        <v>-----</v>
      </c>
      <c r="F3557" s="24"/>
      <c r="G3557" s="24"/>
      <c r="H3557" s="19"/>
      <c r="I3557" s="51"/>
      <c r="J3557" s="27" t="str">
        <f ca="1">LeaveTracker[[#This Row],[Days]]&amp;" "&amp;LeaveTracker[[#This Row],[Type of Leave]]</f>
        <v xml:space="preserve">0 </v>
      </c>
      <c r="K3557" s="23">
        <f ca="1">NETWORKDAYS(LeaveTracker[[#This Row],[Start Date]],LeaveTracker[[#This Row],[End Date]],lstHolidays)</f>
        <v>0</v>
      </c>
      <c r="L3557" s="30"/>
    </row>
    <row r="3558" spans="2:12" ht="30" customHeight="1" x14ac:dyDescent="0.3">
      <c r="B3558" s="36">
        <v>44922</v>
      </c>
      <c r="C3558" s="36"/>
      <c r="D3558" s="19"/>
      <c r="E3558" s="19" t="str">
        <f>IF(ISBLANK(LeaveTracker[[#This Row],[Employee Name]]),"-----",VLOOKUP(LeaveTracker[[#This Row],[Employee Name]],Employees[[Employee Name]:[Office]],6))</f>
        <v>-----</v>
      </c>
      <c r="F3558" s="24"/>
      <c r="G3558" s="24"/>
      <c r="H3558" s="19"/>
      <c r="I3558" s="51"/>
      <c r="J3558" s="27" t="str">
        <f ca="1">LeaveTracker[[#This Row],[Days]]&amp;" "&amp;LeaveTracker[[#This Row],[Type of Leave]]</f>
        <v xml:space="preserve">0 </v>
      </c>
      <c r="K3558" s="23">
        <f ca="1">NETWORKDAYS(LeaveTracker[[#This Row],[Start Date]],LeaveTracker[[#This Row],[End Date]],lstHolidays)</f>
        <v>0</v>
      </c>
      <c r="L3558" s="30"/>
    </row>
    <row r="3559" spans="2:12" ht="30" customHeight="1" x14ac:dyDescent="0.3">
      <c r="B3559" s="36">
        <v>44922</v>
      </c>
      <c r="C3559" s="36"/>
      <c r="D3559" s="19"/>
      <c r="E3559" s="19" t="str">
        <f>IF(ISBLANK(LeaveTracker[[#This Row],[Employee Name]]),"-----",VLOOKUP(LeaveTracker[[#This Row],[Employee Name]],Employees[[Employee Name]:[Office]],6))</f>
        <v>-----</v>
      </c>
      <c r="F3559" s="24"/>
      <c r="G3559" s="24"/>
      <c r="H3559" s="19"/>
      <c r="I3559" s="51"/>
      <c r="J3559" s="27" t="str">
        <f ca="1">LeaveTracker[[#This Row],[Days]]&amp;" "&amp;LeaveTracker[[#This Row],[Type of Leave]]</f>
        <v xml:space="preserve">0 </v>
      </c>
      <c r="K3559" s="23">
        <f ca="1">NETWORKDAYS(LeaveTracker[[#This Row],[Start Date]],LeaveTracker[[#This Row],[End Date]],lstHolidays)</f>
        <v>0</v>
      </c>
      <c r="L3559" s="30"/>
    </row>
    <row r="3560" spans="2:12" ht="30" customHeight="1" x14ac:dyDescent="0.3">
      <c r="B3560" s="36">
        <v>44922</v>
      </c>
      <c r="C3560" s="36"/>
      <c r="D3560" s="19"/>
      <c r="E3560" s="19" t="str">
        <f>IF(ISBLANK(LeaveTracker[[#This Row],[Employee Name]]),"-----",VLOOKUP(LeaveTracker[[#This Row],[Employee Name]],Employees[[Employee Name]:[Office]],6))</f>
        <v>-----</v>
      </c>
      <c r="F3560" s="24"/>
      <c r="G3560" s="24"/>
      <c r="H3560" s="19"/>
      <c r="I3560" s="51"/>
      <c r="J3560" s="27" t="str">
        <f ca="1">LeaveTracker[[#This Row],[Days]]&amp;" "&amp;LeaveTracker[[#This Row],[Type of Leave]]</f>
        <v xml:space="preserve">0 </v>
      </c>
      <c r="K3560" s="23">
        <f ca="1">NETWORKDAYS(LeaveTracker[[#This Row],[Start Date]],LeaveTracker[[#This Row],[End Date]],lstHolidays)</f>
        <v>0</v>
      </c>
      <c r="L3560" s="30"/>
    </row>
    <row r="3561" spans="2:12" ht="30" customHeight="1" x14ac:dyDescent="0.3">
      <c r="B3561" s="36">
        <v>44922</v>
      </c>
      <c r="C3561" s="36"/>
      <c r="D3561" s="19"/>
      <c r="E3561" s="19" t="str">
        <f>IF(ISBLANK(LeaveTracker[[#This Row],[Employee Name]]),"-----",VLOOKUP(LeaveTracker[[#This Row],[Employee Name]],Employees[[Employee Name]:[Office]],6))</f>
        <v>-----</v>
      </c>
      <c r="F3561" s="24"/>
      <c r="G3561" s="24"/>
      <c r="H3561" s="19"/>
      <c r="I3561" s="51"/>
      <c r="J3561" s="27" t="str">
        <f ca="1">LeaveTracker[[#This Row],[Days]]&amp;" "&amp;LeaveTracker[[#This Row],[Type of Leave]]</f>
        <v xml:space="preserve">0 </v>
      </c>
      <c r="K3561" s="23">
        <f ca="1">NETWORKDAYS(LeaveTracker[[#This Row],[Start Date]],LeaveTracker[[#This Row],[End Date]],lstHolidays)</f>
        <v>0</v>
      </c>
      <c r="L3561" s="30"/>
    </row>
    <row r="3562" spans="2:12" ht="30" customHeight="1" x14ac:dyDescent="0.3">
      <c r="B3562" s="36">
        <v>44922</v>
      </c>
      <c r="C3562" s="36"/>
      <c r="D3562" s="19"/>
      <c r="E3562" s="19" t="str">
        <f>IF(ISBLANK(LeaveTracker[[#This Row],[Employee Name]]),"-----",VLOOKUP(LeaveTracker[[#This Row],[Employee Name]],Employees[[Employee Name]:[Office]],6))</f>
        <v>-----</v>
      </c>
      <c r="F3562" s="24"/>
      <c r="G3562" s="24"/>
      <c r="H3562" s="19"/>
      <c r="I3562" s="51"/>
      <c r="J3562" s="27" t="str">
        <f ca="1">LeaveTracker[[#This Row],[Days]]&amp;" "&amp;LeaveTracker[[#This Row],[Type of Leave]]</f>
        <v xml:space="preserve">0 </v>
      </c>
      <c r="K3562" s="23">
        <f ca="1">NETWORKDAYS(LeaveTracker[[#This Row],[Start Date]],LeaveTracker[[#This Row],[End Date]],lstHolidays)</f>
        <v>0</v>
      </c>
      <c r="L3562" s="30"/>
    </row>
    <row r="3563" spans="2:12" ht="30" customHeight="1" x14ac:dyDescent="0.3">
      <c r="B3563" s="36">
        <v>44922</v>
      </c>
      <c r="C3563" s="36"/>
      <c r="D3563" s="19"/>
      <c r="E3563" s="19" t="str">
        <f>IF(ISBLANK(LeaveTracker[[#This Row],[Employee Name]]),"-----",VLOOKUP(LeaveTracker[[#This Row],[Employee Name]],Employees[[Employee Name]:[Office]],6))</f>
        <v>-----</v>
      </c>
      <c r="F3563" s="24"/>
      <c r="G3563" s="24"/>
      <c r="H3563" s="19"/>
      <c r="I3563" s="51"/>
      <c r="J3563" s="27" t="str">
        <f ca="1">LeaveTracker[[#This Row],[Days]]&amp;" "&amp;LeaveTracker[[#This Row],[Type of Leave]]</f>
        <v xml:space="preserve">0 </v>
      </c>
      <c r="K3563" s="23">
        <f ca="1">NETWORKDAYS(LeaveTracker[[#This Row],[Start Date]],LeaveTracker[[#This Row],[End Date]],lstHolidays)</f>
        <v>0</v>
      </c>
      <c r="L3563" s="30"/>
    </row>
    <row r="3564" spans="2:12" ht="30" customHeight="1" x14ac:dyDescent="0.3">
      <c r="B3564" s="36">
        <v>44922</v>
      </c>
      <c r="C3564" s="36"/>
      <c r="D3564" s="19"/>
      <c r="E3564" s="19" t="str">
        <f>IF(ISBLANK(LeaveTracker[[#This Row],[Employee Name]]),"-----",VLOOKUP(LeaveTracker[[#This Row],[Employee Name]],Employees[[Employee Name]:[Office]],6))</f>
        <v>-----</v>
      </c>
      <c r="F3564" s="24"/>
      <c r="G3564" s="24"/>
      <c r="H3564" s="19"/>
      <c r="I3564" s="51"/>
      <c r="J3564" s="27" t="str">
        <f ca="1">LeaveTracker[[#This Row],[Days]]&amp;" "&amp;LeaveTracker[[#This Row],[Type of Leave]]</f>
        <v xml:space="preserve">0 </v>
      </c>
      <c r="K3564" s="23">
        <f ca="1">NETWORKDAYS(LeaveTracker[[#This Row],[Start Date]],LeaveTracker[[#This Row],[End Date]],lstHolidays)</f>
        <v>0</v>
      </c>
      <c r="L3564" s="30"/>
    </row>
    <row r="3565" spans="2:12" ht="30" customHeight="1" x14ac:dyDescent="0.3">
      <c r="B3565" s="36">
        <v>44922</v>
      </c>
      <c r="C3565" s="36"/>
      <c r="D3565" s="19"/>
      <c r="E3565" s="19" t="str">
        <f>IF(ISBLANK(LeaveTracker[[#This Row],[Employee Name]]),"-----",VLOOKUP(LeaveTracker[[#This Row],[Employee Name]],Employees[[Employee Name]:[Office]],6))</f>
        <v>-----</v>
      </c>
      <c r="F3565" s="24"/>
      <c r="G3565" s="24"/>
      <c r="H3565" s="19"/>
      <c r="I3565" s="51"/>
      <c r="J3565" s="27" t="str">
        <f ca="1">LeaveTracker[[#This Row],[Days]]&amp;" "&amp;LeaveTracker[[#This Row],[Type of Leave]]</f>
        <v xml:space="preserve">0 </v>
      </c>
      <c r="K3565" s="23">
        <f ca="1">NETWORKDAYS(LeaveTracker[[#This Row],[Start Date]],LeaveTracker[[#This Row],[End Date]],lstHolidays)</f>
        <v>0</v>
      </c>
      <c r="L3565" s="30"/>
    </row>
    <row r="3566" spans="2:12" ht="30" customHeight="1" x14ac:dyDescent="0.3">
      <c r="B3566" s="36">
        <v>44922</v>
      </c>
      <c r="C3566" s="36"/>
      <c r="D3566" s="19"/>
      <c r="E3566" s="19" t="str">
        <f>IF(ISBLANK(LeaveTracker[[#This Row],[Employee Name]]),"-----",VLOOKUP(LeaveTracker[[#This Row],[Employee Name]],Employees[[Employee Name]:[Office]],6))</f>
        <v>-----</v>
      </c>
      <c r="F3566" s="24"/>
      <c r="G3566" s="24"/>
      <c r="H3566" s="19"/>
      <c r="I3566" s="51"/>
      <c r="J3566" s="27" t="str">
        <f ca="1">LeaveTracker[[#This Row],[Days]]&amp;" "&amp;LeaveTracker[[#This Row],[Type of Leave]]</f>
        <v xml:space="preserve">0 </v>
      </c>
      <c r="K3566" s="23">
        <f ca="1">NETWORKDAYS(LeaveTracker[[#This Row],[Start Date]],LeaveTracker[[#This Row],[End Date]],lstHolidays)</f>
        <v>0</v>
      </c>
      <c r="L3566" s="30"/>
    </row>
    <row r="3567" spans="2:12" ht="30" customHeight="1" x14ac:dyDescent="0.3">
      <c r="B3567" s="36">
        <v>44922</v>
      </c>
      <c r="C3567" s="36"/>
      <c r="D3567" s="19"/>
      <c r="E3567" s="19" t="str">
        <f>IF(ISBLANK(LeaveTracker[[#This Row],[Employee Name]]),"-----",VLOOKUP(LeaveTracker[[#This Row],[Employee Name]],Employees[[Employee Name]:[Office]],6))</f>
        <v>-----</v>
      </c>
      <c r="F3567" s="24"/>
      <c r="G3567" s="24"/>
      <c r="H3567" s="19"/>
      <c r="I3567" s="51"/>
      <c r="J3567" s="27" t="str">
        <f ca="1">LeaveTracker[[#This Row],[Days]]&amp;" "&amp;LeaveTracker[[#This Row],[Type of Leave]]</f>
        <v xml:space="preserve">0 </v>
      </c>
      <c r="K3567" s="23">
        <f ca="1">NETWORKDAYS(LeaveTracker[[#This Row],[Start Date]],LeaveTracker[[#This Row],[End Date]],lstHolidays)</f>
        <v>0</v>
      </c>
      <c r="L3567" s="30"/>
    </row>
    <row r="3568" spans="2:12" ht="30" customHeight="1" x14ac:dyDescent="0.3">
      <c r="B3568" s="36">
        <v>44922</v>
      </c>
      <c r="C3568" s="36"/>
      <c r="D3568" s="19"/>
      <c r="E3568" s="19" t="str">
        <f>IF(ISBLANK(LeaveTracker[[#This Row],[Employee Name]]),"-----",VLOOKUP(LeaveTracker[[#This Row],[Employee Name]],Employees[[Employee Name]:[Office]],6))</f>
        <v>-----</v>
      </c>
      <c r="F3568" s="24"/>
      <c r="G3568" s="24"/>
      <c r="H3568" s="19"/>
      <c r="I3568" s="51"/>
      <c r="J3568" s="27" t="str">
        <f ca="1">LeaveTracker[[#This Row],[Days]]&amp;" "&amp;LeaveTracker[[#This Row],[Type of Leave]]</f>
        <v xml:space="preserve">0 </v>
      </c>
      <c r="K3568" s="23">
        <f ca="1">NETWORKDAYS(LeaveTracker[[#This Row],[Start Date]],LeaveTracker[[#This Row],[End Date]],lstHolidays)</f>
        <v>0</v>
      </c>
      <c r="L3568" s="30"/>
    </row>
    <row r="3569" spans="2:12" ht="30" customHeight="1" x14ac:dyDescent="0.3">
      <c r="B3569" s="36">
        <v>44922</v>
      </c>
      <c r="C3569" s="36"/>
      <c r="D3569" s="19"/>
      <c r="E3569" s="19" t="str">
        <f>IF(ISBLANK(LeaveTracker[[#This Row],[Employee Name]]),"-----",VLOOKUP(LeaveTracker[[#This Row],[Employee Name]],Employees[[Employee Name]:[Office]],6))</f>
        <v>-----</v>
      </c>
      <c r="F3569" s="24"/>
      <c r="G3569" s="24"/>
      <c r="H3569" s="19"/>
      <c r="I3569" s="51"/>
      <c r="J3569" s="27" t="str">
        <f ca="1">LeaveTracker[[#This Row],[Days]]&amp;" "&amp;LeaveTracker[[#This Row],[Type of Leave]]</f>
        <v xml:space="preserve">0 </v>
      </c>
      <c r="K3569" s="23">
        <f ca="1">NETWORKDAYS(LeaveTracker[[#This Row],[Start Date]],LeaveTracker[[#This Row],[End Date]],lstHolidays)</f>
        <v>0</v>
      </c>
      <c r="L3569" s="30"/>
    </row>
    <row r="3570" spans="2:12" ht="30" customHeight="1" x14ac:dyDescent="0.3">
      <c r="B3570" s="36">
        <v>44922</v>
      </c>
      <c r="C3570" s="36"/>
      <c r="D3570" s="19"/>
      <c r="E3570" s="19" t="str">
        <f>IF(ISBLANK(LeaveTracker[[#This Row],[Employee Name]]),"-----",VLOOKUP(LeaveTracker[[#This Row],[Employee Name]],Employees[[Employee Name]:[Office]],6))</f>
        <v>-----</v>
      </c>
      <c r="F3570" s="24"/>
      <c r="G3570" s="24"/>
      <c r="H3570" s="19"/>
      <c r="I3570" s="51"/>
      <c r="J3570" s="27" t="str">
        <f ca="1">LeaveTracker[[#This Row],[Days]]&amp;" "&amp;LeaveTracker[[#This Row],[Type of Leave]]</f>
        <v xml:space="preserve">0 </v>
      </c>
      <c r="K3570" s="23">
        <f ca="1">NETWORKDAYS(LeaveTracker[[#This Row],[Start Date]],LeaveTracker[[#This Row],[End Date]],lstHolidays)</f>
        <v>0</v>
      </c>
      <c r="L3570" s="30"/>
    </row>
    <row r="3571" spans="2:12" ht="30" customHeight="1" x14ac:dyDescent="0.3">
      <c r="B3571" s="36">
        <v>44922</v>
      </c>
      <c r="C3571" s="36"/>
      <c r="D3571" s="19"/>
      <c r="E3571" s="19" t="str">
        <f>IF(ISBLANK(LeaveTracker[[#This Row],[Employee Name]]),"-----",VLOOKUP(LeaveTracker[[#This Row],[Employee Name]],Employees[[Employee Name]:[Office]],6))</f>
        <v>-----</v>
      </c>
      <c r="F3571" s="24"/>
      <c r="G3571" s="24"/>
      <c r="H3571" s="19"/>
      <c r="I3571" s="51"/>
      <c r="J3571" s="27" t="str">
        <f ca="1">LeaveTracker[[#This Row],[Days]]&amp;" "&amp;LeaveTracker[[#This Row],[Type of Leave]]</f>
        <v xml:space="preserve">0 </v>
      </c>
      <c r="K3571" s="23">
        <f ca="1">NETWORKDAYS(LeaveTracker[[#This Row],[Start Date]],LeaveTracker[[#This Row],[End Date]],lstHolidays)</f>
        <v>0</v>
      </c>
      <c r="L3571" s="30"/>
    </row>
    <row r="3572" spans="2:12" ht="30" customHeight="1" x14ac:dyDescent="0.3">
      <c r="B3572" s="36">
        <v>44922</v>
      </c>
      <c r="C3572" s="36"/>
      <c r="D3572" s="19"/>
      <c r="E3572" s="19" t="str">
        <f>IF(ISBLANK(LeaveTracker[[#This Row],[Employee Name]]),"-----",VLOOKUP(LeaveTracker[[#This Row],[Employee Name]],Employees[[Employee Name]:[Office]],6))</f>
        <v>-----</v>
      </c>
      <c r="F3572" s="24"/>
      <c r="G3572" s="24"/>
      <c r="H3572" s="19"/>
      <c r="I3572" s="51"/>
      <c r="J3572" s="27" t="str">
        <f ca="1">LeaveTracker[[#This Row],[Days]]&amp;" "&amp;LeaveTracker[[#This Row],[Type of Leave]]</f>
        <v xml:space="preserve">0 </v>
      </c>
      <c r="K3572" s="23">
        <f ca="1">NETWORKDAYS(LeaveTracker[[#This Row],[Start Date]],LeaveTracker[[#This Row],[End Date]],lstHolidays)</f>
        <v>0</v>
      </c>
      <c r="L3572" s="30"/>
    </row>
    <row r="3573" spans="2:12" ht="30" customHeight="1" x14ac:dyDescent="0.3">
      <c r="B3573" s="36">
        <v>44922</v>
      </c>
      <c r="C3573" s="36"/>
      <c r="D3573" s="19"/>
      <c r="E3573" s="19" t="str">
        <f>IF(ISBLANK(LeaveTracker[[#This Row],[Employee Name]]),"-----",VLOOKUP(LeaveTracker[[#This Row],[Employee Name]],Employees[[Employee Name]:[Office]],6))</f>
        <v>-----</v>
      </c>
      <c r="F3573" s="24"/>
      <c r="G3573" s="24"/>
      <c r="H3573" s="19"/>
      <c r="I3573" s="51"/>
      <c r="J3573" s="27" t="str">
        <f ca="1">LeaveTracker[[#This Row],[Days]]&amp;" "&amp;LeaveTracker[[#This Row],[Type of Leave]]</f>
        <v xml:space="preserve">0 </v>
      </c>
      <c r="K3573" s="23">
        <f ca="1">NETWORKDAYS(LeaveTracker[[#This Row],[Start Date]],LeaveTracker[[#This Row],[End Date]],lstHolidays)</f>
        <v>0</v>
      </c>
      <c r="L3573" s="30"/>
    </row>
    <row r="3574" spans="2:12" ht="30" customHeight="1" x14ac:dyDescent="0.3">
      <c r="B3574" s="36">
        <v>44922</v>
      </c>
      <c r="C3574" s="36"/>
      <c r="D3574" s="19"/>
      <c r="E3574" s="19" t="str">
        <f>IF(ISBLANK(LeaveTracker[[#This Row],[Employee Name]]),"-----",VLOOKUP(LeaveTracker[[#This Row],[Employee Name]],Employees[[Employee Name]:[Office]],6))</f>
        <v>-----</v>
      </c>
      <c r="F3574" s="24"/>
      <c r="G3574" s="24"/>
      <c r="H3574" s="19"/>
      <c r="I3574" s="51"/>
      <c r="J3574" s="27" t="str">
        <f ca="1">LeaveTracker[[#This Row],[Days]]&amp;" "&amp;LeaveTracker[[#This Row],[Type of Leave]]</f>
        <v xml:space="preserve">0 </v>
      </c>
      <c r="K3574" s="23">
        <f ca="1">NETWORKDAYS(LeaveTracker[[#This Row],[Start Date]],LeaveTracker[[#This Row],[End Date]],lstHolidays)</f>
        <v>0</v>
      </c>
      <c r="L3574" s="30"/>
    </row>
    <row r="3575" spans="2:12" ht="30" customHeight="1" x14ac:dyDescent="0.3">
      <c r="B3575" s="36">
        <v>44922</v>
      </c>
      <c r="C3575" s="36"/>
      <c r="D3575" s="19"/>
      <c r="E3575" s="19" t="str">
        <f>IF(ISBLANK(LeaveTracker[[#This Row],[Employee Name]]),"-----",VLOOKUP(LeaveTracker[[#This Row],[Employee Name]],Employees[[Employee Name]:[Office]],6))</f>
        <v>-----</v>
      </c>
      <c r="F3575" s="24"/>
      <c r="G3575" s="24"/>
      <c r="H3575" s="19"/>
      <c r="I3575" s="51"/>
      <c r="J3575" s="27" t="str">
        <f ca="1">LeaveTracker[[#This Row],[Days]]&amp;" "&amp;LeaveTracker[[#This Row],[Type of Leave]]</f>
        <v xml:space="preserve">0 </v>
      </c>
      <c r="K3575" s="23">
        <f ca="1">NETWORKDAYS(LeaveTracker[[#This Row],[Start Date]],LeaveTracker[[#This Row],[End Date]],lstHolidays)</f>
        <v>0</v>
      </c>
      <c r="L3575" s="30"/>
    </row>
    <row r="3576" spans="2:12" ht="30" customHeight="1" x14ac:dyDescent="0.3">
      <c r="B3576" s="36">
        <v>44922</v>
      </c>
      <c r="C3576" s="36"/>
      <c r="D3576" s="19"/>
      <c r="E3576" s="19" t="str">
        <f>IF(ISBLANK(LeaveTracker[[#This Row],[Employee Name]]),"-----",VLOOKUP(LeaveTracker[[#This Row],[Employee Name]],Employees[[Employee Name]:[Office]],6))</f>
        <v>-----</v>
      </c>
      <c r="F3576" s="24"/>
      <c r="G3576" s="24"/>
      <c r="H3576" s="19"/>
      <c r="I3576" s="51"/>
      <c r="J3576" s="27" t="str">
        <f ca="1">LeaveTracker[[#This Row],[Days]]&amp;" "&amp;LeaveTracker[[#This Row],[Type of Leave]]</f>
        <v xml:space="preserve">0 </v>
      </c>
      <c r="K3576" s="23">
        <f ca="1">NETWORKDAYS(LeaveTracker[[#This Row],[Start Date]],LeaveTracker[[#This Row],[End Date]],lstHolidays)</f>
        <v>0</v>
      </c>
      <c r="L3576" s="30"/>
    </row>
    <row r="3577" spans="2:12" ht="30" customHeight="1" x14ac:dyDescent="0.3">
      <c r="B3577" s="36">
        <v>44922</v>
      </c>
      <c r="C3577" s="36"/>
      <c r="D3577" s="19"/>
      <c r="E3577" s="19" t="str">
        <f>IF(ISBLANK(LeaveTracker[[#This Row],[Employee Name]]),"-----",VLOOKUP(LeaveTracker[[#This Row],[Employee Name]],Employees[[Employee Name]:[Office]],6))</f>
        <v>-----</v>
      </c>
      <c r="F3577" s="24"/>
      <c r="G3577" s="24"/>
      <c r="H3577" s="19"/>
      <c r="I3577" s="51"/>
      <c r="J3577" s="27" t="str">
        <f ca="1">LeaveTracker[[#This Row],[Days]]&amp;" "&amp;LeaveTracker[[#This Row],[Type of Leave]]</f>
        <v xml:space="preserve">0 </v>
      </c>
      <c r="K3577" s="23">
        <f ca="1">NETWORKDAYS(LeaveTracker[[#This Row],[Start Date]],LeaveTracker[[#This Row],[End Date]],lstHolidays)</f>
        <v>0</v>
      </c>
      <c r="L3577" s="30"/>
    </row>
    <row r="3578" spans="2:12" ht="30" customHeight="1" x14ac:dyDescent="0.3">
      <c r="B3578" s="36">
        <v>44922</v>
      </c>
      <c r="C3578" s="36"/>
      <c r="D3578" s="19"/>
      <c r="E3578" s="19" t="str">
        <f>IF(ISBLANK(LeaveTracker[[#This Row],[Employee Name]]),"-----",VLOOKUP(LeaveTracker[[#This Row],[Employee Name]],Employees[[Employee Name]:[Office]],6))</f>
        <v>-----</v>
      </c>
      <c r="F3578" s="24"/>
      <c r="G3578" s="24"/>
      <c r="H3578" s="19"/>
      <c r="I3578" s="51"/>
      <c r="J3578" s="27" t="str">
        <f ca="1">LeaveTracker[[#This Row],[Days]]&amp;" "&amp;LeaveTracker[[#This Row],[Type of Leave]]</f>
        <v xml:space="preserve">0 </v>
      </c>
      <c r="K3578" s="23">
        <f ca="1">NETWORKDAYS(LeaveTracker[[#This Row],[Start Date]],LeaveTracker[[#This Row],[End Date]],lstHolidays)</f>
        <v>0</v>
      </c>
      <c r="L3578" s="30"/>
    </row>
    <row r="3579" spans="2:12" ht="30" customHeight="1" x14ac:dyDescent="0.3">
      <c r="B3579" s="36">
        <v>44922</v>
      </c>
      <c r="C3579" s="36"/>
      <c r="D3579" s="19"/>
      <c r="E3579" s="19" t="str">
        <f>IF(ISBLANK(LeaveTracker[[#This Row],[Employee Name]]),"-----",VLOOKUP(LeaveTracker[[#This Row],[Employee Name]],Employees[[Employee Name]:[Office]],6))</f>
        <v>-----</v>
      </c>
      <c r="F3579" s="24"/>
      <c r="G3579" s="24"/>
      <c r="H3579" s="19"/>
      <c r="I3579" s="51"/>
      <c r="J3579" s="27" t="str">
        <f ca="1">LeaveTracker[[#This Row],[Days]]&amp;" "&amp;LeaveTracker[[#This Row],[Type of Leave]]</f>
        <v xml:space="preserve">0 </v>
      </c>
      <c r="K3579" s="23">
        <f ca="1">NETWORKDAYS(LeaveTracker[[#This Row],[Start Date]],LeaveTracker[[#This Row],[End Date]],lstHolidays)</f>
        <v>0</v>
      </c>
      <c r="L3579" s="30"/>
    </row>
    <row r="3580" spans="2:12" ht="30" customHeight="1" x14ac:dyDescent="0.3">
      <c r="B3580" s="36">
        <v>44922</v>
      </c>
      <c r="C3580" s="36"/>
      <c r="D3580" s="19"/>
      <c r="E3580" s="19" t="str">
        <f>IF(ISBLANK(LeaveTracker[[#This Row],[Employee Name]]),"-----",VLOOKUP(LeaveTracker[[#This Row],[Employee Name]],Employees[[Employee Name]:[Office]],6))</f>
        <v>-----</v>
      </c>
      <c r="F3580" s="24"/>
      <c r="G3580" s="24"/>
      <c r="H3580" s="19"/>
      <c r="I3580" s="51"/>
      <c r="J3580" s="27" t="str">
        <f ca="1">LeaveTracker[[#This Row],[Days]]&amp;" "&amp;LeaveTracker[[#This Row],[Type of Leave]]</f>
        <v xml:space="preserve">0 </v>
      </c>
      <c r="K3580" s="23">
        <f ca="1">NETWORKDAYS(LeaveTracker[[#This Row],[Start Date]],LeaveTracker[[#This Row],[End Date]],lstHolidays)</f>
        <v>0</v>
      </c>
      <c r="L3580" s="30"/>
    </row>
    <row r="3581" spans="2:12" ht="30" customHeight="1" x14ac:dyDescent="0.3">
      <c r="B3581" s="36">
        <v>44922</v>
      </c>
      <c r="C3581" s="36"/>
      <c r="D3581" s="19"/>
      <c r="E3581" s="19" t="str">
        <f>IF(ISBLANK(LeaveTracker[[#This Row],[Employee Name]]),"-----",VLOOKUP(LeaveTracker[[#This Row],[Employee Name]],Employees[[Employee Name]:[Office]],6))</f>
        <v>-----</v>
      </c>
      <c r="F3581" s="24"/>
      <c r="G3581" s="24"/>
      <c r="H3581" s="19"/>
      <c r="I3581" s="51"/>
      <c r="J3581" s="27" t="str">
        <f ca="1">LeaveTracker[[#This Row],[Days]]&amp;" "&amp;LeaveTracker[[#This Row],[Type of Leave]]</f>
        <v xml:space="preserve">0 </v>
      </c>
      <c r="K3581" s="23">
        <f ca="1">NETWORKDAYS(LeaveTracker[[#This Row],[Start Date]],LeaveTracker[[#This Row],[End Date]],lstHolidays)</f>
        <v>0</v>
      </c>
      <c r="L3581" s="30"/>
    </row>
    <row r="3582" spans="2:12" ht="30" customHeight="1" x14ac:dyDescent="0.3">
      <c r="B3582" s="36">
        <v>44922</v>
      </c>
      <c r="C3582" s="36"/>
      <c r="D3582" s="19"/>
      <c r="E3582" s="19" t="str">
        <f>IF(ISBLANK(LeaveTracker[[#This Row],[Employee Name]]),"-----",VLOOKUP(LeaveTracker[[#This Row],[Employee Name]],Employees[[Employee Name]:[Office]],6))</f>
        <v>-----</v>
      </c>
      <c r="F3582" s="24"/>
      <c r="G3582" s="24"/>
      <c r="H3582" s="19"/>
      <c r="I3582" s="51"/>
      <c r="J3582" s="27" t="str">
        <f ca="1">LeaveTracker[[#This Row],[Days]]&amp;" "&amp;LeaveTracker[[#This Row],[Type of Leave]]</f>
        <v xml:space="preserve">0 </v>
      </c>
      <c r="K3582" s="23">
        <f ca="1">NETWORKDAYS(LeaveTracker[[#This Row],[Start Date]],LeaveTracker[[#This Row],[End Date]],lstHolidays)</f>
        <v>0</v>
      </c>
      <c r="L3582" s="30"/>
    </row>
    <row r="3583" spans="2:12" ht="30" customHeight="1" x14ac:dyDescent="0.3">
      <c r="B3583" s="36">
        <v>44922</v>
      </c>
      <c r="C3583" s="36"/>
      <c r="D3583" s="19"/>
      <c r="E3583" s="19" t="str">
        <f>IF(ISBLANK(LeaveTracker[[#This Row],[Employee Name]]),"-----",VLOOKUP(LeaveTracker[[#This Row],[Employee Name]],Employees[[Employee Name]:[Office]],6))</f>
        <v>-----</v>
      </c>
      <c r="F3583" s="24"/>
      <c r="G3583" s="24"/>
      <c r="H3583" s="19"/>
      <c r="I3583" s="51"/>
      <c r="J3583" s="27" t="str">
        <f ca="1">LeaveTracker[[#This Row],[Days]]&amp;" "&amp;LeaveTracker[[#This Row],[Type of Leave]]</f>
        <v xml:space="preserve">0 </v>
      </c>
      <c r="K3583" s="23">
        <f ca="1">NETWORKDAYS(LeaveTracker[[#This Row],[Start Date]],LeaveTracker[[#This Row],[End Date]],lstHolidays)</f>
        <v>0</v>
      </c>
      <c r="L3583" s="30"/>
    </row>
    <row r="3584" spans="2:12" ht="30" customHeight="1" x14ac:dyDescent="0.3">
      <c r="B3584" s="36">
        <v>44922</v>
      </c>
      <c r="C3584" s="36"/>
      <c r="D3584" s="19"/>
      <c r="E3584" s="19" t="str">
        <f>IF(ISBLANK(LeaveTracker[[#This Row],[Employee Name]]),"-----",VLOOKUP(LeaveTracker[[#This Row],[Employee Name]],Employees[[Employee Name]:[Office]],6))</f>
        <v>-----</v>
      </c>
      <c r="F3584" s="24"/>
      <c r="G3584" s="24"/>
      <c r="H3584" s="19"/>
      <c r="I3584" s="51"/>
      <c r="J3584" s="27" t="str">
        <f ca="1">LeaveTracker[[#This Row],[Days]]&amp;" "&amp;LeaveTracker[[#This Row],[Type of Leave]]</f>
        <v xml:space="preserve">0 </v>
      </c>
      <c r="K3584" s="23">
        <f ca="1">NETWORKDAYS(LeaveTracker[[#This Row],[Start Date]],LeaveTracker[[#This Row],[End Date]],lstHolidays)</f>
        <v>0</v>
      </c>
      <c r="L3584" s="30"/>
    </row>
    <row r="3585" spans="2:12" ht="30" customHeight="1" x14ac:dyDescent="0.3">
      <c r="B3585" s="36">
        <v>44922</v>
      </c>
      <c r="C3585" s="36"/>
      <c r="D3585" s="19"/>
      <c r="E3585" s="19" t="str">
        <f>IF(ISBLANK(LeaveTracker[[#This Row],[Employee Name]]),"-----",VLOOKUP(LeaveTracker[[#This Row],[Employee Name]],Employees[[Employee Name]:[Office]],6))</f>
        <v>-----</v>
      </c>
      <c r="F3585" s="24"/>
      <c r="G3585" s="24"/>
      <c r="H3585" s="19"/>
      <c r="I3585" s="51"/>
      <c r="J3585" s="27" t="str">
        <f ca="1">LeaveTracker[[#This Row],[Days]]&amp;" "&amp;LeaveTracker[[#This Row],[Type of Leave]]</f>
        <v xml:space="preserve">0 </v>
      </c>
      <c r="K3585" s="23">
        <f ca="1">NETWORKDAYS(LeaveTracker[[#This Row],[Start Date]],LeaveTracker[[#This Row],[End Date]],lstHolidays)</f>
        <v>0</v>
      </c>
      <c r="L3585" s="30"/>
    </row>
    <row r="3586" spans="2:12" ht="30" customHeight="1" x14ac:dyDescent="0.3">
      <c r="B3586" s="36">
        <v>44922</v>
      </c>
      <c r="C3586" s="36"/>
      <c r="D3586" s="19"/>
      <c r="E3586" s="19" t="str">
        <f>IF(ISBLANK(LeaveTracker[[#This Row],[Employee Name]]),"-----",VLOOKUP(LeaveTracker[[#This Row],[Employee Name]],Employees[[Employee Name]:[Office]],6))</f>
        <v>-----</v>
      </c>
      <c r="F3586" s="24"/>
      <c r="G3586" s="24"/>
      <c r="H3586" s="19"/>
      <c r="I3586" s="51"/>
      <c r="J3586" s="27" t="str">
        <f ca="1">LeaveTracker[[#This Row],[Days]]&amp;" "&amp;LeaveTracker[[#This Row],[Type of Leave]]</f>
        <v xml:space="preserve">0 </v>
      </c>
      <c r="K3586" s="23">
        <f ca="1">NETWORKDAYS(LeaveTracker[[#This Row],[Start Date]],LeaveTracker[[#This Row],[End Date]],lstHolidays)</f>
        <v>0</v>
      </c>
      <c r="L3586" s="30"/>
    </row>
    <row r="3587" spans="2:12" ht="30" customHeight="1" x14ac:dyDescent="0.3">
      <c r="B3587" s="36">
        <v>44922</v>
      </c>
      <c r="C3587" s="36"/>
      <c r="D3587" s="19"/>
      <c r="E3587" s="19" t="str">
        <f>IF(ISBLANK(LeaveTracker[[#This Row],[Employee Name]]),"-----",VLOOKUP(LeaveTracker[[#This Row],[Employee Name]],Employees[[Employee Name]:[Office]],6))</f>
        <v>-----</v>
      </c>
      <c r="F3587" s="24"/>
      <c r="G3587" s="24"/>
      <c r="H3587" s="19"/>
      <c r="I3587" s="51"/>
      <c r="J3587" s="27" t="str">
        <f ca="1">LeaveTracker[[#This Row],[Days]]&amp;" "&amp;LeaveTracker[[#This Row],[Type of Leave]]</f>
        <v xml:space="preserve">0 </v>
      </c>
      <c r="K3587" s="23">
        <f ca="1">NETWORKDAYS(LeaveTracker[[#This Row],[Start Date]],LeaveTracker[[#This Row],[End Date]],lstHolidays)</f>
        <v>0</v>
      </c>
      <c r="L3587" s="30"/>
    </row>
    <row r="3588" spans="2:12" ht="30" customHeight="1" x14ac:dyDescent="0.3">
      <c r="B3588" s="36">
        <v>44922</v>
      </c>
      <c r="C3588" s="36"/>
      <c r="D3588" s="19"/>
      <c r="E3588" s="19" t="str">
        <f>IF(ISBLANK(LeaveTracker[[#This Row],[Employee Name]]),"-----",VLOOKUP(LeaveTracker[[#This Row],[Employee Name]],Employees[[Employee Name]:[Office]],6))</f>
        <v>-----</v>
      </c>
      <c r="F3588" s="24"/>
      <c r="G3588" s="24"/>
      <c r="H3588" s="19"/>
      <c r="I3588" s="51"/>
      <c r="J3588" s="27" t="str">
        <f ca="1">LeaveTracker[[#This Row],[Days]]&amp;" "&amp;LeaveTracker[[#This Row],[Type of Leave]]</f>
        <v xml:space="preserve">0 </v>
      </c>
      <c r="K3588" s="23">
        <f ca="1">NETWORKDAYS(LeaveTracker[[#This Row],[Start Date]],LeaveTracker[[#This Row],[End Date]],lstHolidays)</f>
        <v>0</v>
      </c>
      <c r="L3588" s="30"/>
    </row>
    <row r="3589" spans="2:12" ht="30" customHeight="1" x14ac:dyDescent="0.3">
      <c r="B3589" s="36">
        <v>44922</v>
      </c>
      <c r="C3589" s="36"/>
      <c r="D3589" s="19"/>
      <c r="E3589" s="19" t="str">
        <f>IF(ISBLANK(LeaveTracker[[#This Row],[Employee Name]]),"-----",VLOOKUP(LeaveTracker[[#This Row],[Employee Name]],Employees[[Employee Name]:[Office]],6))</f>
        <v>-----</v>
      </c>
      <c r="F3589" s="24"/>
      <c r="G3589" s="24"/>
      <c r="H3589" s="19"/>
      <c r="I3589" s="51"/>
      <c r="J3589" s="27" t="str">
        <f ca="1">LeaveTracker[[#This Row],[Days]]&amp;" "&amp;LeaveTracker[[#This Row],[Type of Leave]]</f>
        <v xml:space="preserve">0 </v>
      </c>
      <c r="K3589" s="23">
        <f ca="1">NETWORKDAYS(LeaveTracker[[#This Row],[Start Date]],LeaveTracker[[#This Row],[End Date]],lstHolidays)</f>
        <v>0</v>
      </c>
      <c r="L3589" s="30"/>
    </row>
    <row r="3590" spans="2:12" ht="30" customHeight="1" x14ac:dyDescent="0.3">
      <c r="B3590" s="36">
        <v>44922</v>
      </c>
      <c r="C3590" s="36"/>
      <c r="D3590" s="19"/>
      <c r="E3590" s="19" t="str">
        <f>IF(ISBLANK(LeaveTracker[[#This Row],[Employee Name]]),"-----",VLOOKUP(LeaveTracker[[#This Row],[Employee Name]],Employees[[Employee Name]:[Office]],6))</f>
        <v>-----</v>
      </c>
      <c r="F3590" s="24"/>
      <c r="G3590" s="24"/>
      <c r="H3590" s="19"/>
      <c r="I3590" s="51"/>
      <c r="J3590" s="27" t="str">
        <f ca="1">LeaveTracker[[#This Row],[Days]]&amp;" "&amp;LeaveTracker[[#This Row],[Type of Leave]]</f>
        <v xml:space="preserve">0 </v>
      </c>
      <c r="K3590" s="23">
        <f ca="1">NETWORKDAYS(LeaveTracker[[#This Row],[Start Date]],LeaveTracker[[#This Row],[End Date]],lstHolidays)</f>
        <v>0</v>
      </c>
      <c r="L3590" s="30"/>
    </row>
    <row r="3591" spans="2:12" ht="30" customHeight="1" x14ac:dyDescent="0.3">
      <c r="B3591" s="36">
        <v>44922</v>
      </c>
      <c r="C3591" s="36"/>
      <c r="D3591" s="19"/>
      <c r="E3591" s="19" t="str">
        <f>IF(ISBLANK(LeaveTracker[[#This Row],[Employee Name]]),"-----",VLOOKUP(LeaveTracker[[#This Row],[Employee Name]],Employees[[Employee Name]:[Office]],6))</f>
        <v>-----</v>
      </c>
      <c r="F3591" s="24"/>
      <c r="G3591" s="24"/>
      <c r="H3591" s="19"/>
      <c r="I3591" s="51"/>
      <c r="J3591" s="27" t="str">
        <f ca="1">LeaveTracker[[#This Row],[Days]]&amp;" "&amp;LeaveTracker[[#This Row],[Type of Leave]]</f>
        <v xml:space="preserve">0 </v>
      </c>
      <c r="K3591" s="23">
        <f ca="1">NETWORKDAYS(LeaveTracker[[#This Row],[Start Date]],LeaveTracker[[#This Row],[End Date]],lstHolidays)</f>
        <v>0</v>
      </c>
      <c r="L3591" s="30"/>
    </row>
    <row r="3592" spans="2:12" ht="30" customHeight="1" x14ac:dyDescent="0.3">
      <c r="B3592" s="36">
        <v>44922</v>
      </c>
      <c r="C3592" s="36"/>
      <c r="D3592" s="19"/>
      <c r="E3592" s="19" t="str">
        <f>IF(ISBLANK(LeaveTracker[[#This Row],[Employee Name]]),"-----",VLOOKUP(LeaveTracker[[#This Row],[Employee Name]],Employees[[Employee Name]:[Office]],6))</f>
        <v>-----</v>
      </c>
      <c r="F3592" s="24"/>
      <c r="G3592" s="24"/>
      <c r="H3592" s="19"/>
      <c r="I3592" s="51"/>
      <c r="J3592" s="27" t="str">
        <f ca="1">LeaveTracker[[#This Row],[Days]]&amp;" "&amp;LeaveTracker[[#This Row],[Type of Leave]]</f>
        <v xml:space="preserve">0 </v>
      </c>
      <c r="K3592" s="23">
        <f ca="1">NETWORKDAYS(LeaveTracker[[#This Row],[Start Date]],LeaveTracker[[#This Row],[End Date]],lstHolidays)</f>
        <v>0</v>
      </c>
      <c r="L3592" s="30"/>
    </row>
    <row r="3593" spans="2:12" ht="30" customHeight="1" x14ac:dyDescent="0.3">
      <c r="B3593" s="36">
        <v>44922</v>
      </c>
      <c r="C3593" s="36"/>
      <c r="D3593" s="19"/>
      <c r="E3593" s="19" t="str">
        <f>IF(ISBLANK(LeaveTracker[[#This Row],[Employee Name]]),"-----",VLOOKUP(LeaveTracker[[#This Row],[Employee Name]],Employees[[Employee Name]:[Office]],6))</f>
        <v>-----</v>
      </c>
      <c r="F3593" s="24"/>
      <c r="G3593" s="24"/>
      <c r="H3593" s="19"/>
      <c r="I3593" s="51"/>
      <c r="J3593" s="27" t="str">
        <f ca="1">LeaveTracker[[#This Row],[Days]]&amp;" "&amp;LeaveTracker[[#This Row],[Type of Leave]]</f>
        <v xml:space="preserve">0 </v>
      </c>
      <c r="K3593" s="23">
        <f ca="1">NETWORKDAYS(LeaveTracker[[#This Row],[Start Date]],LeaveTracker[[#This Row],[End Date]],lstHolidays)</f>
        <v>0</v>
      </c>
      <c r="L3593" s="30"/>
    </row>
    <row r="3594" spans="2:12" ht="30" customHeight="1" x14ac:dyDescent="0.3">
      <c r="B3594" s="36">
        <v>44922</v>
      </c>
      <c r="C3594" s="36"/>
      <c r="D3594" s="19"/>
      <c r="E3594" s="19" t="str">
        <f>IF(ISBLANK(LeaveTracker[[#This Row],[Employee Name]]),"-----",VLOOKUP(LeaveTracker[[#This Row],[Employee Name]],Employees[[Employee Name]:[Office]],6))</f>
        <v>-----</v>
      </c>
      <c r="F3594" s="24"/>
      <c r="G3594" s="24"/>
      <c r="H3594" s="19"/>
      <c r="I3594" s="51"/>
      <c r="J3594" s="27" t="str">
        <f ca="1">LeaveTracker[[#This Row],[Days]]&amp;" "&amp;LeaveTracker[[#This Row],[Type of Leave]]</f>
        <v xml:space="preserve">0 </v>
      </c>
      <c r="K3594" s="23">
        <f ca="1">NETWORKDAYS(LeaveTracker[[#This Row],[Start Date]],LeaveTracker[[#This Row],[End Date]],lstHolidays)</f>
        <v>0</v>
      </c>
      <c r="L3594" s="30"/>
    </row>
    <row r="3595" spans="2:12" ht="30" customHeight="1" x14ac:dyDescent="0.3">
      <c r="B3595" s="36">
        <v>44922</v>
      </c>
      <c r="C3595" s="36"/>
      <c r="D3595" s="19"/>
      <c r="E3595" s="19" t="str">
        <f>IF(ISBLANK(LeaveTracker[[#This Row],[Employee Name]]),"-----",VLOOKUP(LeaveTracker[[#This Row],[Employee Name]],Employees[[Employee Name]:[Office]],6))</f>
        <v>-----</v>
      </c>
      <c r="F3595" s="24"/>
      <c r="G3595" s="24"/>
      <c r="H3595" s="19"/>
      <c r="I3595" s="51"/>
      <c r="J3595" s="27" t="str">
        <f ca="1">LeaveTracker[[#This Row],[Days]]&amp;" "&amp;LeaveTracker[[#This Row],[Type of Leave]]</f>
        <v xml:space="preserve">0 </v>
      </c>
      <c r="K3595" s="23">
        <f ca="1">NETWORKDAYS(LeaveTracker[[#This Row],[Start Date]],LeaveTracker[[#This Row],[End Date]],lstHolidays)</f>
        <v>0</v>
      </c>
      <c r="L3595" s="30"/>
    </row>
    <row r="3596" spans="2:12" ht="30" customHeight="1" x14ac:dyDescent="0.3">
      <c r="B3596" s="36">
        <v>44922</v>
      </c>
      <c r="C3596" s="36"/>
      <c r="D3596" s="19"/>
      <c r="E3596" s="19" t="str">
        <f>IF(ISBLANK(LeaveTracker[[#This Row],[Employee Name]]),"-----",VLOOKUP(LeaveTracker[[#This Row],[Employee Name]],Employees[[Employee Name]:[Office]],6))</f>
        <v>-----</v>
      </c>
      <c r="F3596" s="24"/>
      <c r="G3596" s="24"/>
      <c r="H3596" s="19"/>
      <c r="I3596" s="51"/>
      <c r="J3596" s="27" t="str">
        <f ca="1">LeaveTracker[[#This Row],[Days]]&amp;" "&amp;LeaveTracker[[#This Row],[Type of Leave]]</f>
        <v xml:space="preserve">0 </v>
      </c>
      <c r="K3596" s="23">
        <f ca="1">NETWORKDAYS(LeaveTracker[[#This Row],[Start Date]],LeaveTracker[[#This Row],[End Date]],lstHolidays)</f>
        <v>0</v>
      </c>
      <c r="L3596" s="30"/>
    </row>
    <row r="3597" spans="2:12" ht="30" customHeight="1" x14ac:dyDescent="0.3">
      <c r="B3597" s="36">
        <v>44922</v>
      </c>
      <c r="C3597" s="36"/>
      <c r="D3597" s="19"/>
      <c r="E3597" s="19" t="str">
        <f>IF(ISBLANK(LeaveTracker[[#This Row],[Employee Name]]),"-----",VLOOKUP(LeaveTracker[[#This Row],[Employee Name]],Employees[[Employee Name]:[Office]],6))</f>
        <v>-----</v>
      </c>
      <c r="F3597" s="24"/>
      <c r="G3597" s="24"/>
      <c r="H3597" s="19"/>
      <c r="I3597" s="51"/>
      <c r="J3597" s="27" t="str">
        <f ca="1">LeaveTracker[[#This Row],[Days]]&amp;" "&amp;LeaveTracker[[#This Row],[Type of Leave]]</f>
        <v xml:space="preserve">0 </v>
      </c>
      <c r="K3597" s="23">
        <f ca="1">NETWORKDAYS(LeaveTracker[[#This Row],[Start Date]],LeaveTracker[[#This Row],[End Date]],lstHolidays)</f>
        <v>0</v>
      </c>
      <c r="L3597" s="30"/>
    </row>
    <row r="3598" spans="2:12" ht="30" customHeight="1" x14ac:dyDescent="0.3">
      <c r="B3598" s="36">
        <v>44922</v>
      </c>
      <c r="C3598" s="36"/>
      <c r="D3598" s="19"/>
      <c r="E3598" s="19" t="str">
        <f>IF(ISBLANK(LeaveTracker[[#This Row],[Employee Name]]),"-----",VLOOKUP(LeaveTracker[[#This Row],[Employee Name]],Employees[[Employee Name]:[Office]],6))</f>
        <v>-----</v>
      </c>
      <c r="F3598" s="24"/>
      <c r="G3598" s="24"/>
      <c r="H3598" s="19"/>
      <c r="I3598" s="51"/>
      <c r="J3598" s="27" t="str">
        <f ca="1">LeaveTracker[[#This Row],[Days]]&amp;" "&amp;LeaveTracker[[#This Row],[Type of Leave]]</f>
        <v xml:space="preserve">0 </v>
      </c>
      <c r="K3598" s="23">
        <f ca="1">NETWORKDAYS(LeaveTracker[[#This Row],[Start Date]],LeaveTracker[[#This Row],[End Date]],lstHolidays)</f>
        <v>0</v>
      </c>
      <c r="L3598" s="30"/>
    </row>
    <row r="3599" spans="2:12" ht="30" customHeight="1" x14ac:dyDescent="0.3">
      <c r="B3599" s="36">
        <v>44922</v>
      </c>
      <c r="C3599" s="36"/>
      <c r="D3599" s="19"/>
      <c r="E3599" s="19" t="str">
        <f>IF(ISBLANK(LeaveTracker[[#This Row],[Employee Name]]),"-----",VLOOKUP(LeaveTracker[[#This Row],[Employee Name]],Employees[[Employee Name]:[Office]],6))</f>
        <v>-----</v>
      </c>
      <c r="F3599" s="24"/>
      <c r="G3599" s="24"/>
      <c r="H3599" s="19"/>
      <c r="I3599" s="51"/>
      <c r="J3599" s="27" t="str">
        <f ca="1">LeaveTracker[[#This Row],[Days]]&amp;" "&amp;LeaveTracker[[#This Row],[Type of Leave]]</f>
        <v xml:space="preserve">0 </v>
      </c>
      <c r="K3599" s="23">
        <f ca="1">NETWORKDAYS(LeaveTracker[[#This Row],[Start Date]],LeaveTracker[[#This Row],[End Date]],lstHolidays)</f>
        <v>0</v>
      </c>
      <c r="L3599" s="30"/>
    </row>
    <row r="3600" spans="2:12" ht="30" customHeight="1" x14ac:dyDescent="0.3">
      <c r="B3600" s="36">
        <v>44922</v>
      </c>
      <c r="C3600" s="36"/>
      <c r="D3600" s="19"/>
      <c r="E3600" s="19" t="str">
        <f>IF(ISBLANK(LeaveTracker[[#This Row],[Employee Name]]),"-----",VLOOKUP(LeaveTracker[[#This Row],[Employee Name]],Employees[[Employee Name]:[Office]],6))</f>
        <v>-----</v>
      </c>
      <c r="F3600" s="24"/>
      <c r="G3600" s="24"/>
      <c r="H3600" s="19"/>
      <c r="I3600" s="51"/>
      <c r="J3600" s="27" t="str">
        <f ca="1">LeaveTracker[[#This Row],[Days]]&amp;" "&amp;LeaveTracker[[#This Row],[Type of Leave]]</f>
        <v xml:space="preserve">0 </v>
      </c>
      <c r="K3600" s="23">
        <f ca="1">NETWORKDAYS(LeaveTracker[[#This Row],[Start Date]],LeaveTracker[[#This Row],[End Date]],lstHolidays)</f>
        <v>0</v>
      </c>
      <c r="L3600" s="30"/>
    </row>
    <row r="3601" spans="2:12" ht="30" customHeight="1" x14ac:dyDescent="0.3">
      <c r="B3601" s="36">
        <v>44922</v>
      </c>
      <c r="C3601" s="36"/>
      <c r="D3601" s="19"/>
      <c r="E3601" s="19" t="str">
        <f>IF(ISBLANK(LeaveTracker[[#This Row],[Employee Name]]),"-----",VLOOKUP(LeaveTracker[[#This Row],[Employee Name]],Employees[[Employee Name]:[Office]],6))</f>
        <v>-----</v>
      </c>
      <c r="F3601" s="24"/>
      <c r="G3601" s="24"/>
      <c r="H3601" s="19"/>
      <c r="I3601" s="51"/>
      <c r="J3601" s="27" t="str">
        <f ca="1">LeaveTracker[[#This Row],[Days]]&amp;" "&amp;LeaveTracker[[#This Row],[Type of Leave]]</f>
        <v xml:space="preserve">0 </v>
      </c>
      <c r="K3601" s="23">
        <f ca="1">NETWORKDAYS(LeaveTracker[[#This Row],[Start Date]],LeaveTracker[[#This Row],[End Date]],lstHolidays)</f>
        <v>0</v>
      </c>
      <c r="L3601" s="30"/>
    </row>
  </sheetData>
  <protectedRanges>
    <protectedRange sqref="F2434:G2434 A1:D1048576" name="Range1"/>
    <protectedRange sqref="H2434:K2434 F1:K2433 F2435:K1048576" name="Range2"/>
  </protectedRanges>
  <mergeCells count="3">
    <mergeCell ref="A2:J2"/>
    <mergeCell ref="A1:J1"/>
    <mergeCell ref="I3:J3"/>
  </mergeCells>
  <dataValidations count="8">
    <dataValidation allowBlank="1" showInputMessage="1" showErrorMessage="1" prompt="The below table is used in Calendar View to automatically update an employee’s annual attendance record. Use table filters to get entries for specific employee or type of leave" sqref="D3" xr:uid="{00000000-0002-0000-0200-000004000000}"/>
    <dataValidation allowBlank="1" showInputMessage="1" showErrorMessage="1" prompt="Select an employee name in this column. Press ALT+DOWN ARROW to open the drop-down list, and ENTER to select the employee name" sqref="F2089:G2089 F2094 F2120:G2120 F2132 D2134 D2157 D2176 D2216 D2132 D2120 D2094 D2089 A4:D875" xr:uid="{00000000-0002-0000-0200-000005000000}"/>
    <dataValidation type="list" errorStyle="information" allowBlank="1" showInputMessage="1" showErrorMessage="1" errorTitle="Unknown Employee" error="Please select an employee from the list. To modify the list, on the Settings tab, add or remove employees from the List of Employees table." sqref="D2090:D2093 D2095:D2119 D2121:D2124 D2126:D2131 D2133 D2135:D2141 D2143:D2156 D2158:D2175 D2177:D2215 D2217:D2219 D876:D2088 D2221:D3158" xr:uid="{00000000-0002-0000-0200-000007000000}">
      <formula1>lstEmployees</formula1>
    </dataValidation>
    <dataValidation type="list" errorStyle="warning" allowBlank="1" showInputMessage="1" showErrorMessage="1" error="Select type of leave from the list. Select CANCEL, and press ALT+DOWN ARROW to select type of leave from the drop-down list" sqref="H876:H3383" xr:uid="{00000000-0002-0000-0200-000006000000}">
      <formula1>lstHolidayTypes</formula1>
    </dataValidation>
    <dataValidation allowBlank="1" showInputMessage="1" showErrorMessage="1" prompt="Enter leave start date in this column_x000a_" sqref="F4:F875" xr:uid="{00000000-0002-0000-0200-000000000000}"/>
    <dataValidation allowBlank="1" showInputMessage="1" showErrorMessage="1" prompt="Enter leave end date in this column" sqref="G4:G875" xr:uid="{00000000-0002-0000-0200-000001000000}"/>
    <dataValidation allowBlank="1" showInputMessage="1" showErrorMessage="1" prompt="Total number of days is automatically calculated in this column" sqref="K4:K875" xr:uid="{00000000-0002-0000-0200-000002000000}"/>
    <dataValidation allowBlank="1" showInputMessage="1" showErrorMessage="1" prompt="Select type of leave in this column. Press ALT+DOWN ARROW to open the drop-down list, and press ENTER to select the type of leave" sqref="H4:J875" xr:uid="{00000000-0002-0000-0200-000003000000}"/>
  </dataValidations>
  <pageMargins left="0.25" right="0.25" top="0.25" bottom="0.25" header="0.3" footer="0.3"/>
  <pageSetup scale="54" fitToHeight="0" orientation="portrait" horizontalDpi="4294967293"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2" tint="-0.499984740745262"/>
    <pageSetUpPr fitToPage="1"/>
  </sheetPr>
  <dimension ref="A1:G579"/>
  <sheetViews>
    <sheetView showGridLines="0" workbookViewId="0">
      <pane ySplit="1980" activePane="bottomLeft"/>
      <selection activeCell="B3" sqref="B3"/>
      <selection pane="bottomLeft" activeCell="B441" sqref="B441"/>
    </sheetView>
  </sheetViews>
  <sheetFormatPr defaultRowHeight="30" customHeight="1" x14ac:dyDescent="0.3"/>
  <cols>
    <col min="1" max="1" width="6.6640625" customWidth="1"/>
    <col min="2" max="6" width="26.6640625" customWidth="1"/>
    <col min="7" max="7" width="22.77734375" customWidth="1"/>
  </cols>
  <sheetData>
    <row r="1" spans="1:7" ht="39.9" customHeight="1" x14ac:dyDescent="0.3">
      <c r="B1" s="57"/>
      <c r="C1" s="57"/>
      <c r="D1" s="57"/>
      <c r="E1" s="57"/>
      <c r="F1" s="57"/>
    </row>
    <row r="2" spans="1:7" ht="15" customHeight="1" x14ac:dyDescent="0.3"/>
    <row r="3" spans="1:7" ht="30" customHeight="1" x14ac:dyDescent="0.3">
      <c r="A3" s="9" t="s">
        <v>955</v>
      </c>
      <c r="B3" s="9" t="s">
        <v>0</v>
      </c>
      <c r="C3" s="9" t="s">
        <v>1333</v>
      </c>
      <c r="D3" s="9" t="s">
        <v>1334</v>
      </c>
      <c r="E3" s="9" t="s">
        <v>1335</v>
      </c>
      <c r="F3" s="9" t="s">
        <v>1336</v>
      </c>
      <c r="G3" s="9" t="s">
        <v>1077</v>
      </c>
    </row>
    <row r="4" spans="1:7" ht="30" hidden="1" customHeight="1" x14ac:dyDescent="0.3">
      <c r="A4" s="52">
        <v>1</v>
      </c>
      <c r="B4" s="8" t="str">
        <f>CONCATENATE(Employees[[#This Row],[Lastname]]," ",Employees[[#This Row],[Firstname]], " ",LEFT(Employees[[#This Row],[Middlename]],1),IF(ISBLANK(Employees[[#This Row],[Middlename]])," ","."))</f>
        <v>AALA MELODY M.</v>
      </c>
      <c r="C4" s="8" t="s">
        <v>1374</v>
      </c>
      <c r="D4" s="8" t="s">
        <v>1375</v>
      </c>
      <c r="E4" s="8" t="s">
        <v>557</v>
      </c>
      <c r="F4" s="8" t="s">
        <v>1309</v>
      </c>
      <c r="G4" s="8" t="s">
        <v>209</v>
      </c>
    </row>
    <row r="5" spans="1:7" ht="30" hidden="1" customHeight="1" x14ac:dyDescent="0.3">
      <c r="A5" s="52">
        <f>A4+1</f>
        <v>2</v>
      </c>
      <c r="B5" s="8" t="str">
        <f>CONCATENATE(Employees[[#This Row],[Lastname]]," ",Employees[[#This Row],[Firstname]], " ",LEFT(Employees[[#This Row],[Middlename]],1),IF(ISBLANK(Employees[[#This Row],[Middlename]])," ","."))</f>
        <v>ABALLA JAMAICA C.</v>
      </c>
      <c r="C5" s="8" t="s">
        <v>1376</v>
      </c>
      <c r="D5" s="8" t="s">
        <v>1377</v>
      </c>
      <c r="E5" s="8" t="s">
        <v>241</v>
      </c>
      <c r="F5" s="8" t="s">
        <v>1309</v>
      </c>
      <c r="G5" s="8" t="s">
        <v>1729</v>
      </c>
    </row>
    <row r="6" spans="1:7" ht="30" hidden="1" customHeight="1" x14ac:dyDescent="0.3">
      <c r="A6" s="52">
        <f t="shared" ref="A6:A69" si="0">A5+1</f>
        <v>3</v>
      </c>
      <c r="B6" s="8" t="str">
        <f>CONCATENATE(Employees[[#This Row],[Lastname]]," ",Employees[[#This Row],[Firstname]], " ",LEFT(Employees[[#This Row],[Middlename]],1),IF(ISBLANK(Employees[[#This Row],[Middlename]])," ","."))</f>
        <v>ABELA IMELDA C.</v>
      </c>
      <c r="C6" s="8" t="s">
        <v>1378</v>
      </c>
      <c r="D6" s="8" t="s">
        <v>1379</v>
      </c>
      <c r="E6" s="8" t="s">
        <v>134</v>
      </c>
      <c r="F6" s="8" t="s">
        <v>1309</v>
      </c>
      <c r="G6" s="8" t="s">
        <v>442</v>
      </c>
    </row>
    <row r="7" spans="1:7" ht="30" hidden="1" customHeight="1" x14ac:dyDescent="0.3">
      <c r="A7" s="52">
        <f t="shared" si="0"/>
        <v>4</v>
      </c>
      <c r="B7" s="8" t="str">
        <f>CONCATENATE(Employees[[#This Row],[Lastname]]," ",Employees[[#This Row],[Firstname]], " ",LEFT(Employees[[#This Row],[Middlename]],1),IF(ISBLANK(Employees[[#This Row],[Middlename]])," ","."))</f>
        <v>ABENA WINNIE ROSE M.</v>
      </c>
      <c r="C7" s="8" t="s">
        <v>748</v>
      </c>
      <c r="D7" s="8" t="s">
        <v>749</v>
      </c>
      <c r="E7" s="8" t="s">
        <v>84</v>
      </c>
      <c r="F7" s="8" t="s">
        <v>212</v>
      </c>
      <c r="G7" s="8" t="s">
        <v>213</v>
      </c>
    </row>
    <row r="8" spans="1:7" ht="30" hidden="1" customHeight="1" x14ac:dyDescent="0.3">
      <c r="A8" s="52">
        <f t="shared" si="0"/>
        <v>5</v>
      </c>
      <c r="B8" s="8" t="str">
        <f>CONCATENATE(Employees[[#This Row],[Lastname]]," ",Employees[[#This Row],[Firstname]], " ",LEFT(Employees[[#This Row],[Middlename]],1),IF(ISBLANK(Employees[[#This Row],[Middlename]])," ","."))</f>
        <v xml:space="preserve">ABLANEDA ARMANDO  </v>
      </c>
      <c r="C8" s="8" t="s">
        <v>1380</v>
      </c>
      <c r="D8" s="8" t="s">
        <v>1381</v>
      </c>
      <c r="E8" s="8"/>
      <c r="F8" s="8" t="s">
        <v>1309</v>
      </c>
      <c r="G8" s="8" t="s">
        <v>291</v>
      </c>
    </row>
    <row r="9" spans="1:7" ht="30" hidden="1" customHeight="1" x14ac:dyDescent="0.3">
      <c r="A9" s="52">
        <f t="shared" si="0"/>
        <v>6</v>
      </c>
      <c r="B9" s="8" t="str">
        <f>CONCATENATE(Employees[[#This Row],[Lastname]]," ",Employees[[#This Row],[Firstname]], " ",LEFT(Employees[[#This Row],[Middlename]],1),IF(ISBLANK(Employees[[#This Row],[Middlename]])," ","."))</f>
        <v>ACERON ANGELU V.</v>
      </c>
      <c r="C9" s="8" t="s">
        <v>1322</v>
      </c>
      <c r="D9" s="8" t="s">
        <v>1323</v>
      </c>
      <c r="E9" s="8" t="s">
        <v>1324</v>
      </c>
      <c r="F9" s="8" t="s">
        <v>1054</v>
      </c>
      <c r="G9" s="8" t="s">
        <v>97</v>
      </c>
    </row>
    <row r="10" spans="1:7" ht="30" hidden="1" customHeight="1" x14ac:dyDescent="0.3">
      <c r="A10" s="52">
        <f t="shared" si="0"/>
        <v>7</v>
      </c>
      <c r="B10" s="8" t="str">
        <f>CONCATENATE(Employees[[#This Row],[Lastname]]," ",Employees[[#This Row],[Firstname]], " ",LEFT(Employees[[#This Row],[Middlename]],1),IF(ISBLANK(Employees[[#This Row],[Middlename]])," ","."))</f>
        <v>ACERON ANGELU V.</v>
      </c>
      <c r="C10" s="8" t="s">
        <v>1322</v>
      </c>
      <c r="D10" s="8" t="s">
        <v>1323</v>
      </c>
      <c r="E10" s="8" t="s">
        <v>1324</v>
      </c>
      <c r="F10" s="8" t="s">
        <v>1730</v>
      </c>
      <c r="G10" s="8" t="s">
        <v>97</v>
      </c>
    </row>
    <row r="11" spans="1:7" ht="30" hidden="1" customHeight="1" x14ac:dyDescent="0.3">
      <c r="A11" s="52">
        <f t="shared" si="0"/>
        <v>8</v>
      </c>
      <c r="B11" s="8" t="str">
        <f>CONCATENATE(Employees[[#This Row],[Lastname]]," ",Employees[[#This Row],[Firstname]], " ",LEFT(Employees[[#This Row],[Middlename]],1),IF(ISBLANK(Employees[[#This Row],[Middlename]])," ","."))</f>
        <v>ACUB MA. MARILYN L.</v>
      </c>
      <c r="C11" s="8" t="s">
        <v>1382</v>
      </c>
      <c r="D11" s="8" t="s">
        <v>1383</v>
      </c>
      <c r="E11" s="8" t="s">
        <v>117</v>
      </c>
      <c r="F11" s="8" t="s">
        <v>1309</v>
      </c>
      <c r="G11" s="8" t="s">
        <v>199</v>
      </c>
    </row>
    <row r="12" spans="1:7" ht="30" hidden="1" customHeight="1" x14ac:dyDescent="0.3">
      <c r="A12" s="52">
        <f t="shared" si="0"/>
        <v>9</v>
      </c>
      <c r="B12" s="8" t="str">
        <f>CONCATENATE(Employees[[#This Row],[Lastname]]," ",Employees[[#This Row],[Firstname]], " ",LEFT(Employees[[#This Row],[Middlename]],1),IF(ISBLANK(Employees[[#This Row],[Middlename]])," ","."))</f>
        <v>AGUIDO RAFAEL V.</v>
      </c>
      <c r="C12" s="8" t="s">
        <v>980</v>
      </c>
      <c r="D12" s="8" t="s">
        <v>981</v>
      </c>
      <c r="E12" s="8" t="s">
        <v>150</v>
      </c>
      <c r="F12" s="8" t="s">
        <v>982</v>
      </c>
      <c r="G12" s="8" t="s">
        <v>298</v>
      </c>
    </row>
    <row r="13" spans="1:7" ht="30" hidden="1" customHeight="1" x14ac:dyDescent="0.3">
      <c r="A13" s="52">
        <f t="shared" si="0"/>
        <v>10</v>
      </c>
      <c r="B13" s="8" t="str">
        <f>CONCATENATE(Employees[[#This Row],[Lastname]]," ",Employees[[#This Row],[Firstname]], " ",LEFT(Employees[[#This Row],[Middlename]],1),IF(ISBLANK(Employees[[#This Row],[Middlename]])," ","."))</f>
        <v>AGUSTIN MARIA LUISA F.</v>
      </c>
      <c r="C13" s="8" t="s">
        <v>1299</v>
      </c>
      <c r="D13" s="8" t="s">
        <v>1300</v>
      </c>
      <c r="E13" s="8" t="s">
        <v>1144</v>
      </c>
      <c r="F13" s="8" t="s">
        <v>125</v>
      </c>
      <c r="G13" s="8" t="s">
        <v>89</v>
      </c>
    </row>
    <row r="14" spans="1:7" ht="30" hidden="1" customHeight="1" x14ac:dyDescent="0.3">
      <c r="A14" s="52">
        <f t="shared" si="0"/>
        <v>11</v>
      </c>
      <c r="B14" s="8" t="str">
        <f>CONCATENATE(Employees[[#This Row],[Lastname]]," ",Employees[[#This Row],[Firstname]], " ",LEFT(Employees[[#This Row],[Middlename]],1),IF(ISBLANK(Employees[[#This Row],[Middlename]])," ","."))</f>
        <v xml:space="preserve">ALBARRACIN ROLAND  </v>
      </c>
      <c r="C14" s="8" t="s">
        <v>1384</v>
      </c>
      <c r="D14" s="8" t="s">
        <v>1385</v>
      </c>
      <c r="E14" s="8"/>
      <c r="F14" s="8" t="s">
        <v>1309</v>
      </c>
      <c r="G14" s="8" t="s">
        <v>291</v>
      </c>
    </row>
    <row r="15" spans="1:7" ht="30" hidden="1" customHeight="1" x14ac:dyDescent="0.3">
      <c r="A15" s="52">
        <f t="shared" si="0"/>
        <v>12</v>
      </c>
      <c r="B15" s="8" t="str">
        <f>CONCATENATE(Employees[[#This Row],[Lastname]]," ",Employees[[#This Row],[Firstname]], " ",LEFT(Employees[[#This Row],[Middlename]],1),IF(ISBLANK(Employees[[#This Row],[Middlename]])," ","."))</f>
        <v>ALCALA DANIEL P.</v>
      </c>
      <c r="C15" s="8" t="s">
        <v>1358</v>
      </c>
      <c r="D15" s="8" t="s">
        <v>558</v>
      </c>
      <c r="E15" s="8" t="s">
        <v>124</v>
      </c>
      <c r="F15" s="8"/>
      <c r="G15" s="8" t="s">
        <v>152</v>
      </c>
    </row>
    <row r="16" spans="1:7" ht="30" hidden="1" customHeight="1" x14ac:dyDescent="0.3">
      <c r="A16" s="52">
        <f t="shared" si="0"/>
        <v>13</v>
      </c>
      <c r="B16" s="8" t="str">
        <f>CONCATENATE(Employees[[#This Row],[Lastname]]," ",Employees[[#This Row],[Firstname]], " ",LEFT(Employees[[#This Row],[Middlename]],1),IF(ISBLANK(Employees[[#This Row],[Middlename]])," ","."))</f>
        <v>ALCANTARA RIZALINA B.</v>
      </c>
      <c r="C16" s="8" t="s">
        <v>648</v>
      </c>
      <c r="D16" s="8" t="s">
        <v>649</v>
      </c>
      <c r="E16" s="8" t="s">
        <v>145</v>
      </c>
      <c r="F16" s="8" t="s">
        <v>125</v>
      </c>
      <c r="G16" s="8" t="s">
        <v>650</v>
      </c>
    </row>
    <row r="17" spans="1:7" ht="30" hidden="1" customHeight="1" x14ac:dyDescent="0.3">
      <c r="A17" s="52">
        <f t="shared" si="0"/>
        <v>14</v>
      </c>
      <c r="B17" s="8" t="str">
        <f>CONCATENATE(Employees[[#This Row],[Lastname]]," ",Employees[[#This Row],[Firstname]], " ",LEFT(Employees[[#This Row],[Middlename]],1),IF(ISBLANK(Employees[[#This Row],[Middlename]])," ","."))</f>
        <v>ALCAZAR AINEE JOY C.</v>
      </c>
      <c r="C17" s="8" t="s">
        <v>159</v>
      </c>
      <c r="D17" s="8" t="s">
        <v>201</v>
      </c>
      <c r="E17" s="8" t="s">
        <v>134</v>
      </c>
      <c r="F17" s="8" t="s">
        <v>202</v>
      </c>
      <c r="G17" s="8" t="s">
        <v>97</v>
      </c>
    </row>
    <row r="18" spans="1:7" ht="30" hidden="1" customHeight="1" x14ac:dyDescent="0.3">
      <c r="A18" s="52">
        <f t="shared" si="0"/>
        <v>15</v>
      </c>
      <c r="B18" s="8" t="str">
        <f>CONCATENATE(Employees[[#This Row],[Lastname]]," ",Employees[[#This Row],[Firstname]], " ",LEFT(Employees[[#This Row],[Middlename]],1),IF(ISBLANK(Employees[[#This Row],[Middlename]])," ","."))</f>
        <v>ALCAZAR ZENAIDA S.</v>
      </c>
      <c r="C18" s="8" t="s">
        <v>159</v>
      </c>
      <c r="D18" s="8" t="s">
        <v>160</v>
      </c>
      <c r="E18" s="8" t="s">
        <v>963</v>
      </c>
      <c r="F18" s="8" t="s">
        <v>162</v>
      </c>
      <c r="G18" s="8" t="s">
        <v>135</v>
      </c>
    </row>
    <row r="19" spans="1:7" ht="30" hidden="1" customHeight="1" x14ac:dyDescent="0.3">
      <c r="A19" s="52">
        <f t="shared" si="0"/>
        <v>16</v>
      </c>
      <c r="B19" s="8" t="str">
        <f>CONCATENATE(Employees[[#This Row],[Lastname]]," ",Employees[[#This Row],[Firstname]], " ",LEFT(Employees[[#This Row],[Middlename]],1),IF(ISBLANK(Employees[[#This Row],[Middlename]])," ","."))</f>
        <v>ALEGA ESTELITA M.</v>
      </c>
      <c r="C19" s="8" t="s">
        <v>423</v>
      </c>
      <c r="D19" s="8" t="s">
        <v>424</v>
      </c>
      <c r="E19" s="8" t="s">
        <v>84</v>
      </c>
      <c r="F19" s="8" t="s">
        <v>393</v>
      </c>
      <c r="G19" s="8" t="s">
        <v>103</v>
      </c>
    </row>
    <row r="20" spans="1:7" ht="30" hidden="1" customHeight="1" x14ac:dyDescent="0.3">
      <c r="A20" s="52">
        <f t="shared" si="0"/>
        <v>17</v>
      </c>
      <c r="B20" s="8" t="str">
        <f>CONCATENATE(Employees[[#This Row],[Lastname]]," ",Employees[[#This Row],[Firstname]], " ",LEFT(Employees[[#This Row],[Middlename]],1),IF(ISBLANK(Employees[[#This Row],[Middlename]])," ","."))</f>
        <v>ALEGRE VIVENCIO A.</v>
      </c>
      <c r="C20" s="8" t="s">
        <v>668</v>
      </c>
      <c r="D20" s="8" t="s">
        <v>669</v>
      </c>
      <c r="E20" s="8" t="s">
        <v>88</v>
      </c>
      <c r="F20" s="8" t="s">
        <v>670</v>
      </c>
      <c r="G20" s="8" t="s">
        <v>645</v>
      </c>
    </row>
    <row r="21" spans="1:7" ht="30" hidden="1" customHeight="1" x14ac:dyDescent="0.3">
      <c r="A21" s="52">
        <f t="shared" si="0"/>
        <v>18</v>
      </c>
      <c r="B21" s="8" t="str">
        <f>CONCATENATE(Employees[[#This Row],[Lastname]]," ",Employees[[#This Row],[Firstname]], " ",LEFT(Employees[[#This Row],[Middlename]],1),IF(ISBLANK(Employees[[#This Row],[Middlename]])," ","."))</f>
        <v>ALERA JEFFREY B.</v>
      </c>
      <c r="C21" s="8" t="s">
        <v>1386</v>
      </c>
      <c r="D21" s="8" t="s">
        <v>1387</v>
      </c>
      <c r="E21" s="8" t="s">
        <v>1388</v>
      </c>
      <c r="F21" s="8" t="s">
        <v>1731</v>
      </c>
      <c r="G21" s="8" t="s">
        <v>1732</v>
      </c>
    </row>
    <row r="22" spans="1:7" ht="30" hidden="1" customHeight="1" x14ac:dyDescent="0.3">
      <c r="A22" s="52">
        <f t="shared" si="0"/>
        <v>19</v>
      </c>
      <c r="B22" s="8" t="str">
        <f>CONCATENATE(Employees[[#This Row],[Lastname]]," ",Employees[[#This Row],[Firstname]], " ",LEFT(Employees[[#This Row],[Middlename]],1),IF(ISBLANK(Employees[[#This Row],[Middlename]])," ","."))</f>
        <v>ALFEREZ JOSEPHINE R.</v>
      </c>
      <c r="C22" s="8" t="s">
        <v>823</v>
      </c>
      <c r="D22" s="8" t="s">
        <v>409</v>
      </c>
      <c r="E22" s="8" t="s">
        <v>824</v>
      </c>
      <c r="F22" s="8" t="s">
        <v>825</v>
      </c>
      <c r="G22" s="8" t="s">
        <v>135</v>
      </c>
    </row>
    <row r="23" spans="1:7" ht="30" hidden="1" customHeight="1" x14ac:dyDescent="0.3">
      <c r="A23" s="52">
        <f t="shared" si="0"/>
        <v>20</v>
      </c>
      <c r="B23" s="8" t="str">
        <f>CONCATENATE(Employees[[#This Row],[Lastname]]," ",Employees[[#This Row],[Firstname]], " ",LEFT(Employees[[#This Row],[Middlename]],1),IF(ISBLANK(Employees[[#This Row],[Middlename]])," ","."))</f>
        <v>ALMAREZ MELENCIO M.</v>
      </c>
      <c r="C23" s="8" t="s">
        <v>1389</v>
      </c>
      <c r="D23" s="8" t="s">
        <v>1390</v>
      </c>
      <c r="E23" s="8" t="s">
        <v>557</v>
      </c>
      <c r="F23" s="8" t="s">
        <v>1309</v>
      </c>
      <c r="G23" s="8" t="s">
        <v>364</v>
      </c>
    </row>
    <row r="24" spans="1:7" ht="30" hidden="1" customHeight="1" x14ac:dyDescent="0.3">
      <c r="A24" s="52">
        <f t="shared" si="0"/>
        <v>21</v>
      </c>
      <c r="B24" s="8" t="str">
        <f>CONCATENATE(Employees[[#This Row],[Lastname]]," ",Employees[[#This Row],[Firstname]], " ",LEFT(Employees[[#This Row],[Middlename]],1),IF(ISBLANK(Employees[[#This Row],[Middlename]])," ","."))</f>
        <v>ALVAREZ GRACITA S.</v>
      </c>
      <c r="C24" s="8" t="s">
        <v>817</v>
      </c>
      <c r="D24" s="8" t="s">
        <v>818</v>
      </c>
      <c r="E24" s="8" t="s">
        <v>819</v>
      </c>
      <c r="F24" s="8" t="s">
        <v>820</v>
      </c>
      <c r="G24" s="8" t="s">
        <v>135</v>
      </c>
    </row>
    <row r="25" spans="1:7" ht="30" hidden="1" customHeight="1" x14ac:dyDescent="0.3">
      <c r="A25" s="52">
        <f t="shared" si="0"/>
        <v>22</v>
      </c>
      <c r="B25" s="8" t="str">
        <f>CONCATENATE(Employees[[#This Row],[Lastname]]," ",Employees[[#This Row],[Firstname]], " ",LEFT(Employees[[#This Row],[Middlename]],1),IF(ISBLANK(Employees[[#This Row],[Middlename]])," ","."))</f>
        <v>AMBAT JAIME L.</v>
      </c>
      <c r="C25" s="8" t="s">
        <v>619</v>
      </c>
      <c r="D25" s="8" t="s">
        <v>1391</v>
      </c>
      <c r="E25" s="8" t="s">
        <v>1392</v>
      </c>
      <c r="F25" s="8" t="s">
        <v>1309</v>
      </c>
      <c r="G25" s="8" t="s">
        <v>1733</v>
      </c>
    </row>
    <row r="26" spans="1:7" ht="30" hidden="1" customHeight="1" x14ac:dyDescent="0.3">
      <c r="A26" s="52">
        <f t="shared" si="0"/>
        <v>23</v>
      </c>
      <c r="B26" s="8" t="str">
        <f>CONCATENATE(Employees[[#This Row],[Lastname]]," ",Employees[[#This Row],[Firstname]], " ",LEFT(Employees[[#This Row],[Middlename]],1),IF(ISBLANK(Employees[[#This Row],[Middlename]])," ","."))</f>
        <v>AMBAT MARILOU M.</v>
      </c>
      <c r="C26" s="8" t="s">
        <v>619</v>
      </c>
      <c r="D26" s="8" t="s">
        <v>620</v>
      </c>
      <c r="E26" s="8" t="s">
        <v>84</v>
      </c>
      <c r="F26" s="8" t="s">
        <v>125</v>
      </c>
      <c r="G26" s="8" t="s">
        <v>288</v>
      </c>
    </row>
    <row r="27" spans="1:7" ht="30" hidden="1" customHeight="1" x14ac:dyDescent="0.3">
      <c r="A27" s="52">
        <f t="shared" si="0"/>
        <v>24</v>
      </c>
      <c r="B27" s="8" t="str">
        <f>CONCATENATE(Employees[[#This Row],[Lastname]]," ",Employees[[#This Row],[Firstname]], " ",LEFT(Employees[[#This Row],[Middlename]],1),IF(ISBLANK(Employees[[#This Row],[Middlename]])," ","."))</f>
        <v>AMBION DORINDA A.</v>
      </c>
      <c r="C27" s="8" t="s">
        <v>222</v>
      </c>
      <c r="D27" s="8" t="s">
        <v>223</v>
      </c>
      <c r="E27" s="8" t="s">
        <v>88</v>
      </c>
      <c r="F27" s="8" t="s">
        <v>224</v>
      </c>
      <c r="G27" s="8" t="s">
        <v>213</v>
      </c>
    </row>
    <row r="28" spans="1:7" ht="30" hidden="1" customHeight="1" x14ac:dyDescent="0.3">
      <c r="A28" s="52">
        <f t="shared" si="0"/>
        <v>25</v>
      </c>
      <c r="B28" s="8" t="str">
        <f>CONCATENATE(Employees[[#This Row],[Lastname]]," ",Employees[[#This Row],[Firstname]], " ",LEFT(Employees[[#This Row],[Middlename]],1),IF(ISBLANK(Employees[[#This Row],[Middlename]])," ","."))</f>
        <v>AMBION HERSHEY D.</v>
      </c>
      <c r="C28" s="8" t="s">
        <v>222</v>
      </c>
      <c r="D28" s="8" t="s">
        <v>1393</v>
      </c>
      <c r="E28" s="8" t="s">
        <v>119</v>
      </c>
      <c r="F28" s="8" t="s">
        <v>1309</v>
      </c>
      <c r="G28" s="8" t="s">
        <v>135</v>
      </c>
    </row>
    <row r="29" spans="1:7" ht="30" hidden="1" customHeight="1" x14ac:dyDescent="0.3">
      <c r="A29" s="52">
        <f t="shared" si="0"/>
        <v>26</v>
      </c>
      <c r="B29" s="8" t="str">
        <f>CONCATENATE(Employees[[#This Row],[Lastname]]," ",Employees[[#This Row],[Firstname]], " ",LEFT(Employees[[#This Row],[Middlename]],1),IF(ISBLANK(Employees[[#This Row],[Middlename]])," ","."))</f>
        <v>AMBION LAMBERTO A.</v>
      </c>
      <c r="C29" s="8" t="s">
        <v>222</v>
      </c>
      <c r="D29" s="8" t="s">
        <v>736</v>
      </c>
      <c r="E29" s="8" t="s">
        <v>88</v>
      </c>
      <c r="F29" s="8" t="s">
        <v>125</v>
      </c>
      <c r="G29" s="8" t="s">
        <v>360</v>
      </c>
    </row>
    <row r="30" spans="1:7" ht="30" hidden="1" customHeight="1" x14ac:dyDescent="0.3">
      <c r="A30" s="52">
        <f t="shared" si="0"/>
        <v>27</v>
      </c>
      <c r="B30" s="8" t="str">
        <f>CONCATENATE(Employees[[#This Row],[Lastname]]," ",Employees[[#This Row],[Firstname]], " ",LEFT(Employees[[#This Row],[Middlename]],1),IF(ISBLANK(Employees[[#This Row],[Middlename]])," ","."))</f>
        <v>AMBION MARIETA B.</v>
      </c>
      <c r="C30" s="8" t="s">
        <v>222</v>
      </c>
      <c r="D30" s="8" t="s">
        <v>1394</v>
      </c>
      <c r="E30" s="8" t="s">
        <v>145</v>
      </c>
      <c r="F30" s="8" t="s">
        <v>1309</v>
      </c>
      <c r="G30" s="8" t="s">
        <v>291</v>
      </c>
    </row>
    <row r="31" spans="1:7" ht="30" hidden="1" customHeight="1" x14ac:dyDescent="0.3">
      <c r="A31" s="52">
        <f t="shared" si="0"/>
        <v>28</v>
      </c>
      <c r="B31" s="8" t="str">
        <f>CONCATENATE(Employees[[#This Row],[Lastname]]," ",Employees[[#This Row],[Firstname]], " ",LEFT(Employees[[#This Row],[Middlename]],1),IF(ISBLANK(Employees[[#This Row],[Middlename]])," ","."))</f>
        <v>AMBION PRISCO G.</v>
      </c>
      <c r="C31" s="8" t="s">
        <v>222</v>
      </c>
      <c r="D31" s="8" t="s">
        <v>272</v>
      </c>
      <c r="E31" s="8" t="s">
        <v>166</v>
      </c>
      <c r="F31" s="8" t="s">
        <v>274</v>
      </c>
      <c r="G31" s="8" t="s">
        <v>273</v>
      </c>
    </row>
    <row r="32" spans="1:7" ht="30" hidden="1" customHeight="1" x14ac:dyDescent="0.3">
      <c r="A32" s="52">
        <f t="shared" si="0"/>
        <v>29</v>
      </c>
      <c r="B32" s="8" t="str">
        <f>CONCATENATE(Employees[[#This Row],[Lastname]]," ",Employees[[#This Row],[Firstname]], " ",LEFT(Employees[[#This Row],[Middlename]],1),IF(ISBLANK(Employees[[#This Row],[Middlename]])," ","."))</f>
        <v>AMBION REYMOND A.</v>
      </c>
      <c r="C32" s="8" t="s">
        <v>222</v>
      </c>
      <c r="D32" s="8" t="s">
        <v>1292</v>
      </c>
      <c r="E32" s="8" t="s">
        <v>1293</v>
      </c>
      <c r="F32" s="8" t="s">
        <v>156</v>
      </c>
      <c r="G32" s="8" t="s">
        <v>360</v>
      </c>
    </row>
    <row r="33" spans="1:7" ht="30" hidden="1" customHeight="1" x14ac:dyDescent="0.3">
      <c r="A33" s="52">
        <f t="shared" si="0"/>
        <v>30</v>
      </c>
      <c r="B33" s="8" t="str">
        <f>CONCATENATE(Employees[[#This Row],[Lastname]]," ",Employees[[#This Row],[Firstname]], " ",LEFT(Employees[[#This Row],[Middlename]],1),IF(ISBLANK(Employees[[#This Row],[Middlename]])," ","."))</f>
        <v>AMBONAN AVELINA A.</v>
      </c>
      <c r="C33" s="8" t="s">
        <v>258</v>
      </c>
      <c r="D33" s="8" t="s">
        <v>259</v>
      </c>
      <c r="E33" s="8" t="s">
        <v>88</v>
      </c>
      <c r="F33" s="8" t="s">
        <v>198</v>
      </c>
      <c r="G33" s="8" t="s">
        <v>262</v>
      </c>
    </row>
    <row r="34" spans="1:7" ht="30" hidden="1" customHeight="1" x14ac:dyDescent="0.3">
      <c r="A34" s="52">
        <f t="shared" si="0"/>
        <v>31</v>
      </c>
      <c r="B34" s="8" t="str">
        <f>CONCATENATE(Employees[[#This Row],[Lastname]]," ",Employees[[#This Row],[Firstname]], " ",LEFT(Employees[[#This Row],[Middlename]],1),IF(ISBLANK(Employees[[#This Row],[Middlename]])," ","."))</f>
        <v>AMBROCIO MELODY B.</v>
      </c>
      <c r="C34" s="8" t="s">
        <v>1395</v>
      </c>
      <c r="D34" s="8" t="s">
        <v>1375</v>
      </c>
      <c r="E34" s="8" t="s">
        <v>145</v>
      </c>
      <c r="F34" s="8" t="s">
        <v>1309</v>
      </c>
      <c r="G34" s="8" t="s">
        <v>213</v>
      </c>
    </row>
    <row r="35" spans="1:7" ht="30" hidden="1" customHeight="1" x14ac:dyDescent="0.3">
      <c r="A35" s="52">
        <f t="shared" si="0"/>
        <v>32</v>
      </c>
      <c r="B35" s="8" t="str">
        <f>CONCATENATE(Employees[[#This Row],[Lastname]]," ",Employees[[#This Row],[Firstname]], " ",LEFT(Employees[[#This Row],[Middlename]],1),IF(ISBLANK(Employees[[#This Row],[Middlename]])," ","."))</f>
        <v>AMON ESTELITA S.</v>
      </c>
      <c r="C35" s="8" t="s">
        <v>1022</v>
      </c>
      <c r="D35" s="8" t="s">
        <v>424</v>
      </c>
      <c r="E35" s="8" t="s">
        <v>161</v>
      </c>
      <c r="F35" s="8" t="s">
        <v>1309</v>
      </c>
      <c r="G35" s="8" t="s">
        <v>199</v>
      </c>
    </row>
    <row r="36" spans="1:7" ht="30" hidden="1" customHeight="1" x14ac:dyDescent="0.3">
      <c r="A36" s="52">
        <f t="shared" si="0"/>
        <v>33</v>
      </c>
      <c r="B36" s="8" t="str">
        <f>CONCATENATE(Employees[[#This Row],[Lastname]]," ",Employees[[#This Row],[Firstname]], " ",LEFT(Employees[[#This Row],[Middlename]],1),IF(ISBLANK(Employees[[#This Row],[Middlename]])," ","."))</f>
        <v>AMON RHEALYN O.</v>
      </c>
      <c r="C36" s="8" t="s">
        <v>1022</v>
      </c>
      <c r="D36" s="8" t="s">
        <v>958</v>
      </c>
      <c r="E36" s="8" t="s">
        <v>845</v>
      </c>
      <c r="F36" s="8" t="s">
        <v>959</v>
      </c>
      <c r="G36" s="8" t="s">
        <v>442</v>
      </c>
    </row>
    <row r="37" spans="1:7" ht="30" hidden="1" customHeight="1" x14ac:dyDescent="0.3">
      <c r="A37" s="52">
        <f t="shared" si="0"/>
        <v>34</v>
      </c>
      <c r="B37" s="8" t="str">
        <f>CONCATENATE(Employees[[#This Row],[Lastname]]," ",Employees[[#This Row],[Firstname]], " ",LEFT(Employees[[#This Row],[Middlename]],1),IF(ISBLANK(Employees[[#This Row],[Middlename]])," ","."))</f>
        <v>AMORA ELISA S.</v>
      </c>
      <c r="C37" s="8" t="s">
        <v>400</v>
      </c>
      <c r="D37" s="8" t="s">
        <v>376</v>
      </c>
      <c r="E37" s="8" t="s">
        <v>161</v>
      </c>
      <c r="F37" s="8" t="s">
        <v>393</v>
      </c>
      <c r="G37" s="8" t="s">
        <v>103</v>
      </c>
    </row>
    <row r="38" spans="1:7" ht="30" hidden="1" customHeight="1" x14ac:dyDescent="0.3">
      <c r="A38" s="52">
        <f t="shared" si="0"/>
        <v>35</v>
      </c>
      <c r="B38" s="8" t="str">
        <f>CONCATENATE(Employees[[#This Row],[Lastname]]," ",Employees[[#This Row],[Firstname]], " ",LEFT(Employees[[#This Row],[Middlename]],1),IF(ISBLANK(Employees[[#This Row],[Middlename]])," ","."))</f>
        <v>AMPARO JOY J.</v>
      </c>
      <c r="C38" s="8" t="s">
        <v>905</v>
      </c>
      <c r="D38" s="8" t="s">
        <v>906</v>
      </c>
      <c r="E38" s="8" t="s">
        <v>2080</v>
      </c>
      <c r="F38" s="8" t="s">
        <v>96</v>
      </c>
      <c r="G38" s="8" t="s">
        <v>97</v>
      </c>
    </row>
    <row r="39" spans="1:7" ht="30" hidden="1" customHeight="1" x14ac:dyDescent="0.3">
      <c r="A39" s="52">
        <f t="shared" si="0"/>
        <v>36</v>
      </c>
      <c r="B39" s="8" t="str">
        <f>CONCATENATE(Employees[[#This Row],[Lastname]]," ",Employees[[#This Row],[Firstname]], " ",LEFT(Employees[[#This Row],[Middlename]],1),IF(ISBLANK(Employees[[#This Row],[Middlename]])," ","."))</f>
        <v>AMULONG GERONIMO M.</v>
      </c>
      <c r="C39" s="8" t="s">
        <v>1396</v>
      </c>
      <c r="D39" s="8" t="s">
        <v>1397</v>
      </c>
      <c r="E39" s="8" t="s">
        <v>1398</v>
      </c>
      <c r="F39" s="8" t="s">
        <v>1309</v>
      </c>
      <c r="G39" s="8" t="s">
        <v>1734</v>
      </c>
    </row>
    <row r="40" spans="1:7" ht="30" hidden="1" customHeight="1" x14ac:dyDescent="0.3">
      <c r="A40" s="52">
        <f t="shared" si="0"/>
        <v>37</v>
      </c>
      <c r="B40" s="8" t="str">
        <f>CONCATENATE(Employees[[#This Row],[Lastname]]," ",Employees[[#This Row],[Firstname]], " ",LEFT(Employees[[#This Row],[Middlename]],1),IF(ISBLANK(Employees[[#This Row],[Middlename]])," ","."))</f>
        <v>ANACAY ABNER M.</v>
      </c>
      <c r="C40" s="8" t="s">
        <v>513</v>
      </c>
      <c r="D40" s="8" t="s">
        <v>974</v>
      </c>
      <c r="E40" s="8" t="s">
        <v>975</v>
      </c>
      <c r="F40" s="8" t="s">
        <v>458</v>
      </c>
      <c r="G40" s="8" t="s">
        <v>466</v>
      </c>
    </row>
    <row r="41" spans="1:7" ht="30" hidden="1" customHeight="1" x14ac:dyDescent="0.3">
      <c r="A41" s="52">
        <f t="shared" si="0"/>
        <v>38</v>
      </c>
      <c r="B41" s="8" t="str">
        <f>CONCATENATE(Employees[[#This Row],[Lastname]]," ",Employees[[#This Row],[Firstname]], " ",LEFT(Employees[[#This Row],[Middlename]],1),IF(ISBLANK(Employees[[#This Row],[Middlename]])," ","."))</f>
        <v>ANACAY ANICETA P.</v>
      </c>
      <c r="C41" s="8" t="s">
        <v>513</v>
      </c>
      <c r="D41" s="8" t="s">
        <v>549</v>
      </c>
      <c r="E41" s="8" t="s">
        <v>124</v>
      </c>
      <c r="F41" s="8"/>
      <c r="G41" s="8" t="s">
        <v>199</v>
      </c>
    </row>
    <row r="42" spans="1:7" ht="30" hidden="1" customHeight="1" x14ac:dyDescent="0.3">
      <c r="A42" s="52">
        <f t="shared" si="0"/>
        <v>39</v>
      </c>
      <c r="B42" s="8" t="str">
        <f>CONCATENATE(Employees[[#This Row],[Lastname]]," ",Employees[[#This Row],[Firstname]], " ",LEFT(Employees[[#This Row],[Middlename]],1),IF(ISBLANK(Employees[[#This Row],[Middlename]])," ","."))</f>
        <v>ANACAY LEVIE B.</v>
      </c>
      <c r="C42" s="8" t="s">
        <v>513</v>
      </c>
      <c r="D42" s="8" t="s">
        <v>514</v>
      </c>
      <c r="E42" s="8" t="s">
        <v>345</v>
      </c>
      <c r="F42" s="8" t="s">
        <v>515</v>
      </c>
      <c r="G42" s="8" t="s">
        <v>442</v>
      </c>
    </row>
    <row r="43" spans="1:7" ht="30" hidden="1" customHeight="1" x14ac:dyDescent="0.3">
      <c r="A43" s="52">
        <f t="shared" si="0"/>
        <v>40</v>
      </c>
      <c r="B43" s="8" t="str">
        <f>CONCATENATE(Employees[[#This Row],[Lastname]]," ",Employees[[#This Row],[Firstname]], " ",LEFT(Employees[[#This Row],[Middlename]],1),IF(ISBLANK(Employees[[#This Row],[Middlename]])," ","."))</f>
        <v>ANACAY RICHARD B.</v>
      </c>
      <c r="C43" s="8" t="s">
        <v>513</v>
      </c>
      <c r="D43" s="8" t="s">
        <v>1399</v>
      </c>
      <c r="E43" s="8" t="s">
        <v>1400</v>
      </c>
      <c r="F43" s="8" t="s">
        <v>1309</v>
      </c>
      <c r="G43" s="8" t="s">
        <v>97</v>
      </c>
    </row>
    <row r="44" spans="1:7" ht="30" hidden="1" customHeight="1" x14ac:dyDescent="0.3">
      <c r="A44" s="52">
        <f t="shared" si="0"/>
        <v>41</v>
      </c>
      <c r="B44" s="8" t="str">
        <f>CONCATENATE(Employees[[#This Row],[Lastname]]," ",Employees[[#This Row],[Firstname]], " ",LEFT(Employees[[#This Row],[Middlename]],1),IF(ISBLANK(Employees[[#This Row],[Middlename]])," ","."))</f>
        <v>ANARNA CRISTINA F.</v>
      </c>
      <c r="C44" s="8" t="s">
        <v>680</v>
      </c>
      <c r="D44" s="8" t="s">
        <v>432</v>
      </c>
      <c r="E44" s="8" t="s">
        <v>239</v>
      </c>
      <c r="F44" s="8" t="s">
        <v>198</v>
      </c>
      <c r="G44" s="8" t="s">
        <v>199</v>
      </c>
    </row>
    <row r="45" spans="1:7" ht="30" hidden="1" customHeight="1" x14ac:dyDescent="0.3">
      <c r="A45" s="52">
        <f t="shared" si="0"/>
        <v>42</v>
      </c>
      <c r="B45" s="8" t="str">
        <f>CONCATENATE(Employees[[#This Row],[Lastname]]," ",Employees[[#This Row],[Firstname]], " ",LEFT(Employees[[#This Row],[Middlename]],1),IF(ISBLANK(Employees[[#This Row],[Middlename]])," ","."))</f>
        <v>ANDAL ALEX C.</v>
      </c>
      <c r="C45" s="8" t="s">
        <v>1401</v>
      </c>
      <c r="D45" s="8" t="s">
        <v>1402</v>
      </c>
      <c r="E45" s="8" t="s">
        <v>134</v>
      </c>
      <c r="F45" s="8" t="s">
        <v>1309</v>
      </c>
      <c r="G45" s="8" t="s">
        <v>291</v>
      </c>
    </row>
    <row r="46" spans="1:7" ht="30" hidden="1" customHeight="1" x14ac:dyDescent="0.3">
      <c r="A46" s="52">
        <f t="shared" si="0"/>
        <v>43</v>
      </c>
      <c r="B46" s="8" t="str">
        <f>CONCATENATE(Employees[[#This Row],[Lastname]]," ",Employees[[#This Row],[Firstname]], " ",LEFT(Employees[[#This Row],[Middlename]],1),IF(ISBLANK(Employees[[#This Row],[Middlename]])," ","."))</f>
        <v>ANGCAYA ANA B.</v>
      </c>
      <c r="C46" s="8" t="s">
        <v>286</v>
      </c>
      <c r="D46" s="8" t="s">
        <v>886</v>
      </c>
      <c r="E46" s="8" t="s">
        <v>887</v>
      </c>
      <c r="F46" s="8" t="s">
        <v>198</v>
      </c>
      <c r="G46" s="8" t="s">
        <v>209</v>
      </c>
    </row>
    <row r="47" spans="1:7" ht="30" hidden="1" customHeight="1" x14ac:dyDescent="0.3">
      <c r="A47" s="52">
        <f t="shared" si="0"/>
        <v>44</v>
      </c>
      <c r="B47" s="8" t="str">
        <f>CONCATENATE(Employees[[#This Row],[Lastname]]," ",Employees[[#This Row],[Firstname]], " ",LEFT(Employees[[#This Row],[Middlename]],1),IF(ISBLANK(Employees[[#This Row],[Middlename]])," ","."))</f>
        <v>ANGCAYA FRANCIS A.</v>
      </c>
      <c r="C47" s="8" t="s">
        <v>286</v>
      </c>
      <c r="D47" s="8" t="s">
        <v>603</v>
      </c>
      <c r="E47" s="8" t="s">
        <v>88</v>
      </c>
      <c r="F47" s="8" t="s">
        <v>198</v>
      </c>
      <c r="G47" s="8" t="s">
        <v>593</v>
      </c>
    </row>
    <row r="48" spans="1:7" ht="30" hidden="1" customHeight="1" x14ac:dyDescent="0.3">
      <c r="A48" s="52">
        <f t="shared" si="0"/>
        <v>45</v>
      </c>
      <c r="B48" s="8" t="str">
        <f>CONCATENATE(Employees[[#This Row],[Lastname]]," ",Employees[[#This Row],[Firstname]], " ",LEFT(Employees[[#This Row],[Middlename]],1),IF(ISBLANK(Employees[[#This Row],[Middlename]])," ","."))</f>
        <v>ANGCAYA IRENE V.</v>
      </c>
      <c r="C48" s="8" t="s">
        <v>286</v>
      </c>
      <c r="D48" s="8" t="s">
        <v>1403</v>
      </c>
      <c r="E48" s="8" t="s">
        <v>348</v>
      </c>
      <c r="F48" s="8" t="s">
        <v>1309</v>
      </c>
      <c r="G48" s="8" t="s">
        <v>1732</v>
      </c>
    </row>
    <row r="49" spans="1:7" ht="30" hidden="1" customHeight="1" x14ac:dyDescent="0.3">
      <c r="A49" s="52">
        <f t="shared" si="0"/>
        <v>46</v>
      </c>
      <c r="B49" s="8" t="str">
        <f>CONCATENATE(Employees[[#This Row],[Lastname]]," ",Employees[[#This Row],[Firstname]], " ",LEFT(Employees[[#This Row],[Middlename]],1),IF(ISBLANK(Employees[[#This Row],[Middlename]])," ","."))</f>
        <v>ANGCAYA IRENEO A.</v>
      </c>
      <c r="C49" s="8" t="s">
        <v>286</v>
      </c>
      <c r="D49" s="8" t="s">
        <v>287</v>
      </c>
      <c r="E49" s="8" t="s">
        <v>513</v>
      </c>
      <c r="F49" s="8" t="s">
        <v>198</v>
      </c>
      <c r="G49" s="8" t="s">
        <v>288</v>
      </c>
    </row>
    <row r="50" spans="1:7" ht="30" hidden="1" customHeight="1" x14ac:dyDescent="0.3">
      <c r="A50" s="52">
        <f t="shared" si="0"/>
        <v>47</v>
      </c>
      <c r="B50" s="8" t="str">
        <f>CONCATENATE(Employees[[#This Row],[Lastname]]," ",Employees[[#This Row],[Firstname]], " ",LEFT(Employees[[#This Row],[Middlename]],1),IF(ISBLANK(Employees[[#This Row],[Middlename]])," ","."))</f>
        <v>ANGCAYA JENNY ROSE S.</v>
      </c>
      <c r="C50" s="8" t="s">
        <v>286</v>
      </c>
      <c r="D50" s="8" t="s">
        <v>1404</v>
      </c>
      <c r="E50" s="8" t="s">
        <v>161</v>
      </c>
      <c r="F50" s="8" t="s">
        <v>1309</v>
      </c>
      <c r="G50" s="8" t="s">
        <v>1735</v>
      </c>
    </row>
    <row r="51" spans="1:7" ht="30" hidden="1" customHeight="1" x14ac:dyDescent="0.3">
      <c r="A51" s="52">
        <f t="shared" si="0"/>
        <v>48</v>
      </c>
      <c r="B51" s="8" t="str">
        <f>CONCATENATE(Employees[[#This Row],[Lastname]]," ",Employees[[#This Row],[Firstname]], " ",LEFT(Employees[[#This Row],[Middlename]],1),IF(ISBLANK(Employees[[#This Row],[Middlename]])," ","."))</f>
        <v>ANGCAYA JOHN V.</v>
      </c>
      <c r="C51" s="8" t="s">
        <v>286</v>
      </c>
      <c r="D51" s="8" t="s">
        <v>868</v>
      </c>
      <c r="E51" s="8" t="s">
        <v>869</v>
      </c>
      <c r="F51" s="8" t="s">
        <v>198</v>
      </c>
      <c r="G51" s="8" t="s">
        <v>442</v>
      </c>
    </row>
    <row r="52" spans="1:7" ht="30" hidden="1" customHeight="1" x14ac:dyDescent="0.3">
      <c r="A52" s="52">
        <f t="shared" si="0"/>
        <v>49</v>
      </c>
      <c r="B52" s="8" t="str">
        <f>CONCATENATE(Employees[[#This Row],[Lastname]]," ",Employees[[#This Row],[Firstname]], " ",LEFT(Employees[[#This Row],[Middlename]],1),IF(ISBLANK(Employees[[#This Row],[Middlename]])," ","."))</f>
        <v>ANGCAYA JUANITO A.</v>
      </c>
      <c r="C52" s="8" t="s">
        <v>286</v>
      </c>
      <c r="D52" s="8" t="s">
        <v>551</v>
      </c>
      <c r="E52" s="8" t="s">
        <v>88</v>
      </c>
      <c r="F52" s="8" t="s">
        <v>699</v>
      </c>
      <c r="G52" s="8" t="s">
        <v>199</v>
      </c>
    </row>
    <row r="53" spans="1:7" ht="30" hidden="1" customHeight="1" x14ac:dyDescent="0.3">
      <c r="A53" s="52">
        <f t="shared" si="0"/>
        <v>50</v>
      </c>
      <c r="B53" s="8" t="str">
        <f>CONCATENATE(Employees[[#This Row],[Lastname]]," ",Employees[[#This Row],[Firstname]], " ",LEFT(Employees[[#This Row],[Middlename]],1),IF(ISBLANK(Employees[[#This Row],[Middlename]])," ","."))</f>
        <v>ANGCAYA MARLON J.</v>
      </c>
      <c r="C53" s="8" t="s">
        <v>286</v>
      </c>
      <c r="D53" s="8" t="s">
        <v>552</v>
      </c>
      <c r="E53" s="8" t="s">
        <v>193</v>
      </c>
      <c r="F53" s="8" t="s">
        <v>198</v>
      </c>
      <c r="G53" s="8" t="s">
        <v>288</v>
      </c>
    </row>
    <row r="54" spans="1:7" ht="30" hidden="1" customHeight="1" x14ac:dyDescent="0.3">
      <c r="A54" s="52">
        <f t="shared" si="0"/>
        <v>51</v>
      </c>
      <c r="B54" s="8" t="str">
        <f>CONCATENATE(Employees[[#This Row],[Lastname]]," ",Employees[[#This Row],[Firstname]], " ",LEFT(Employees[[#This Row],[Middlename]],1),IF(ISBLANK(Employees[[#This Row],[Middlename]])," ","."))</f>
        <v>ANGCAYA OFELIA G.</v>
      </c>
      <c r="C54" s="8" t="s">
        <v>286</v>
      </c>
      <c r="D54" s="8" t="s">
        <v>197</v>
      </c>
      <c r="E54" s="8" t="s">
        <v>166</v>
      </c>
      <c r="F54" s="8" t="s">
        <v>659</v>
      </c>
      <c r="G54" s="8" t="s">
        <v>466</v>
      </c>
    </row>
    <row r="55" spans="1:7" ht="30" hidden="1" customHeight="1" x14ac:dyDescent="0.3">
      <c r="A55" s="52">
        <f t="shared" si="0"/>
        <v>52</v>
      </c>
      <c r="B55" s="8" t="str">
        <f>CONCATENATE(Employees[[#This Row],[Lastname]]," ",Employees[[#This Row],[Firstname]], " ",LEFT(Employees[[#This Row],[Middlename]],1),IF(ISBLANK(Employees[[#This Row],[Middlename]])," ","."))</f>
        <v>ANGCAYA INOCENCIO M.</v>
      </c>
      <c r="C55" s="8" t="s">
        <v>286</v>
      </c>
      <c r="D55" s="8" t="s">
        <v>2071</v>
      </c>
      <c r="E55" s="8" t="s">
        <v>86</v>
      </c>
      <c r="F55" s="8" t="s">
        <v>1309</v>
      </c>
      <c r="G55" s="8" t="s">
        <v>987</v>
      </c>
    </row>
    <row r="56" spans="1:7" ht="30" hidden="1" customHeight="1" x14ac:dyDescent="0.3">
      <c r="A56" s="52">
        <f t="shared" si="0"/>
        <v>53</v>
      </c>
      <c r="B56" s="8" t="str">
        <f>CONCATENATE(Employees[[#This Row],[Lastname]]," ",Employees[[#This Row],[Firstname]], " ",LEFT(Employees[[#This Row],[Middlename]],1),IF(ISBLANK(Employees[[#This Row],[Middlename]])," ","."))</f>
        <v>ANGCAYA RUFINA P.</v>
      </c>
      <c r="C56" s="8" t="s">
        <v>286</v>
      </c>
      <c r="D56" s="8" t="s">
        <v>543</v>
      </c>
      <c r="E56" s="8" t="s">
        <v>124</v>
      </c>
      <c r="F56" s="8" t="s">
        <v>198</v>
      </c>
      <c r="G56" s="8" t="s">
        <v>540</v>
      </c>
    </row>
    <row r="57" spans="1:7" ht="30" hidden="1" customHeight="1" x14ac:dyDescent="0.3">
      <c r="A57" s="52">
        <f t="shared" si="0"/>
        <v>54</v>
      </c>
      <c r="B57" s="8" t="str">
        <f>CONCATENATE(Employees[[#This Row],[Lastname]]," ",Employees[[#This Row],[Firstname]], " ",LEFT(Employees[[#This Row],[Middlename]],1),IF(ISBLANK(Employees[[#This Row],[Middlename]])," ","."))</f>
        <v>ANGELES ANNABEL D.</v>
      </c>
      <c r="C57" s="8" t="s">
        <v>1405</v>
      </c>
      <c r="D57" s="8" t="s">
        <v>1406</v>
      </c>
      <c r="E57" s="8" t="s">
        <v>168</v>
      </c>
      <c r="F57" s="8" t="s">
        <v>1309</v>
      </c>
      <c r="G57" s="8"/>
    </row>
    <row r="58" spans="1:7" ht="30" hidden="1" customHeight="1" x14ac:dyDescent="0.3">
      <c r="A58" s="52">
        <f t="shared" si="0"/>
        <v>55</v>
      </c>
      <c r="B58" s="8" t="str">
        <f>CONCATENATE(Employees[[#This Row],[Lastname]]," ",Employees[[#This Row],[Firstname]], " ",LEFT(Employees[[#This Row],[Middlename]],1),IF(ISBLANK(Employees[[#This Row],[Middlename]])," ","."))</f>
        <v>ANTIENZA VENUS R.</v>
      </c>
      <c r="C58" s="8" t="s">
        <v>1407</v>
      </c>
      <c r="D58" s="8" t="s">
        <v>1408</v>
      </c>
      <c r="E58" s="8" t="s">
        <v>333</v>
      </c>
      <c r="F58" s="8" t="s">
        <v>1309</v>
      </c>
      <c r="G58" s="8" t="s">
        <v>291</v>
      </c>
    </row>
    <row r="59" spans="1:7" ht="30" hidden="1" customHeight="1" x14ac:dyDescent="0.3">
      <c r="A59" s="52">
        <f t="shared" si="0"/>
        <v>56</v>
      </c>
      <c r="B59" s="8" t="str">
        <f>CONCATENATE(Employees[[#This Row],[Lastname]]," ",Employees[[#This Row],[Firstname]], " ",LEFT(Employees[[#This Row],[Middlename]],1),IF(ISBLANK(Employees[[#This Row],[Middlename]])," ","."))</f>
        <v>AQUINO PACITA ROSARIO Z.</v>
      </c>
      <c r="C59" s="8" t="s">
        <v>893</v>
      </c>
      <c r="D59" s="8" t="s">
        <v>894</v>
      </c>
      <c r="E59" s="8" t="s">
        <v>895</v>
      </c>
      <c r="F59" s="8" t="s">
        <v>896</v>
      </c>
      <c r="G59" s="8" t="s">
        <v>209</v>
      </c>
    </row>
    <row r="60" spans="1:7" ht="30" hidden="1" customHeight="1" x14ac:dyDescent="0.3">
      <c r="A60" s="52">
        <f t="shared" si="0"/>
        <v>57</v>
      </c>
      <c r="B60" s="8" t="str">
        <f>CONCATENATE(Employees[[#This Row],[Lastname]]," ",Employees[[#This Row],[Firstname]], " ",LEFT(Employees[[#This Row],[Middlename]],1),IF(ISBLANK(Employees[[#This Row],[Middlename]])," ","."))</f>
        <v>ARCULLO MELISSA A.</v>
      </c>
      <c r="C60" s="8" t="s">
        <v>914</v>
      </c>
      <c r="D60" s="8" t="s">
        <v>617</v>
      </c>
      <c r="E60" s="8" t="s">
        <v>88</v>
      </c>
      <c r="F60" s="8" t="s">
        <v>120</v>
      </c>
      <c r="G60" s="8" t="s">
        <v>273</v>
      </c>
    </row>
    <row r="61" spans="1:7" ht="30" hidden="1" customHeight="1" x14ac:dyDescent="0.3">
      <c r="A61" s="52">
        <f t="shared" si="0"/>
        <v>58</v>
      </c>
      <c r="B61" s="8" t="str">
        <f>CONCATENATE(Employees[[#This Row],[Lastname]]," ",Employees[[#This Row],[Firstname]], " ",LEFT(Employees[[#This Row],[Middlename]],1),IF(ISBLANK(Employees[[#This Row],[Middlename]])," ","."))</f>
        <v>ASIDO LEONILA R.</v>
      </c>
      <c r="C61" s="8" t="s">
        <v>1409</v>
      </c>
      <c r="D61" s="8" t="s">
        <v>1410</v>
      </c>
      <c r="E61" s="8" t="s">
        <v>333</v>
      </c>
      <c r="F61" s="8" t="s">
        <v>1309</v>
      </c>
      <c r="G61" s="8" t="s">
        <v>199</v>
      </c>
    </row>
    <row r="62" spans="1:7" ht="30" hidden="1" customHeight="1" x14ac:dyDescent="0.3">
      <c r="A62" s="52">
        <f t="shared" si="0"/>
        <v>59</v>
      </c>
      <c r="B62" s="8" t="str">
        <f>CONCATENATE(Employees[[#This Row],[Lastname]]," ",Employees[[#This Row],[Firstname]], " ",LEFT(Employees[[#This Row],[Middlename]],1),IF(ISBLANK(Employees[[#This Row],[Middlename]])," ","."))</f>
        <v>ATANGAN JUDITH A.</v>
      </c>
      <c r="C62" s="8" t="s">
        <v>1411</v>
      </c>
      <c r="D62" s="8" t="s">
        <v>1412</v>
      </c>
      <c r="E62" s="8" t="s">
        <v>923</v>
      </c>
      <c r="F62" s="8" t="s">
        <v>1309</v>
      </c>
      <c r="G62" s="8" t="s">
        <v>97</v>
      </c>
    </row>
    <row r="63" spans="1:7" ht="30" hidden="1" customHeight="1" x14ac:dyDescent="0.3">
      <c r="A63" s="52">
        <f t="shared" si="0"/>
        <v>60</v>
      </c>
      <c r="B63" s="8" t="str">
        <f>CONCATENATE(Employees[[#This Row],[Lastname]]," ",Employees[[#This Row],[Firstname]], " ",LEFT(Employees[[#This Row],[Middlename]],1),IF(ISBLANK(Employees[[#This Row],[Middlename]])," ","."))</f>
        <v>ATIENZA JULIE ANN A.</v>
      </c>
      <c r="C63" s="8" t="s">
        <v>1066</v>
      </c>
      <c r="D63" s="8" t="s">
        <v>1067</v>
      </c>
      <c r="E63" s="8" t="s">
        <v>1068</v>
      </c>
      <c r="F63" s="8" t="s">
        <v>125</v>
      </c>
      <c r="G63" s="8" t="s">
        <v>103</v>
      </c>
    </row>
    <row r="64" spans="1:7" ht="30" hidden="1" customHeight="1" x14ac:dyDescent="0.3">
      <c r="A64" s="52">
        <f t="shared" si="0"/>
        <v>61</v>
      </c>
      <c r="B64" s="8" t="str">
        <f>CONCATENATE(Employees[[#This Row],[Lastname]]," ",Employees[[#This Row],[Firstname]], " ",LEFT(Employees[[#This Row],[Middlename]],1),IF(ISBLANK(Employees[[#This Row],[Middlename]])," ","."))</f>
        <v>AUDITOR AILEEN D.</v>
      </c>
      <c r="C64" s="8" t="s">
        <v>475</v>
      </c>
      <c r="D64" s="8" t="s">
        <v>118</v>
      </c>
      <c r="E64" s="8" t="s">
        <v>249</v>
      </c>
      <c r="F64" s="8" t="s">
        <v>125</v>
      </c>
      <c r="G64" s="8" t="s">
        <v>156</v>
      </c>
    </row>
    <row r="65" spans="1:7" ht="30" hidden="1" customHeight="1" x14ac:dyDescent="0.3">
      <c r="A65" s="52">
        <f t="shared" si="0"/>
        <v>62</v>
      </c>
      <c r="B65" s="8" t="str">
        <f>CONCATENATE(Employees[[#This Row],[Lastname]]," ",Employees[[#This Row],[Firstname]], " ",LEFT(Employees[[#This Row],[Middlename]],1),IF(ISBLANK(Employees[[#This Row],[Middlename]])," ","."))</f>
        <v>AUSTRIA KIM E.</v>
      </c>
      <c r="C65" s="8" t="s">
        <v>1053</v>
      </c>
      <c r="D65" s="8" t="s">
        <v>1055</v>
      </c>
      <c r="E65" s="8" t="s">
        <v>937</v>
      </c>
      <c r="F65" s="8" t="s">
        <v>1054</v>
      </c>
      <c r="G65" s="8" t="s">
        <v>97</v>
      </c>
    </row>
    <row r="66" spans="1:7" ht="30" hidden="1" customHeight="1" x14ac:dyDescent="0.3">
      <c r="A66" s="52">
        <f t="shared" si="0"/>
        <v>63</v>
      </c>
      <c r="B66" s="8" t="str">
        <f>CONCATENATE(Employees[[#This Row],[Lastname]]," ",Employees[[#This Row],[Firstname]], " ",LEFT(Employees[[#This Row],[Middlename]],1),IF(ISBLANK(Employees[[#This Row],[Middlename]])," ","."))</f>
        <v>AUSTRIA KIM E.</v>
      </c>
      <c r="C66" s="8" t="s">
        <v>1053</v>
      </c>
      <c r="D66" s="8" t="s">
        <v>1055</v>
      </c>
      <c r="E66" s="8" t="s">
        <v>381</v>
      </c>
      <c r="F66" s="8" t="s">
        <v>1730</v>
      </c>
      <c r="G66" s="8" t="s">
        <v>97</v>
      </c>
    </row>
    <row r="67" spans="1:7" ht="30" hidden="1" customHeight="1" x14ac:dyDescent="0.3">
      <c r="A67" s="52">
        <f t="shared" si="0"/>
        <v>64</v>
      </c>
      <c r="B67" s="8" t="str">
        <f>CONCATENATE(Employees[[#This Row],[Lastname]]," ",Employees[[#This Row],[Firstname]], " ",LEFT(Employees[[#This Row],[Middlename]],1),IF(ISBLANK(Employees[[#This Row],[Middlename]])," ","."))</f>
        <v>AYCARDO JOEL M.</v>
      </c>
      <c r="C67" s="8" t="s">
        <v>986</v>
      </c>
      <c r="D67" s="8" t="s">
        <v>797</v>
      </c>
      <c r="E67" s="8" t="s">
        <v>975</v>
      </c>
      <c r="F67" s="8" t="s">
        <v>982</v>
      </c>
      <c r="G67" s="8" t="s">
        <v>987</v>
      </c>
    </row>
    <row r="68" spans="1:7" ht="30" hidden="1" customHeight="1" x14ac:dyDescent="0.3">
      <c r="A68" s="52">
        <f t="shared" si="0"/>
        <v>65</v>
      </c>
      <c r="B68" s="8" t="str">
        <f>CONCATENATE(Employees[[#This Row],[Lastname]]," ",Employees[[#This Row],[Firstname]], " ",LEFT(Employees[[#This Row],[Middlename]],1),IF(ISBLANK(Employees[[#This Row],[Middlename]])," ","."))</f>
        <v>AYCARDO PILILLA V.</v>
      </c>
      <c r="C68" s="8" t="s">
        <v>986</v>
      </c>
      <c r="D68" s="8" t="s">
        <v>1074</v>
      </c>
      <c r="E68" s="8" t="s">
        <v>348</v>
      </c>
      <c r="F68" s="8" t="s">
        <v>699</v>
      </c>
      <c r="G68" s="8" t="s">
        <v>1075</v>
      </c>
    </row>
    <row r="69" spans="1:7" ht="30" hidden="1" customHeight="1" x14ac:dyDescent="0.3">
      <c r="A69" s="52">
        <f t="shared" si="0"/>
        <v>66</v>
      </c>
      <c r="B69" s="8" t="str">
        <f>CONCATENATE(Employees[[#This Row],[Lastname]]," ",Employees[[#This Row],[Firstname]], " ",LEFT(Employees[[#This Row],[Middlename]],1),IF(ISBLANK(Employees[[#This Row],[Middlename]])," ","."))</f>
        <v>AYCARDO PILILLA V.</v>
      </c>
      <c r="C69" s="8" t="s">
        <v>986</v>
      </c>
      <c r="D69" s="8" t="s">
        <v>1074</v>
      </c>
      <c r="E69" s="8" t="s">
        <v>728</v>
      </c>
      <c r="F69" s="8" t="s">
        <v>1309</v>
      </c>
      <c r="G69" s="8" t="s">
        <v>1075</v>
      </c>
    </row>
    <row r="70" spans="1:7" ht="30" hidden="1" customHeight="1" x14ac:dyDescent="0.3">
      <c r="A70" s="52">
        <f t="shared" ref="A70:A133" si="1">A69+1</f>
        <v>67</v>
      </c>
      <c r="B70" s="8" t="str">
        <f>CONCATENATE(Employees[[#This Row],[Lastname]]," ",Employees[[#This Row],[Firstname]], " ",LEFT(Employees[[#This Row],[Middlename]],1),IF(ISBLANK(Employees[[#This Row],[Middlename]])," ","."))</f>
        <v>BAAS TERESITA C.</v>
      </c>
      <c r="C70" s="8" t="s">
        <v>427</v>
      </c>
      <c r="D70" s="8" t="s">
        <v>428</v>
      </c>
      <c r="E70" s="8" t="s">
        <v>134</v>
      </c>
      <c r="F70" s="8" t="s">
        <v>429</v>
      </c>
      <c r="G70" s="8" t="s">
        <v>103</v>
      </c>
    </row>
    <row r="71" spans="1:7" ht="30" hidden="1" customHeight="1" x14ac:dyDescent="0.3">
      <c r="A71" s="52">
        <f t="shared" si="1"/>
        <v>68</v>
      </c>
      <c r="B71" s="8" t="str">
        <f>CONCATENATE(Employees[[#This Row],[Lastname]]," ",Employees[[#This Row],[Firstname]], " ",LEFT(Employees[[#This Row],[Middlename]],1),IF(ISBLANK(Employees[[#This Row],[Middlename]])," ","."))</f>
        <v>BALBUENA KRISNA MIGUELA S.</v>
      </c>
      <c r="C71" s="8" t="s">
        <v>1413</v>
      </c>
      <c r="D71" s="8" t="s">
        <v>1414</v>
      </c>
      <c r="E71" s="8" t="s">
        <v>161</v>
      </c>
      <c r="F71" s="8" t="s">
        <v>1309</v>
      </c>
      <c r="G71" s="8" t="s">
        <v>1736</v>
      </c>
    </row>
    <row r="72" spans="1:7" ht="30" hidden="1" customHeight="1" x14ac:dyDescent="0.3">
      <c r="A72" s="52">
        <f t="shared" si="1"/>
        <v>69</v>
      </c>
      <c r="B72" s="8" t="str">
        <f>CONCATENATE(Employees[[#This Row],[Lastname]]," ",Employees[[#This Row],[Firstname]], " ",LEFT(Employees[[#This Row],[Middlename]],1),IF(ISBLANK(Employees[[#This Row],[Middlename]])," ","."))</f>
        <v>BANICO PILAR B.</v>
      </c>
      <c r="C72" s="8" t="s">
        <v>573</v>
      </c>
      <c r="D72" s="8" t="s">
        <v>574</v>
      </c>
      <c r="E72" s="8" t="s">
        <v>807</v>
      </c>
      <c r="F72" s="8" t="s">
        <v>198</v>
      </c>
      <c r="G72" s="8" t="s">
        <v>369</v>
      </c>
    </row>
    <row r="73" spans="1:7" ht="30" hidden="1" customHeight="1" x14ac:dyDescent="0.3">
      <c r="A73" s="52">
        <f t="shared" si="1"/>
        <v>70</v>
      </c>
      <c r="B73" s="8" t="str">
        <f>CONCATENATE(Employees[[#This Row],[Lastname]]," ",Employees[[#This Row],[Firstname]], " ",LEFT(Employees[[#This Row],[Middlename]],1),IF(ISBLANK(Employees[[#This Row],[Middlename]])," ","."))</f>
        <v>BAROA JONA A.</v>
      </c>
      <c r="C73" s="8" t="s">
        <v>1415</v>
      </c>
      <c r="D73" s="8" t="s">
        <v>1416</v>
      </c>
      <c r="E73" s="8" t="s">
        <v>286</v>
      </c>
      <c r="F73" s="8" t="s">
        <v>1309</v>
      </c>
      <c r="G73" s="8" t="s">
        <v>987</v>
      </c>
    </row>
    <row r="74" spans="1:7" ht="30" hidden="1" customHeight="1" x14ac:dyDescent="0.3">
      <c r="A74" s="52">
        <f t="shared" si="1"/>
        <v>71</v>
      </c>
      <c r="B74" s="8" t="str">
        <f>CONCATENATE(Employees[[#This Row],[Lastname]]," ",Employees[[#This Row],[Firstname]], " ",LEFT(Employees[[#This Row],[Middlename]],1),IF(ISBLANK(Employees[[#This Row],[Middlename]])," ","."))</f>
        <v>BATHAN ELVIRA R.</v>
      </c>
      <c r="C74" s="8" t="s">
        <v>1417</v>
      </c>
      <c r="D74" s="8" t="s">
        <v>502</v>
      </c>
      <c r="E74" s="8" t="s">
        <v>560</v>
      </c>
      <c r="F74" s="8" t="s">
        <v>1309</v>
      </c>
      <c r="G74" s="8" t="s">
        <v>1732</v>
      </c>
    </row>
    <row r="75" spans="1:7" ht="30" hidden="1" customHeight="1" x14ac:dyDescent="0.3">
      <c r="A75" s="52">
        <f t="shared" si="1"/>
        <v>72</v>
      </c>
      <c r="B75" s="8" t="str">
        <f>CONCATENATE(Employees[[#This Row],[Lastname]]," ",Employees[[#This Row],[Firstname]], " ",LEFT(Employees[[#This Row],[Middlename]],1),IF(ISBLANK(Employees[[#This Row],[Middlename]])," ","."))</f>
        <v>BATINO CLARO C.</v>
      </c>
      <c r="C75" s="8" t="s">
        <v>995</v>
      </c>
      <c r="D75" s="8" t="s">
        <v>1418</v>
      </c>
      <c r="E75" s="8" t="s">
        <v>1419</v>
      </c>
      <c r="F75" s="8" t="s">
        <v>1309</v>
      </c>
      <c r="G75" s="8" t="s">
        <v>1308</v>
      </c>
    </row>
    <row r="76" spans="1:7" ht="30" hidden="1" customHeight="1" x14ac:dyDescent="0.3">
      <c r="A76" s="52">
        <f t="shared" si="1"/>
        <v>73</v>
      </c>
      <c r="B76" s="8" t="str">
        <f>CONCATENATE(Employees[[#This Row],[Lastname]]," ",Employees[[#This Row],[Firstname]], " ",LEFT(Employees[[#This Row],[Middlename]],1),IF(ISBLANK(Employees[[#This Row],[Middlename]])," ","."))</f>
        <v>BATINO FELISA C.</v>
      </c>
      <c r="C76" s="8" t="s">
        <v>995</v>
      </c>
      <c r="D76" s="8" t="s">
        <v>996</v>
      </c>
      <c r="E76" s="8" t="s">
        <v>134</v>
      </c>
      <c r="F76" s="8" t="s">
        <v>997</v>
      </c>
      <c r="G76" s="8" t="s">
        <v>135</v>
      </c>
    </row>
    <row r="77" spans="1:7" ht="30" hidden="1" customHeight="1" x14ac:dyDescent="0.3">
      <c r="A77" s="52">
        <f t="shared" si="1"/>
        <v>74</v>
      </c>
      <c r="B77" s="8" t="str">
        <f>CONCATENATE(Employees[[#This Row],[Lastname]]," ",Employees[[#This Row],[Firstname]], " ",LEFT(Employees[[#This Row],[Middlename]],1),IF(ISBLANK(Employees[[#This Row],[Middlename]])," ","."))</f>
        <v>BAURILE LOURDES Q.</v>
      </c>
      <c r="C77" s="8" t="s">
        <v>277</v>
      </c>
      <c r="D77" s="8" t="s">
        <v>278</v>
      </c>
      <c r="E77" s="8" t="s">
        <v>279</v>
      </c>
      <c r="F77" s="8" t="s">
        <v>125</v>
      </c>
      <c r="G77" s="8" t="s">
        <v>199</v>
      </c>
    </row>
    <row r="78" spans="1:7" ht="30" hidden="1" customHeight="1" x14ac:dyDescent="0.3">
      <c r="A78" s="52">
        <f t="shared" si="1"/>
        <v>75</v>
      </c>
      <c r="B78" s="8" t="str">
        <f>CONCATENATE(Employees[[#This Row],[Lastname]]," ",Employees[[#This Row],[Firstname]], " ",LEFT(Employees[[#This Row],[Middlename]],1),IF(ISBLANK(Employees[[#This Row],[Middlename]])," ","."))</f>
        <v>BAUTISTA JANICE M.</v>
      </c>
      <c r="C78" s="8" t="s">
        <v>807</v>
      </c>
      <c r="D78" s="8" t="s">
        <v>1304</v>
      </c>
      <c r="E78" s="8" t="s">
        <v>143</v>
      </c>
      <c r="F78" s="8" t="s">
        <v>198</v>
      </c>
      <c r="G78" s="8" t="s">
        <v>103</v>
      </c>
    </row>
    <row r="79" spans="1:7" ht="30" hidden="1" customHeight="1" x14ac:dyDescent="0.3">
      <c r="A79" s="52">
        <f t="shared" si="1"/>
        <v>76</v>
      </c>
      <c r="B79" s="8" t="str">
        <f>CONCATENATE(Employees[[#This Row],[Lastname]]," ",Employees[[#This Row],[Firstname]], " ",LEFT(Employees[[#This Row],[Middlename]],1),IF(ISBLANK(Employees[[#This Row],[Middlename]])," ","."))</f>
        <v xml:space="preserve">BAY AMIE  </v>
      </c>
      <c r="C79" s="8" t="s">
        <v>887</v>
      </c>
      <c r="D79" s="8" t="s">
        <v>1420</v>
      </c>
      <c r="E79" s="8"/>
      <c r="F79" s="8" t="s">
        <v>1309</v>
      </c>
      <c r="G79" s="8" t="s">
        <v>291</v>
      </c>
    </row>
    <row r="80" spans="1:7" ht="30" hidden="1" customHeight="1" x14ac:dyDescent="0.3">
      <c r="A80" s="52">
        <f t="shared" si="1"/>
        <v>77</v>
      </c>
      <c r="B80" s="8" t="str">
        <f>CONCATENATE(Employees[[#This Row],[Lastname]]," ",Employees[[#This Row],[Firstname]], " ",LEFT(Employees[[#This Row],[Middlename]],1),IF(ISBLANK(Employees[[#This Row],[Middlename]])," ","."))</f>
        <v>BAYANI MACY A.</v>
      </c>
      <c r="C80" s="8" t="s">
        <v>1142</v>
      </c>
      <c r="D80" s="8" t="s">
        <v>1143</v>
      </c>
      <c r="E80" s="8" t="s">
        <v>88</v>
      </c>
      <c r="F80" s="8"/>
      <c r="G80" s="8"/>
    </row>
    <row r="81" spans="1:7" ht="30" hidden="1" customHeight="1" x14ac:dyDescent="0.3">
      <c r="A81" s="52">
        <f t="shared" si="1"/>
        <v>78</v>
      </c>
      <c r="B81" s="8" t="str">
        <f>CONCATENATE(Employees[[#This Row],[Lastname]]," ",Employees[[#This Row],[Firstname]], " ",LEFT(Employees[[#This Row],[Middlename]],1),IF(ISBLANK(Employees[[#This Row],[Middlename]])," ","."))</f>
        <v>BAYBAY ARNOLD C.</v>
      </c>
      <c r="C81" s="8" t="s">
        <v>187</v>
      </c>
      <c r="D81" s="8" t="s">
        <v>1421</v>
      </c>
      <c r="E81" s="8" t="s">
        <v>241</v>
      </c>
      <c r="F81" s="8" t="s">
        <v>1309</v>
      </c>
      <c r="G81" s="8" t="s">
        <v>291</v>
      </c>
    </row>
    <row r="82" spans="1:7" ht="30" hidden="1" customHeight="1" x14ac:dyDescent="0.3">
      <c r="A82" s="52">
        <f t="shared" si="1"/>
        <v>79</v>
      </c>
      <c r="B82" s="8" t="str">
        <f>CONCATENATE(Employees[[#This Row],[Lastname]]," ",Employees[[#This Row],[Firstname]], " ",LEFT(Employees[[#This Row],[Middlename]],1),IF(ISBLANK(Employees[[#This Row],[Middlename]])," ","."))</f>
        <v>BAYBAY JOLINA S.</v>
      </c>
      <c r="C82" s="8" t="s">
        <v>187</v>
      </c>
      <c r="D82" s="8" t="s">
        <v>1244</v>
      </c>
      <c r="E82" s="8" t="s">
        <v>161</v>
      </c>
      <c r="F82" s="8" t="s">
        <v>125</v>
      </c>
      <c r="G82" s="18" t="s">
        <v>141</v>
      </c>
    </row>
    <row r="83" spans="1:7" ht="30" hidden="1" customHeight="1" x14ac:dyDescent="0.3">
      <c r="A83" s="52">
        <f t="shared" si="1"/>
        <v>80</v>
      </c>
      <c r="B83" s="8" t="str">
        <f>CONCATENATE(Employees[[#This Row],[Lastname]]," ",Employees[[#This Row],[Firstname]], " ",LEFT(Employees[[#This Row],[Middlename]],1),IF(ISBLANK(Employees[[#This Row],[Middlename]])," ","."))</f>
        <v>BAYBAY LINDA G.</v>
      </c>
      <c r="C83" s="8" t="s">
        <v>187</v>
      </c>
      <c r="D83" s="8" t="s">
        <v>351</v>
      </c>
      <c r="E83" s="8" t="s">
        <v>866</v>
      </c>
      <c r="F83" s="8" t="s">
        <v>352</v>
      </c>
      <c r="G83" s="8" t="s">
        <v>540</v>
      </c>
    </row>
    <row r="84" spans="1:7" ht="30" hidden="1" customHeight="1" x14ac:dyDescent="0.3">
      <c r="A84" s="52">
        <f t="shared" si="1"/>
        <v>81</v>
      </c>
      <c r="B84" s="8" t="str">
        <f>CONCATENATE(Employees[[#This Row],[Lastname]]," ",Employees[[#This Row],[Firstname]], " ",LEFT(Employees[[#This Row],[Middlename]],1),IF(ISBLANK(Employees[[#This Row],[Middlename]])," ","."))</f>
        <v>BAYBAY LOLITA B.</v>
      </c>
      <c r="C84" s="8" t="s">
        <v>187</v>
      </c>
      <c r="D84" s="8" t="s">
        <v>332</v>
      </c>
      <c r="E84" s="8" t="s">
        <v>253</v>
      </c>
      <c r="F84" s="8" t="s">
        <v>120</v>
      </c>
      <c r="G84" s="8" t="s">
        <v>442</v>
      </c>
    </row>
    <row r="85" spans="1:7" ht="30" hidden="1" customHeight="1" x14ac:dyDescent="0.3">
      <c r="A85" s="52">
        <f t="shared" si="1"/>
        <v>82</v>
      </c>
      <c r="B85" s="8" t="str">
        <f>CONCATENATE(Employees[[#This Row],[Lastname]]," ",Employees[[#This Row],[Firstname]], " ",LEFT(Employees[[#This Row],[Middlename]],1),IF(ISBLANK(Employees[[#This Row],[Middlename]])," ","."))</f>
        <v>BAYBAY MA. PAZ R.</v>
      </c>
      <c r="C85" s="8" t="s">
        <v>187</v>
      </c>
      <c r="D85" s="8" t="s">
        <v>342</v>
      </c>
      <c r="E85" s="8" t="s">
        <v>333</v>
      </c>
      <c r="F85" s="8" t="s">
        <v>343</v>
      </c>
      <c r="G85" s="8" t="s">
        <v>126</v>
      </c>
    </row>
    <row r="86" spans="1:7" ht="30" hidden="1" customHeight="1" x14ac:dyDescent="0.3">
      <c r="A86" s="52">
        <f t="shared" si="1"/>
        <v>83</v>
      </c>
      <c r="B86" s="8" t="str">
        <f>CONCATENATE(Employees[[#This Row],[Lastname]]," ",Employees[[#This Row],[Firstname]], " ",LEFT(Employees[[#This Row],[Middlename]],1),IF(ISBLANK(Employees[[#This Row],[Middlename]])," ","."))</f>
        <v>BAYBAY MA. ROSA A.</v>
      </c>
      <c r="C86" s="8" t="s">
        <v>187</v>
      </c>
      <c r="D86" s="8" t="s">
        <v>188</v>
      </c>
      <c r="E86" s="8" t="s">
        <v>88</v>
      </c>
      <c r="F86" s="8" t="s">
        <v>125</v>
      </c>
      <c r="G86" s="8" t="s">
        <v>97</v>
      </c>
    </row>
    <row r="87" spans="1:7" ht="30" hidden="1" customHeight="1" x14ac:dyDescent="0.3">
      <c r="A87" s="52">
        <f t="shared" si="1"/>
        <v>84</v>
      </c>
      <c r="B87" s="8" t="str">
        <f>CONCATENATE(Employees[[#This Row],[Lastname]]," ",Employees[[#This Row],[Firstname]], " ",LEFT(Employees[[#This Row],[Middlename]],1),IF(ISBLANK(Employees[[#This Row],[Middlename]])," ","."))</f>
        <v xml:space="preserve">BAYBAY MARCELO  </v>
      </c>
      <c r="C87" s="8" t="s">
        <v>187</v>
      </c>
      <c r="D87" s="8" t="s">
        <v>984</v>
      </c>
      <c r="E87" s="8"/>
      <c r="F87" s="8" t="s">
        <v>198</v>
      </c>
      <c r="G87" s="8" t="s">
        <v>126</v>
      </c>
    </row>
    <row r="88" spans="1:7" ht="30" hidden="1" customHeight="1" x14ac:dyDescent="0.3">
      <c r="A88" s="52">
        <f t="shared" si="1"/>
        <v>85</v>
      </c>
      <c r="B88" s="8" t="str">
        <f>CONCATENATE(Employees[[#This Row],[Lastname]]," ",Employees[[#This Row],[Firstname]], " ",LEFT(Employees[[#This Row],[Middlename]],1),IF(ISBLANK(Employees[[#This Row],[Middlename]])," ","."))</f>
        <v>BAYHON GEORGE G.</v>
      </c>
      <c r="C88" s="8" t="s">
        <v>98</v>
      </c>
      <c r="D88" s="8" t="s">
        <v>470</v>
      </c>
      <c r="E88" s="8" t="s">
        <v>166</v>
      </c>
      <c r="F88" s="8" t="s">
        <v>198</v>
      </c>
      <c r="G88" s="8" t="s">
        <v>466</v>
      </c>
    </row>
    <row r="89" spans="1:7" ht="30" hidden="1" customHeight="1" x14ac:dyDescent="0.3">
      <c r="A89" s="52">
        <f t="shared" si="1"/>
        <v>86</v>
      </c>
      <c r="B89" s="8" t="str">
        <f>CONCATENATE(Employees[[#This Row],[Lastname]]," ",Employees[[#This Row],[Firstname]], " ",LEFT(Employees[[#This Row],[Middlename]],1),IF(ISBLANK(Employees[[#This Row],[Middlename]])," ","."))</f>
        <v>BAYHON LUISITO G.</v>
      </c>
      <c r="C89" s="8" t="s">
        <v>98</v>
      </c>
      <c r="D89" s="8" t="s">
        <v>1009</v>
      </c>
      <c r="E89" s="8" t="s">
        <v>166</v>
      </c>
      <c r="F89" s="8"/>
      <c r="G89" s="18" t="s">
        <v>987</v>
      </c>
    </row>
    <row r="90" spans="1:7" ht="30" hidden="1" customHeight="1" x14ac:dyDescent="0.3">
      <c r="A90" s="52">
        <f t="shared" si="1"/>
        <v>87</v>
      </c>
      <c r="B90" s="8" t="str">
        <f>CONCATENATE(Employees[[#This Row],[Lastname]]," ",Employees[[#This Row],[Firstname]], " ",LEFT(Employees[[#This Row],[Middlename]],1),IF(ISBLANK(Employees[[#This Row],[Middlename]])," ","."))</f>
        <v xml:space="preserve">BAYHON VIOLETA  </v>
      </c>
      <c r="C90" s="8" t="s">
        <v>98</v>
      </c>
      <c r="D90" s="8" t="s">
        <v>99</v>
      </c>
      <c r="E90" s="8"/>
      <c r="F90" s="8" t="s">
        <v>198</v>
      </c>
      <c r="G90" s="8" t="s">
        <v>97</v>
      </c>
    </row>
    <row r="91" spans="1:7" ht="30" hidden="1" customHeight="1" x14ac:dyDescent="0.3">
      <c r="A91" s="52">
        <f t="shared" si="1"/>
        <v>88</v>
      </c>
      <c r="B91" s="8" t="str">
        <f>CONCATENATE(Employees[[#This Row],[Lastname]]," ",Employees[[#This Row],[Firstname]], " ",LEFT(Employees[[#This Row],[Middlename]],1),IF(ISBLANK(Employees[[#This Row],[Middlename]])," ","."))</f>
        <v>BAYLA EVANGELINE C.</v>
      </c>
      <c r="C91" s="8" t="s">
        <v>207</v>
      </c>
      <c r="D91" s="8" t="s">
        <v>208</v>
      </c>
      <c r="E91" s="8" t="s">
        <v>134</v>
      </c>
      <c r="F91" s="8" t="s">
        <v>198</v>
      </c>
      <c r="G91" s="8" t="s">
        <v>747</v>
      </c>
    </row>
    <row r="92" spans="1:7" ht="30" hidden="1" customHeight="1" x14ac:dyDescent="0.3">
      <c r="A92" s="52">
        <f t="shared" si="1"/>
        <v>89</v>
      </c>
      <c r="B92" s="8" t="str">
        <f>CONCATENATE(Employees[[#This Row],[Lastname]]," ",Employees[[#This Row],[Firstname]], " ",LEFT(Employees[[#This Row],[Middlename]],1),IF(ISBLANK(Employees[[#This Row],[Middlename]])," ","."))</f>
        <v>BAYOT ANABEL D.</v>
      </c>
      <c r="C92" s="8" t="s">
        <v>345</v>
      </c>
      <c r="D92" s="8" t="s">
        <v>392</v>
      </c>
      <c r="E92" s="8" t="s">
        <v>119</v>
      </c>
      <c r="F92" s="8" t="s">
        <v>393</v>
      </c>
      <c r="G92" s="8" t="s">
        <v>103</v>
      </c>
    </row>
    <row r="93" spans="1:7" ht="30" hidden="1" customHeight="1" x14ac:dyDescent="0.3">
      <c r="A93" s="52">
        <f t="shared" si="1"/>
        <v>90</v>
      </c>
      <c r="B93" s="8" t="str">
        <f>CONCATENATE(Employees[[#This Row],[Lastname]]," ",Employees[[#This Row],[Firstname]], " ",LEFT(Employees[[#This Row],[Middlename]],1),IF(ISBLANK(Employees[[#This Row],[Middlename]])," ","."))</f>
        <v>BAYOT ANISIA P.</v>
      </c>
      <c r="C93" s="8" t="s">
        <v>345</v>
      </c>
      <c r="D93" s="8" t="s">
        <v>398</v>
      </c>
      <c r="E93" s="8" t="s">
        <v>124</v>
      </c>
      <c r="F93" s="8" t="s">
        <v>198</v>
      </c>
      <c r="G93" s="8" t="s">
        <v>103</v>
      </c>
    </row>
    <row r="94" spans="1:7" ht="30" hidden="1" customHeight="1" x14ac:dyDescent="0.3">
      <c r="A94" s="52">
        <f t="shared" si="1"/>
        <v>91</v>
      </c>
      <c r="B94" s="8" t="str">
        <f>CONCATENATE(Employees[[#This Row],[Lastname]]," ",Employees[[#This Row],[Firstname]], " ",LEFT(Employees[[#This Row],[Middlename]],1),IF(ISBLANK(Employees[[#This Row],[Middlename]])," ","."))</f>
        <v>BAYOT ELAINE B.</v>
      </c>
      <c r="C94" s="8" t="s">
        <v>345</v>
      </c>
      <c r="D94" s="8" t="s">
        <v>346</v>
      </c>
      <c r="E94" s="8" t="s">
        <v>1422</v>
      </c>
      <c r="F94" s="8" t="s">
        <v>96</v>
      </c>
      <c r="G94" s="8" t="s">
        <v>97</v>
      </c>
    </row>
    <row r="95" spans="1:7" ht="30" hidden="1" customHeight="1" x14ac:dyDescent="0.3">
      <c r="A95" s="52">
        <f t="shared" si="1"/>
        <v>92</v>
      </c>
      <c r="B95" s="8" t="str">
        <f>CONCATENATE(Employees[[#This Row],[Lastname]]," ",Employees[[#This Row],[Firstname]], " ",LEFT(Employees[[#This Row],[Middlename]],1),IF(ISBLANK(Employees[[#This Row],[Middlename]])," ","."))</f>
        <v>BAYOT MERCED M.</v>
      </c>
      <c r="C95" s="8" t="s">
        <v>345</v>
      </c>
      <c r="D95" s="8" t="s">
        <v>756</v>
      </c>
      <c r="E95" s="8" t="s">
        <v>84</v>
      </c>
      <c r="F95" s="8" t="s">
        <v>198</v>
      </c>
      <c r="G95" s="8" t="s">
        <v>262</v>
      </c>
    </row>
    <row r="96" spans="1:7" ht="30" hidden="1" customHeight="1" x14ac:dyDescent="0.3">
      <c r="A96" s="52">
        <f t="shared" si="1"/>
        <v>93</v>
      </c>
      <c r="B96" s="8" t="str">
        <f>CONCATENATE(Employees[[#This Row],[Lastname]]," ",Employees[[#This Row],[Firstname]], " ",LEFT(Employees[[#This Row],[Middlename]],1),IF(ISBLANK(Employees[[#This Row],[Middlename]])," ","."))</f>
        <v>BAYOT RUMER M.</v>
      </c>
      <c r="C96" s="8" t="s">
        <v>345</v>
      </c>
      <c r="D96" s="8" t="s">
        <v>472</v>
      </c>
      <c r="E96" s="8" t="s">
        <v>84</v>
      </c>
      <c r="F96" s="8" t="s">
        <v>125</v>
      </c>
      <c r="G96" s="8" t="s">
        <v>466</v>
      </c>
    </row>
    <row r="97" spans="1:7" ht="30" hidden="1" customHeight="1" x14ac:dyDescent="0.3">
      <c r="A97" s="52">
        <f t="shared" si="1"/>
        <v>94</v>
      </c>
      <c r="B97" s="8" t="str">
        <f>CONCATENATE(Employees[[#This Row],[Lastname]]," ",Employees[[#This Row],[Firstname]], " ",LEFT(Employees[[#This Row],[Middlename]],1),IF(ISBLANK(Employees[[#This Row],[Middlename]])," ","."))</f>
        <v>BELOSTRINO JULIETA P.</v>
      </c>
      <c r="C97" s="8" t="s">
        <v>1423</v>
      </c>
      <c r="D97" s="8" t="s">
        <v>448</v>
      </c>
      <c r="E97" s="8" t="s">
        <v>124</v>
      </c>
      <c r="F97" s="8" t="s">
        <v>1309</v>
      </c>
      <c r="G97" s="8" t="s">
        <v>540</v>
      </c>
    </row>
    <row r="98" spans="1:7" ht="30" hidden="1" customHeight="1" x14ac:dyDescent="0.3">
      <c r="A98" s="52">
        <f t="shared" si="1"/>
        <v>95</v>
      </c>
      <c r="B98" s="8" t="str">
        <f>CONCATENATE(Employees[[#This Row],[Lastname]]," ",Employees[[#This Row],[Firstname]], " ",LEFT(Employees[[#This Row],[Middlename]],1),IF(ISBLANK(Employees[[#This Row],[Middlename]])," ","."))</f>
        <v>BERGADO MARILOU B.</v>
      </c>
      <c r="C98" s="8" t="s">
        <v>1424</v>
      </c>
      <c r="D98" s="8" t="s">
        <v>620</v>
      </c>
      <c r="E98" s="8" t="s">
        <v>345</v>
      </c>
      <c r="F98" s="8" t="s">
        <v>1309</v>
      </c>
      <c r="G98" s="8" t="s">
        <v>97</v>
      </c>
    </row>
    <row r="99" spans="1:7" ht="30" hidden="1" customHeight="1" x14ac:dyDescent="0.3">
      <c r="A99" s="52">
        <f t="shared" si="1"/>
        <v>96</v>
      </c>
      <c r="B99" s="8" t="str">
        <f>CONCATENATE(Employees[[#This Row],[Lastname]]," ",Employees[[#This Row],[Firstname]], " ",LEFT(Employees[[#This Row],[Middlename]],1),IF(ISBLANK(Employees[[#This Row],[Middlename]])," ","."))</f>
        <v>BERNALDEZ MARLONE P.</v>
      </c>
      <c r="C99" s="8" t="s">
        <v>934</v>
      </c>
      <c r="D99" s="8" t="s">
        <v>935</v>
      </c>
      <c r="E99" s="8" t="s">
        <v>124</v>
      </c>
      <c r="F99" s="8" t="s">
        <v>162</v>
      </c>
      <c r="G99" s="8" t="s">
        <v>1321</v>
      </c>
    </row>
    <row r="100" spans="1:7" ht="30" hidden="1" customHeight="1" x14ac:dyDescent="0.3">
      <c r="A100" s="52">
        <f t="shared" si="1"/>
        <v>97</v>
      </c>
      <c r="B100" s="8" t="str">
        <f>CONCATENATE(Employees[[#This Row],[Lastname]]," ",Employees[[#This Row],[Firstname]], " ",LEFT(Employees[[#This Row],[Middlename]],1),IF(ISBLANK(Employees[[#This Row],[Middlename]])," ","."))</f>
        <v>BISCOCHO JULIETA G.</v>
      </c>
      <c r="C100" s="8" t="s">
        <v>447</v>
      </c>
      <c r="D100" s="8" t="s">
        <v>448</v>
      </c>
      <c r="E100" s="8" t="s">
        <v>686</v>
      </c>
      <c r="F100" s="8" t="s">
        <v>352</v>
      </c>
      <c r="G100" s="8" t="s">
        <v>103</v>
      </c>
    </row>
    <row r="101" spans="1:7" ht="30" hidden="1" customHeight="1" x14ac:dyDescent="0.3">
      <c r="A101" s="52">
        <f t="shared" si="1"/>
        <v>98</v>
      </c>
      <c r="B101" s="8" t="str">
        <f>CONCATENATE(Employees[[#This Row],[Lastname]]," ",Employees[[#This Row],[Firstname]], " ",LEFT(Employees[[#This Row],[Middlename]],1),IF(ISBLANK(Employees[[#This Row],[Middlename]])," ","."))</f>
        <v>BITUIN LUCKY NIKKO G.</v>
      </c>
      <c r="C101" s="8" t="s">
        <v>1425</v>
      </c>
      <c r="D101" s="8" t="s">
        <v>1426</v>
      </c>
      <c r="E101" s="8" t="s">
        <v>166</v>
      </c>
      <c r="F101" s="8" t="s">
        <v>1737</v>
      </c>
      <c r="G101" s="8" t="s">
        <v>135</v>
      </c>
    </row>
    <row r="102" spans="1:7" ht="30" hidden="1" customHeight="1" x14ac:dyDescent="0.3">
      <c r="A102" s="52">
        <f t="shared" si="1"/>
        <v>99</v>
      </c>
      <c r="B102" s="8" t="str">
        <f>CONCATENATE(Employees[[#This Row],[Lastname]]," ",Employees[[#This Row],[Firstname]], " ",LEFT(Employees[[#This Row],[Middlename]],1),IF(ISBLANK(Employees[[#This Row],[Middlename]])," ","."))</f>
        <v>BOFILL ERNA P.</v>
      </c>
      <c r="C102" s="8" t="s">
        <v>864</v>
      </c>
      <c r="D102" s="8" t="s">
        <v>863</v>
      </c>
      <c r="E102" s="8" t="s">
        <v>176</v>
      </c>
      <c r="F102" s="8" t="s">
        <v>125</v>
      </c>
      <c r="G102" s="8" t="s">
        <v>540</v>
      </c>
    </row>
    <row r="103" spans="1:7" ht="30" hidden="1" customHeight="1" x14ac:dyDescent="0.3">
      <c r="A103" s="52">
        <f t="shared" si="1"/>
        <v>100</v>
      </c>
      <c r="B103" s="8" t="str">
        <f>CONCATENATE(Employees[[#This Row],[Lastname]]," ",Employees[[#This Row],[Firstname]], " ",LEFT(Employees[[#This Row],[Middlename]],1),IF(ISBLANK(Employees[[#This Row],[Middlename]])," ","."))</f>
        <v>BORJA EDWIN G.</v>
      </c>
      <c r="C103" s="8" t="s">
        <v>253</v>
      </c>
      <c r="D103" s="8" t="s">
        <v>252</v>
      </c>
      <c r="E103" s="8" t="s">
        <v>166</v>
      </c>
      <c r="F103" s="8" t="s">
        <v>198</v>
      </c>
      <c r="G103" s="8" t="s">
        <v>243</v>
      </c>
    </row>
    <row r="104" spans="1:7" ht="30" hidden="1" customHeight="1" x14ac:dyDescent="0.3">
      <c r="A104" s="52">
        <f t="shared" si="1"/>
        <v>101</v>
      </c>
      <c r="B104" s="8" t="str">
        <f>CONCATENATE(Employees[[#This Row],[Lastname]]," ",Employees[[#This Row],[Firstname]], " ",LEFT(Employees[[#This Row],[Middlename]],1),IF(ISBLANK(Employees[[#This Row],[Middlename]])," ","."))</f>
        <v>BORJA NECY M.</v>
      </c>
      <c r="C104" s="8" t="s">
        <v>253</v>
      </c>
      <c r="D104" s="8" t="s">
        <v>611</v>
      </c>
      <c r="E104" s="8" t="s">
        <v>84</v>
      </c>
      <c r="F104" s="8" t="s">
        <v>170</v>
      </c>
      <c r="G104" s="8" t="s">
        <v>182</v>
      </c>
    </row>
    <row r="105" spans="1:7" ht="30" hidden="1" customHeight="1" x14ac:dyDescent="0.3">
      <c r="A105" s="52">
        <f t="shared" si="1"/>
        <v>102</v>
      </c>
      <c r="B105" s="8" t="str">
        <f>CONCATENATE(Employees[[#This Row],[Lastname]]," ",Employees[[#This Row],[Firstname]], " ",LEFT(Employees[[#This Row],[Middlename]],1),IF(ISBLANK(Employees[[#This Row],[Middlename]])," ","."))</f>
        <v>BRIZUELA LENIE E.</v>
      </c>
      <c r="C105" s="8" t="s">
        <v>1427</v>
      </c>
      <c r="D105" s="8" t="s">
        <v>1428</v>
      </c>
      <c r="E105" s="8" t="s">
        <v>1429</v>
      </c>
      <c r="F105" s="8" t="s">
        <v>1309</v>
      </c>
      <c r="G105" s="8" t="s">
        <v>1735</v>
      </c>
    </row>
    <row r="106" spans="1:7" ht="30" hidden="1" customHeight="1" x14ac:dyDescent="0.3">
      <c r="A106" s="52">
        <f t="shared" si="1"/>
        <v>103</v>
      </c>
      <c r="B106" s="8" t="str">
        <f>CONCATENATE(Employees[[#This Row],[Lastname]]," ",Employees[[#This Row],[Firstname]], " ",LEFT(Employees[[#This Row],[Middlename]],1),IF(ISBLANK(Employees[[#This Row],[Middlename]])," ","."))</f>
        <v>BRON FLORENCIO L.</v>
      </c>
      <c r="C106" s="8" t="s">
        <v>1430</v>
      </c>
      <c r="D106" s="8" t="s">
        <v>1431</v>
      </c>
      <c r="E106" s="8" t="s">
        <v>229</v>
      </c>
      <c r="F106" s="8" t="s">
        <v>1309</v>
      </c>
      <c r="G106" s="8" t="s">
        <v>1734</v>
      </c>
    </row>
    <row r="107" spans="1:7" ht="30" hidden="1" customHeight="1" x14ac:dyDescent="0.3">
      <c r="A107" s="52">
        <f t="shared" si="1"/>
        <v>104</v>
      </c>
      <c r="B107" s="8" t="str">
        <f>CONCATENATE(Employees[[#This Row],[Lastname]]," ",Employees[[#This Row],[Firstname]], " ",LEFT(Employees[[#This Row],[Middlename]],1),IF(ISBLANK(Employees[[#This Row],[Middlename]])," ","."))</f>
        <v>BUGARIN MA. ANA M.</v>
      </c>
      <c r="C107" s="8" t="s">
        <v>537</v>
      </c>
      <c r="D107" s="8" t="s">
        <v>538</v>
      </c>
      <c r="E107" s="8" t="s">
        <v>1349</v>
      </c>
      <c r="F107" s="8" t="s">
        <v>539</v>
      </c>
      <c r="G107" s="8" t="s">
        <v>540</v>
      </c>
    </row>
    <row r="108" spans="1:7" ht="30" hidden="1" customHeight="1" x14ac:dyDescent="0.3">
      <c r="A108" s="52">
        <f t="shared" si="1"/>
        <v>105</v>
      </c>
      <c r="B108" s="8" t="str">
        <f>CONCATENATE(Employees[[#This Row],[Lastname]]," ",Employees[[#This Row],[Firstname]], " ",LEFT(Employees[[#This Row],[Middlename]],1),IF(ISBLANK(Employees[[#This Row],[Middlename]])," ","."))</f>
        <v>BUNGCASAN REGINALDO JR. B.</v>
      </c>
      <c r="C108" s="8" t="s">
        <v>639</v>
      </c>
      <c r="D108" s="8" t="s">
        <v>640</v>
      </c>
      <c r="E108" s="8" t="s">
        <v>145</v>
      </c>
      <c r="F108" s="8" t="s">
        <v>125</v>
      </c>
      <c r="G108" s="8" t="s">
        <v>141</v>
      </c>
    </row>
    <row r="109" spans="1:7" ht="30" hidden="1" customHeight="1" x14ac:dyDescent="0.3">
      <c r="A109" s="52">
        <f t="shared" si="1"/>
        <v>106</v>
      </c>
      <c r="B109" s="8" t="str">
        <f>CONCATENATE(Employees[[#This Row],[Lastname]]," ",Employees[[#This Row],[Firstname]], " ",LEFT(Employees[[#This Row],[Middlename]],1),IF(ISBLANK(Employees[[#This Row],[Middlename]])," ","."))</f>
        <v>BURAZON CARIDAD A.</v>
      </c>
      <c r="C109" s="8" t="s">
        <v>837</v>
      </c>
      <c r="D109" s="8" t="s">
        <v>838</v>
      </c>
      <c r="E109" s="8" t="s">
        <v>286</v>
      </c>
      <c r="F109" s="8" t="s">
        <v>839</v>
      </c>
      <c r="G109" s="8" t="s">
        <v>103</v>
      </c>
    </row>
    <row r="110" spans="1:7" ht="30" hidden="1" customHeight="1" x14ac:dyDescent="0.3">
      <c r="A110" s="52">
        <f t="shared" si="1"/>
        <v>107</v>
      </c>
      <c r="B110" s="8" t="str">
        <f>CONCATENATE(Employees[[#This Row],[Lastname]]," ",Employees[[#This Row],[Firstname]], " ",LEFT(Employees[[#This Row],[Middlename]],1),IF(ISBLANK(Employees[[#This Row],[Middlename]])," ","."))</f>
        <v>BUTALON DIANNE H.</v>
      </c>
      <c r="C110" s="8" t="s">
        <v>1432</v>
      </c>
      <c r="D110" s="8" t="s">
        <v>1433</v>
      </c>
      <c r="E110" s="8" t="s">
        <v>622</v>
      </c>
      <c r="F110" s="8" t="s">
        <v>1737</v>
      </c>
      <c r="G110" s="8" t="s">
        <v>97</v>
      </c>
    </row>
    <row r="111" spans="1:7" ht="30" hidden="1" customHeight="1" x14ac:dyDescent="0.3">
      <c r="A111" s="52">
        <f t="shared" si="1"/>
        <v>108</v>
      </c>
      <c r="B111" s="8" t="str">
        <f>CONCATENATE(Employees[[#This Row],[Lastname]]," ",Employees[[#This Row],[Firstname]], " ",LEFT(Employees[[#This Row],[Middlename]],1),IF(ISBLANK(Employees[[#This Row],[Middlename]])," ","."))</f>
        <v>CABANLIT ZOSIMA M.</v>
      </c>
      <c r="C111" s="8" t="s">
        <v>1434</v>
      </c>
      <c r="D111" s="8" t="s">
        <v>1435</v>
      </c>
      <c r="E111" s="8" t="s">
        <v>84</v>
      </c>
      <c r="F111" s="8" t="s">
        <v>1309</v>
      </c>
      <c r="G111" s="8" t="s">
        <v>593</v>
      </c>
    </row>
    <row r="112" spans="1:7" ht="30" hidden="1" customHeight="1" x14ac:dyDescent="0.3">
      <c r="A112" s="52">
        <f t="shared" si="1"/>
        <v>109</v>
      </c>
      <c r="B112" s="8" t="str">
        <f>CONCATENATE(Employees[[#This Row],[Lastname]]," ",Employees[[#This Row],[Firstname]], " ",LEFT(Employees[[#This Row],[Middlename]],1),IF(ISBLANK(Employees[[#This Row],[Middlename]])," ","."))</f>
        <v>CABANTING AIRA P.</v>
      </c>
      <c r="C112" s="8" t="s">
        <v>1436</v>
      </c>
      <c r="D112" s="8" t="s">
        <v>1437</v>
      </c>
      <c r="E112" s="8" t="s">
        <v>582</v>
      </c>
      <c r="F112" s="8" t="s">
        <v>1730</v>
      </c>
      <c r="G112" s="8" t="s">
        <v>97</v>
      </c>
    </row>
    <row r="113" spans="1:7" ht="30" hidden="1" customHeight="1" x14ac:dyDescent="0.3">
      <c r="A113" s="52">
        <f t="shared" si="1"/>
        <v>110</v>
      </c>
      <c r="B113" s="8" t="str">
        <f>CONCATENATE(Employees[[#This Row],[Lastname]]," ",Employees[[#This Row],[Firstname]], " ",LEFT(Employees[[#This Row],[Middlename]],1),IF(ISBLANK(Employees[[#This Row],[Middlename]])," ","."))</f>
        <v>CACAO ANDREA F.</v>
      </c>
      <c r="C113" s="8" t="s">
        <v>237</v>
      </c>
      <c r="D113" s="8" t="s">
        <v>238</v>
      </c>
      <c r="E113" s="8" t="s">
        <v>239</v>
      </c>
      <c r="F113" s="8" t="s">
        <v>212</v>
      </c>
      <c r="G113" s="8" t="s">
        <v>213</v>
      </c>
    </row>
    <row r="114" spans="1:7" ht="30" hidden="1" customHeight="1" x14ac:dyDescent="0.3">
      <c r="A114" s="52">
        <f t="shared" si="1"/>
        <v>111</v>
      </c>
      <c r="B114" s="8" t="str">
        <f>CONCATENATE(Employees[[#This Row],[Lastname]]," ",Employees[[#This Row],[Firstname]], " ",LEFT(Employees[[#This Row],[Middlename]],1),IF(ISBLANK(Employees[[#This Row],[Middlename]])," ","."))</f>
        <v>CAGUICLA JO HAENA D.</v>
      </c>
      <c r="C114" s="8" t="s">
        <v>1438</v>
      </c>
      <c r="D114" s="8" t="s">
        <v>1439</v>
      </c>
      <c r="E114" s="8" t="s">
        <v>119</v>
      </c>
      <c r="F114" s="8" t="s">
        <v>1738</v>
      </c>
      <c r="G114" s="8"/>
    </row>
    <row r="115" spans="1:7" ht="30" hidden="1" customHeight="1" x14ac:dyDescent="0.3">
      <c r="A115" s="52">
        <f t="shared" si="1"/>
        <v>112</v>
      </c>
      <c r="B115" s="8" t="str">
        <f>CONCATENATE(Employees[[#This Row],[Lastname]]," ",Employees[[#This Row],[Firstname]], " ",LEFT(Employees[[#This Row],[Middlename]],1),IF(ISBLANK(Employees[[#This Row],[Middlename]])," ","."))</f>
        <v>CAGUITLA ELSA A.</v>
      </c>
      <c r="C115" s="8" t="s">
        <v>1440</v>
      </c>
      <c r="D115" s="8" t="s">
        <v>678</v>
      </c>
      <c r="E115" s="8" t="s">
        <v>286</v>
      </c>
      <c r="F115" s="8" t="s">
        <v>1309</v>
      </c>
      <c r="G115" s="8" t="s">
        <v>199</v>
      </c>
    </row>
    <row r="116" spans="1:7" ht="30" hidden="1" customHeight="1" x14ac:dyDescent="0.3">
      <c r="A116" s="52">
        <f t="shared" si="1"/>
        <v>113</v>
      </c>
      <c r="B116" s="8" t="str">
        <f>CONCATENATE(Employees[[#This Row],[Lastname]]," ",Employees[[#This Row],[Firstname]], " ",LEFT(Employees[[#This Row],[Middlename]],1),IF(ISBLANK(Employees[[#This Row],[Middlename]])," ","."))</f>
        <v>CAGUITLA GEMINIANO M.</v>
      </c>
      <c r="C116" s="8" t="s">
        <v>1440</v>
      </c>
      <c r="D116" s="8" t="s">
        <v>1441</v>
      </c>
      <c r="E116" s="8" t="s">
        <v>323</v>
      </c>
      <c r="F116" s="8" t="s">
        <v>1309</v>
      </c>
      <c r="G116" s="8" t="s">
        <v>291</v>
      </c>
    </row>
    <row r="117" spans="1:7" ht="30" hidden="1" customHeight="1" x14ac:dyDescent="0.3">
      <c r="A117" s="52">
        <f t="shared" si="1"/>
        <v>114</v>
      </c>
      <c r="B117" s="8" t="str">
        <f>CONCATENATE(Employees[[#This Row],[Lastname]]," ",Employees[[#This Row],[Firstname]], " ",LEFT(Employees[[#This Row],[Middlename]],1),IF(ISBLANK(Employees[[#This Row],[Middlename]])," ","."))</f>
        <v>CAJAS MINA H.</v>
      </c>
      <c r="C117" s="8" t="s">
        <v>1442</v>
      </c>
      <c r="D117" s="8" t="s">
        <v>1443</v>
      </c>
      <c r="E117" s="8" t="s">
        <v>1444</v>
      </c>
      <c r="F117" s="8" t="s">
        <v>1309</v>
      </c>
      <c r="G117" s="8" t="s">
        <v>199</v>
      </c>
    </row>
    <row r="118" spans="1:7" ht="30" hidden="1" customHeight="1" x14ac:dyDescent="0.3">
      <c r="A118" s="52">
        <f t="shared" si="1"/>
        <v>115</v>
      </c>
      <c r="B118" s="8" t="str">
        <f>CONCATENATE(Employees[[#This Row],[Lastname]]," ",Employees[[#This Row],[Firstname]], " ",LEFT(Employees[[#This Row],[Middlename]],1),IF(ISBLANK(Employees[[#This Row],[Middlename]])," ","."))</f>
        <v>CALANOG EUGENE V.</v>
      </c>
      <c r="C118" s="8" t="s">
        <v>697</v>
      </c>
      <c r="D118" s="8" t="s">
        <v>2077</v>
      </c>
      <c r="E118" s="8" t="s">
        <v>348</v>
      </c>
      <c r="F118" s="8" t="s">
        <v>2078</v>
      </c>
      <c r="G118" s="8" t="s">
        <v>135</v>
      </c>
    </row>
    <row r="119" spans="1:7" ht="30" hidden="1" customHeight="1" x14ac:dyDescent="0.3">
      <c r="A119" s="52">
        <f t="shared" si="1"/>
        <v>116</v>
      </c>
      <c r="B119" s="8" t="str">
        <f>CONCATENATE(Employees[[#This Row],[Lastname]]," ",Employees[[#This Row],[Firstname]], " ",LEFT(Employees[[#This Row],[Middlename]],1),IF(ISBLANK(Employees[[#This Row],[Middlename]])," ","."))</f>
        <v>CALANOG ALMA P.</v>
      </c>
      <c r="C119" s="8" t="s">
        <v>697</v>
      </c>
      <c r="D119" s="8" t="s">
        <v>87</v>
      </c>
      <c r="E119" s="8" t="s">
        <v>124</v>
      </c>
      <c r="F119" s="8" t="s">
        <v>125</v>
      </c>
      <c r="G119" s="8" t="s">
        <v>360</v>
      </c>
    </row>
    <row r="120" spans="1:7" ht="30" hidden="1" customHeight="1" x14ac:dyDescent="0.3">
      <c r="A120" s="52">
        <f t="shared" si="1"/>
        <v>117</v>
      </c>
      <c r="B120" s="8" t="str">
        <f>CONCATENATE(Employees[[#This Row],[Lastname]]," ",Employees[[#This Row],[Firstname]], " ",LEFT(Employees[[#This Row],[Middlename]],1),IF(ISBLANK(Employees[[#This Row],[Middlename]])," ","."))</f>
        <v>CANDELARIA DANILO M.</v>
      </c>
      <c r="C120" s="8" t="s">
        <v>1312</v>
      </c>
      <c r="D120" s="8" t="s">
        <v>309</v>
      </c>
      <c r="E120" s="8" t="s">
        <v>84</v>
      </c>
      <c r="F120" s="8" t="s">
        <v>1313</v>
      </c>
      <c r="G120" s="8" t="s">
        <v>288</v>
      </c>
    </row>
    <row r="121" spans="1:7" ht="30" hidden="1" customHeight="1" x14ac:dyDescent="0.3">
      <c r="A121" s="52">
        <f t="shared" si="1"/>
        <v>118</v>
      </c>
      <c r="B121" s="8" t="str">
        <f>CONCATENATE(Employees[[#This Row],[Lastname]]," ",Employees[[#This Row],[Firstname]], " ",LEFT(Employees[[#This Row],[Middlename]],1),IF(ISBLANK(Employees[[#This Row],[Middlename]])," ","."))</f>
        <v>CAPUNO OLIVER M.</v>
      </c>
      <c r="C121" s="8" t="s">
        <v>854</v>
      </c>
      <c r="D121" s="8" t="s">
        <v>1445</v>
      </c>
      <c r="E121" s="8" t="s">
        <v>84</v>
      </c>
      <c r="F121" s="8" t="s">
        <v>1309</v>
      </c>
      <c r="G121" s="8" t="s">
        <v>1739</v>
      </c>
    </row>
    <row r="122" spans="1:7" ht="30" hidden="1" customHeight="1" x14ac:dyDescent="0.3">
      <c r="A122" s="52">
        <f t="shared" si="1"/>
        <v>119</v>
      </c>
      <c r="B122" s="8" t="str">
        <f>CONCATENATE(Employees[[#This Row],[Lastname]]," ",Employees[[#This Row],[Firstname]], " ",LEFT(Employees[[#This Row],[Middlename]],1),IF(ISBLANK(Employees[[#This Row],[Middlename]])," ","."))</f>
        <v>CAPUPUS LIZA FE F.</v>
      </c>
      <c r="C122" s="8" t="s">
        <v>1341</v>
      </c>
      <c r="D122" s="8" t="s">
        <v>1342</v>
      </c>
      <c r="E122" s="8" t="s">
        <v>1343</v>
      </c>
      <c r="F122" s="8" t="s">
        <v>1344</v>
      </c>
      <c r="G122" s="8" t="s">
        <v>135</v>
      </c>
    </row>
    <row r="123" spans="1:7" ht="30" hidden="1" customHeight="1" x14ac:dyDescent="0.3">
      <c r="A123" s="52">
        <f t="shared" si="1"/>
        <v>120</v>
      </c>
      <c r="B123" s="8" t="str">
        <f>CONCATENATE(Employees[[#This Row],[Lastname]]," ",Employees[[#This Row],[Firstname]], " ",LEFT(Employees[[#This Row],[Middlename]],1),IF(ISBLANK(Employees[[#This Row],[Middlename]])," ","."))</f>
        <v>CARAAN ANNABELLE F.</v>
      </c>
      <c r="C123" s="8" t="s">
        <v>655</v>
      </c>
      <c r="D123" s="8" t="s">
        <v>656</v>
      </c>
      <c r="E123" s="8" t="s">
        <v>239</v>
      </c>
      <c r="F123" s="8" t="s">
        <v>657</v>
      </c>
      <c r="G123" s="8" t="s">
        <v>466</v>
      </c>
    </row>
    <row r="124" spans="1:7" ht="30" hidden="1" customHeight="1" x14ac:dyDescent="0.3">
      <c r="A124" s="52">
        <f t="shared" si="1"/>
        <v>121</v>
      </c>
      <c r="B124" s="8" t="str">
        <f>CONCATENATE(Employees[[#This Row],[Lastname]]," ",Employees[[#This Row],[Firstname]], " ",LEFT(Employees[[#This Row],[Middlename]],1),IF(ISBLANK(Employees[[#This Row],[Middlename]])," ","."))</f>
        <v>CARAAN FELIX M.</v>
      </c>
      <c r="C124" s="8" t="s">
        <v>655</v>
      </c>
      <c r="D124" s="8" t="s">
        <v>571</v>
      </c>
      <c r="E124" s="8" t="s">
        <v>84</v>
      </c>
      <c r="F124" s="8" t="s">
        <v>198</v>
      </c>
      <c r="G124" s="8" t="s">
        <v>593</v>
      </c>
    </row>
    <row r="125" spans="1:7" ht="30" hidden="1" customHeight="1" x14ac:dyDescent="0.3">
      <c r="A125" s="52">
        <f t="shared" si="1"/>
        <v>122</v>
      </c>
      <c r="B125" s="8" t="str">
        <f>CONCATENATE(Employees[[#This Row],[Lastname]]," ",Employees[[#This Row],[Firstname]], " ",LEFT(Employees[[#This Row],[Middlename]],1),IF(ISBLANK(Employees[[#This Row],[Middlename]])," ","."))</f>
        <v>CARLITO ELENA M.</v>
      </c>
      <c r="C125" s="8" t="s">
        <v>1446</v>
      </c>
      <c r="D125" s="8" t="s">
        <v>1447</v>
      </c>
      <c r="E125" s="8" t="s">
        <v>563</v>
      </c>
      <c r="F125" s="8" t="s">
        <v>1309</v>
      </c>
      <c r="G125" s="8" t="s">
        <v>97</v>
      </c>
    </row>
    <row r="126" spans="1:7" ht="30" hidden="1" customHeight="1" x14ac:dyDescent="0.3">
      <c r="A126" s="52">
        <f t="shared" si="1"/>
        <v>123</v>
      </c>
      <c r="B126" s="8" t="str">
        <f>CONCATENATE(Employees[[#This Row],[Lastname]]," ",Employees[[#This Row],[Firstname]], " ",LEFT(Employees[[#This Row],[Middlename]],1),IF(ISBLANK(Employees[[#This Row],[Middlename]])," ","."))</f>
        <v>CARMONA REMY M.</v>
      </c>
      <c r="C126" s="8" t="s">
        <v>1369</v>
      </c>
      <c r="D126" s="8" t="s">
        <v>1370</v>
      </c>
      <c r="E126" s="8" t="s">
        <v>84</v>
      </c>
      <c r="F126" s="8" t="s">
        <v>125</v>
      </c>
      <c r="G126" s="8" t="s">
        <v>364</v>
      </c>
    </row>
    <row r="127" spans="1:7" ht="30" hidden="1" customHeight="1" x14ac:dyDescent="0.3">
      <c r="A127" s="52">
        <f t="shared" si="1"/>
        <v>124</v>
      </c>
      <c r="B127" s="8" t="str">
        <f>CONCATENATE(Employees[[#This Row],[Lastname]]," ",Employees[[#This Row],[Firstname]], " ",LEFT(Employees[[#This Row],[Middlename]],1),IF(ISBLANK(Employees[[#This Row],[Middlename]])," ","."))</f>
        <v>CASTILLO FLORDELIZA T.</v>
      </c>
      <c r="C127" s="8" t="s">
        <v>587</v>
      </c>
      <c r="D127" s="8" t="s">
        <v>356</v>
      </c>
      <c r="E127" s="8" t="s">
        <v>809</v>
      </c>
      <c r="F127" s="8" t="s">
        <v>588</v>
      </c>
      <c r="G127" s="8" t="s">
        <v>369</v>
      </c>
    </row>
    <row r="128" spans="1:7" ht="30" hidden="1" customHeight="1" x14ac:dyDescent="0.3">
      <c r="A128" s="52">
        <f t="shared" si="1"/>
        <v>125</v>
      </c>
      <c r="B128" s="8" t="str">
        <f>CONCATENATE(Employees[[#This Row],[Lastname]]," ",Employees[[#This Row],[Firstname]], " ",LEFT(Employees[[#This Row],[Middlename]],1),IF(ISBLANK(Employees[[#This Row],[Middlename]])," ","."))</f>
        <v xml:space="preserve">CASTILLO ROBENSON  </v>
      </c>
      <c r="C128" s="8" t="s">
        <v>587</v>
      </c>
      <c r="D128" s="8" t="s">
        <v>1448</v>
      </c>
      <c r="E128" s="8"/>
      <c r="F128" s="8" t="s">
        <v>1309</v>
      </c>
      <c r="G128" s="8" t="s">
        <v>291</v>
      </c>
    </row>
    <row r="129" spans="1:7" ht="30" hidden="1" customHeight="1" x14ac:dyDescent="0.3">
      <c r="A129" s="52">
        <f t="shared" si="1"/>
        <v>126</v>
      </c>
      <c r="B129" s="8" t="str">
        <f>CONCATENATE(Employees[[#This Row],[Lastname]]," ",Employees[[#This Row],[Firstname]], " ",LEFT(Employees[[#This Row],[Middlename]],1),IF(ISBLANK(Employees[[#This Row],[Middlename]])," ","."))</f>
        <v>CESICAR JOCHELLE JOAN S.</v>
      </c>
      <c r="C129" s="8" t="s">
        <v>1449</v>
      </c>
      <c r="D129" s="8" t="s">
        <v>1450</v>
      </c>
      <c r="E129" s="8" t="s">
        <v>1451</v>
      </c>
      <c r="F129" s="8" t="s">
        <v>1309</v>
      </c>
      <c r="G129" s="8" t="s">
        <v>1740</v>
      </c>
    </row>
    <row r="130" spans="1:7" ht="30" hidden="1" customHeight="1" x14ac:dyDescent="0.3">
      <c r="A130" s="52">
        <f t="shared" si="1"/>
        <v>127</v>
      </c>
      <c r="B130" s="8" t="str">
        <f>CONCATENATE(Employees[[#This Row],[Lastname]]," ",Employees[[#This Row],[Firstname]], " ",LEFT(Employees[[#This Row],[Middlename]],1),IF(ISBLANK(Employees[[#This Row],[Middlename]])," ","."))</f>
        <v>CHACON ELISA G.</v>
      </c>
      <c r="C130" s="8" t="s">
        <v>375</v>
      </c>
      <c r="D130" s="8" t="s">
        <v>376</v>
      </c>
      <c r="E130" s="8" t="s">
        <v>219</v>
      </c>
      <c r="F130" s="8" t="s">
        <v>377</v>
      </c>
      <c r="G130" s="8" t="s">
        <v>369</v>
      </c>
    </row>
    <row r="131" spans="1:7" ht="30" hidden="1" customHeight="1" x14ac:dyDescent="0.3">
      <c r="A131" s="52">
        <f t="shared" si="1"/>
        <v>128</v>
      </c>
      <c r="B131" s="8" t="str">
        <f>CONCATENATE(Employees[[#This Row],[Lastname]]," ",Employees[[#This Row],[Firstname]], " ",LEFT(Employees[[#This Row],[Middlename]],1),IF(ISBLANK(Employees[[#This Row],[Middlename]])," ","."))</f>
        <v>CHANGCO KATHLEEN CARLA F.</v>
      </c>
      <c r="C131" s="8" t="s">
        <v>1452</v>
      </c>
      <c r="D131" s="8" t="s">
        <v>1453</v>
      </c>
      <c r="E131" s="8" t="s">
        <v>1454</v>
      </c>
      <c r="F131" s="8" t="s">
        <v>1737</v>
      </c>
      <c r="G131" s="8" t="s">
        <v>135</v>
      </c>
    </row>
    <row r="132" spans="1:7" ht="30" hidden="1" customHeight="1" x14ac:dyDescent="0.3">
      <c r="A132" s="52">
        <f t="shared" si="1"/>
        <v>129</v>
      </c>
      <c r="B132" s="8" t="str">
        <f>CONCATENATE(Employees[[#This Row],[Lastname]]," ",Employees[[#This Row],[Firstname]], " ",LEFT(Employees[[#This Row],[Middlename]],1),IF(ISBLANK(Employees[[#This Row],[Middlename]])," ","."))</f>
        <v>COLETO ASHLEY M.</v>
      </c>
      <c r="C132" s="8" t="s">
        <v>899</v>
      </c>
      <c r="D132" s="8" t="s">
        <v>1455</v>
      </c>
      <c r="E132" s="8" t="s">
        <v>84</v>
      </c>
      <c r="F132" s="8" t="s">
        <v>1309</v>
      </c>
      <c r="G132" s="8" t="s">
        <v>1741</v>
      </c>
    </row>
    <row r="133" spans="1:7" ht="30" hidden="1" customHeight="1" x14ac:dyDescent="0.3">
      <c r="A133" s="52">
        <f t="shared" si="1"/>
        <v>130</v>
      </c>
      <c r="B133" s="8" t="str">
        <f>CONCATENATE(Employees[[#This Row],[Lastname]]," ",Employees[[#This Row],[Firstname]], " ",LEFT(Employees[[#This Row],[Middlename]],1),IF(ISBLANK(Employees[[#This Row],[Middlename]])," ","."))</f>
        <v>COLETO HANY ROY D.</v>
      </c>
      <c r="C133" s="8" t="s">
        <v>899</v>
      </c>
      <c r="D133" s="8" t="s">
        <v>900</v>
      </c>
      <c r="E133" s="8" t="s">
        <v>1347</v>
      </c>
      <c r="F133" s="8" t="s">
        <v>901</v>
      </c>
      <c r="G133" s="8" t="s">
        <v>97</v>
      </c>
    </row>
    <row r="134" spans="1:7" ht="30" hidden="1" customHeight="1" x14ac:dyDescent="0.3">
      <c r="A134" s="52">
        <f t="shared" ref="A134:A198" si="2">A133+1</f>
        <v>131</v>
      </c>
      <c r="B134" s="8" t="str">
        <f>CONCATENATE(Employees[[#This Row],[Lastname]]," ",Employees[[#This Row],[Firstname]], " ",LEFT(Employees[[#This Row],[Middlename]],1),IF(ISBLANK(Employees[[#This Row],[Middlename]])," ","."))</f>
        <v>CONSTANTE FLORAVILLA R.</v>
      </c>
      <c r="C134" s="8" t="s">
        <v>1086</v>
      </c>
      <c r="D134" s="8" t="s">
        <v>1087</v>
      </c>
      <c r="E134" s="8" t="s">
        <v>1088</v>
      </c>
      <c r="F134" s="8" t="s">
        <v>212</v>
      </c>
      <c r="G134" s="8" t="s">
        <v>213</v>
      </c>
    </row>
    <row r="135" spans="1:7" ht="30" hidden="1" customHeight="1" x14ac:dyDescent="0.3">
      <c r="A135" s="52">
        <f t="shared" si="2"/>
        <v>132</v>
      </c>
      <c r="B135" s="8" t="str">
        <f>CONCATENATE(Employees[[#This Row],[Lastname]]," ",Employees[[#This Row],[Firstname]], " ",LEFT(Employees[[#This Row],[Middlename]],1),IF(ISBLANK(Employees[[#This Row],[Middlename]])," ","."))</f>
        <v>CONTRERAS ALEJANDRO M.</v>
      </c>
      <c r="C135" s="8" t="s">
        <v>1346</v>
      </c>
      <c r="D135" s="8" t="s">
        <v>1456</v>
      </c>
      <c r="E135" s="8" t="s">
        <v>84</v>
      </c>
      <c r="F135" s="8" t="s">
        <v>1309</v>
      </c>
      <c r="G135" s="8" t="s">
        <v>199</v>
      </c>
    </row>
    <row r="136" spans="1:7" ht="30" hidden="1" customHeight="1" x14ac:dyDescent="0.3">
      <c r="A136" s="52">
        <f t="shared" si="2"/>
        <v>133</v>
      </c>
      <c r="B136" s="8" t="str">
        <f>CONCATENATE(Employees[[#This Row],[Lastname]]," ",Employees[[#This Row],[Firstname]], " ",LEFT(Employees[[#This Row],[Middlename]],1),IF(ISBLANK(Employees[[#This Row],[Middlename]])," ","."))</f>
        <v>CONTRERAS ALLAN B.</v>
      </c>
      <c r="C136" s="8" t="s">
        <v>1346</v>
      </c>
      <c r="D136" s="8" t="s">
        <v>1457</v>
      </c>
      <c r="E136" s="8" t="s">
        <v>145</v>
      </c>
      <c r="F136" s="8" t="s">
        <v>1309</v>
      </c>
      <c r="G136" s="8" t="s">
        <v>199</v>
      </c>
    </row>
    <row r="137" spans="1:7" ht="30" hidden="1" customHeight="1" x14ac:dyDescent="0.3">
      <c r="A137" s="52">
        <f t="shared" si="2"/>
        <v>134</v>
      </c>
      <c r="B137" s="8" t="str">
        <f>CONCATENATE(Employees[[#This Row],[Lastname]]," ",Employees[[#This Row],[Firstname]], " ",LEFT(Employees[[#This Row],[Middlename]],1),IF(ISBLANK(Employees[[#This Row],[Middlename]])," ","."))</f>
        <v>CONTRERAS SARAH JANE P.</v>
      </c>
      <c r="C137" s="8" t="s">
        <v>1346</v>
      </c>
      <c r="D137" s="8" t="s">
        <v>1458</v>
      </c>
      <c r="E137" s="8" t="s">
        <v>124</v>
      </c>
      <c r="F137" s="8" t="s">
        <v>1309</v>
      </c>
      <c r="G137" s="8" t="s">
        <v>1729</v>
      </c>
    </row>
    <row r="138" spans="1:7" ht="30" hidden="1" customHeight="1" x14ac:dyDescent="0.3">
      <c r="A138" s="52">
        <f t="shared" si="2"/>
        <v>135</v>
      </c>
      <c r="B138" s="8" t="str">
        <f>CONCATENATE(Employees[[#This Row],[Lastname]]," ",Employees[[#This Row],[Firstname]], " ",LEFT(Employees[[#This Row],[Middlename]],1),IF(ISBLANK(Employees[[#This Row],[Middlename]])," ","."))</f>
        <v>CORTADO JOEL B.</v>
      </c>
      <c r="C138" s="8" t="s">
        <v>1459</v>
      </c>
      <c r="D138" s="8" t="s">
        <v>797</v>
      </c>
      <c r="E138" s="8" t="s">
        <v>145</v>
      </c>
      <c r="F138" s="8" t="s">
        <v>1309</v>
      </c>
      <c r="G138" s="8" t="s">
        <v>199</v>
      </c>
    </row>
    <row r="139" spans="1:7" ht="30" hidden="1" customHeight="1" x14ac:dyDescent="0.3">
      <c r="A139" s="52">
        <f t="shared" si="2"/>
        <v>136</v>
      </c>
      <c r="B139" s="8" t="str">
        <f>CONCATENATE(Employees[[#This Row],[Lastname]]," ",Employees[[#This Row],[Firstname]], " ",LEFT(Employees[[#This Row],[Middlename]],1),IF(ISBLANK(Employees[[#This Row],[Middlename]])," ","."))</f>
        <v>CORTEZ FIDELA B.</v>
      </c>
      <c r="C139" s="8" t="s">
        <v>241</v>
      </c>
      <c r="D139" s="8" t="s">
        <v>242</v>
      </c>
      <c r="E139" s="8" t="s">
        <v>145</v>
      </c>
      <c r="F139" s="8"/>
      <c r="G139" s="8" t="s">
        <v>243</v>
      </c>
    </row>
    <row r="140" spans="1:7" ht="30" hidden="1" customHeight="1" x14ac:dyDescent="0.3">
      <c r="A140" s="52">
        <f t="shared" si="2"/>
        <v>137</v>
      </c>
      <c r="B140" s="8" t="str">
        <f>CONCATENATE(Employees[[#This Row],[Lastname]]," ",Employees[[#This Row],[Firstname]], " ",LEFT(Employees[[#This Row],[Middlename]],1),IF(ISBLANK(Employees[[#This Row],[Middlename]])," ","."))</f>
        <v>CORTEZ MARCOS NOEL A.</v>
      </c>
      <c r="C140" s="8" t="s">
        <v>241</v>
      </c>
      <c r="D140" s="8" t="s">
        <v>652</v>
      </c>
      <c r="E140" s="8" t="s">
        <v>88</v>
      </c>
      <c r="F140" s="8" t="s">
        <v>653</v>
      </c>
      <c r="G140" s="8" t="s">
        <v>466</v>
      </c>
    </row>
    <row r="141" spans="1:7" ht="30" hidden="1" customHeight="1" x14ac:dyDescent="0.3">
      <c r="A141" s="52">
        <f t="shared" si="2"/>
        <v>138</v>
      </c>
      <c r="B141" s="8" t="str">
        <f>CONCATENATE(Employees[[#This Row],[Lastname]]," ",Employees[[#This Row],[Firstname]], " ",LEFT(Employees[[#This Row],[Middlename]],1),IF(ISBLANK(Employees[[#This Row],[Middlename]])," ","."))</f>
        <v>CORTEZ NERIFE H.</v>
      </c>
      <c r="C141" s="8" t="s">
        <v>241</v>
      </c>
      <c r="D141" s="8" t="s">
        <v>794</v>
      </c>
      <c r="E141" s="8" t="s">
        <v>795</v>
      </c>
      <c r="F141" s="8" t="s">
        <v>198</v>
      </c>
      <c r="G141" s="18" t="s">
        <v>1079</v>
      </c>
    </row>
    <row r="142" spans="1:7" ht="30" hidden="1" customHeight="1" x14ac:dyDescent="0.3">
      <c r="A142" s="52">
        <f t="shared" si="2"/>
        <v>139</v>
      </c>
      <c r="B142" s="8" t="str">
        <f>CONCATENATE(Employees[[#This Row],[Lastname]]," ",Employees[[#This Row],[Firstname]], " ",LEFT(Employees[[#This Row],[Middlename]],1),IF(ISBLANK(Employees[[#This Row],[Middlename]])," ","."))</f>
        <v>COSA PAOLA GRACE P.</v>
      </c>
      <c r="C142" s="8" t="s">
        <v>1460</v>
      </c>
      <c r="D142" s="8" t="s">
        <v>1461</v>
      </c>
      <c r="E142" s="8" t="s">
        <v>124</v>
      </c>
      <c r="F142" s="8" t="s">
        <v>1309</v>
      </c>
      <c r="G142" s="8" t="s">
        <v>1741</v>
      </c>
    </row>
    <row r="143" spans="1:7" ht="30" hidden="1" customHeight="1" x14ac:dyDescent="0.3">
      <c r="A143" s="52">
        <f t="shared" si="2"/>
        <v>140</v>
      </c>
      <c r="B143" s="8" t="str">
        <f>CONCATENATE(Employees[[#This Row],[Lastname]]," ",Employees[[#This Row],[Firstname]], " ",LEFT(Employees[[#This Row],[Middlename]],1),IF(ISBLANK(Employees[[#This Row],[Middlename]])," ","."))</f>
        <v xml:space="preserve">COSINO RIMWELL  </v>
      </c>
      <c r="C143" s="8" t="s">
        <v>1462</v>
      </c>
      <c r="D143" s="8" t="s">
        <v>1463</v>
      </c>
      <c r="E143" s="8"/>
      <c r="F143" s="8" t="s">
        <v>1737</v>
      </c>
      <c r="G143" s="8" t="s">
        <v>135</v>
      </c>
    </row>
    <row r="144" spans="1:7" ht="30" hidden="1" customHeight="1" x14ac:dyDescent="0.3">
      <c r="A144" s="52">
        <f t="shared" si="2"/>
        <v>141</v>
      </c>
      <c r="B144" s="8" t="str">
        <f>CONCATENATE(Employees[[#This Row],[Lastname]]," ",Employees[[#This Row],[Firstname]], " ",LEFT(Employees[[#This Row],[Middlename]],1),IF(ISBLANK(Employees[[#This Row],[Middlename]])," ","."))</f>
        <v>COSME CORAZON O.</v>
      </c>
      <c r="C144" s="8" t="s">
        <v>268</v>
      </c>
      <c r="D144" s="8" t="s">
        <v>1464</v>
      </c>
      <c r="E144" s="8" t="s">
        <v>584</v>
      </c>
      <c r="F144" s="8" t="s">
        <v>1309</v>
      </c>
      <c r="G144" s="8" t="s">
        <v>1736</v>
      </c>
    </row>
    <row r="145" spans="1:7" ht="30" hidden="1" customHeight="1" x14ac:dyDescent="0.3">
      <c r="A145" s="52">
        <f t="shared" si="2"/>
        <v>142</v>
      </c>
      <c r="B145" s="8" t="str">
        <f>CONCATENATE(Employees[[#This Row],[Lastname]]," ",Employees[[#This Row],[Firstname]], " ",LEFT(Employees[[#This Row],[Middlename]],1),IF(ISBLANK(Employees[[#This Row],[Middlename]])," ","."))</f>
        <v>COSME MA VICTORIA M.</v>
      </c>
      <c r="C145" s="8" t="s">
        <v>268</v>
      </c>
      <c r="D145" s="8" t="s">
        <v>269</v>
      </c>
      <c r="E145" s="8" t="s">
        <v>84</v>
      </c>
      <c r="F145" s="8" t="s">
        <v>125</v>
      </c>
      <c r="G145" s="8" t="s">
        <v>199</v>
      </c>
    </row>
    <row r="146" spans="1:7" ht="30" hidden="1" customHeight="1" x14ac:dyDescent="0.3">
      <c r="A146" s="52">
        <f t="shared" si="2"/>
        <v>143</v>
      </c>
      <c r="B146" s="8" t="str">
        <f>CONCATENATE(Employees[[#This Row],[Lastname]]," ",Employees[[#This Row],[Firstname]], " ",LEFT(Employees[[#This Row],[Middlename]],1),IF(ISBLANK(Employees[[#This Row],[Middlename]])," ","."))</f>
        <v>COSTANTE  SYLVIA C.</v>
      </c>
      <c r="C146" s="8" t="s">
        <v>999</v>
      </c>
      <c r="D146" s="8" t="s">
        <v>1000</v>
      </c>
      <c r="E146" s="8" t="s">
        <v>134</v>
      </c>
      <c r="F146" s="8" t="s">
        <v>174</v>
      </c>
      <c r="G146" s="8" t="s">
        <v>334</v>
      </c>
    </row>
    <row r="147" spans="1:7" ht="30" hidden="1" customHeight="1" x14ac:dyDescent="0.3">
      <c r="A147" s="52">
        <f t="shared" si="2"/>
        <v>144</v>
      </c>
      <c r="B147" s="8" t="str">
        <f>CONCATENATE(Employees[[#This Row],[Lastname]]," ",Employees[[#This Row],[Firstname]], " ",LEFT(Employees[[#This Row],[Middlename]],1),IF(ISBLANK(Employees[[#This Row],[Middlename]])," ","."))</f>
        <v>COSTANTE HERBERT F.</v>
      </c>
      <c r="C147" s="8" t="s">
        <v>1465</v>
      </c>
      <c r="D147" s="8" t="s">
        <v>1466</v>
      </c>
      <c r="E147" s="8" t="s">
        <v>1454</v>
      </c>
      <c r="F147" s="8" t="s">
        <v>1731</v>
      </c>
      <c r="G147" s="8" t="s">
        <v>152</v>
      </c>
    </row>
    <row r="148" spans="1:7" ht="30" hidden="1" customHeight="1" x14ac:dyDescent="0.3">
      <c r="A148" s="52">
        <f t="shared" si="2"/>
        <v>145</v>
      </c>
      <c r="B148" s="8" t="str">
        <f>CONCATENATE(Employees[[#This Row],[Lastname]]," ",Employees[[#This Row],[Firstname]], " ",LEFT(Employees[[#This Row],[Middlename]],1),IF(ISBLANK(Employees[[#This Row],[Middlename]])," ","."))</f>
        <v>COTONER NELIA C.</v>
      </c>
      <c r="C148" s="8" t="s">
        <v>481</v>
      </c>
      <c r="D148" s="8" t="s">
        <v>482</v>
      </c>
      <c r="E148" s="8" t="s">
        <v>134</v>
      </c>
      <c r="F148" s="8" t="s">
        <v>483</v>
      </c>
      <c r="G148" s="8" t="s">
        <v>484</v>
      </c>
    </row>
    <row r="149" spans="1:7" ht="30" hidden="1" customHeight="1" x14ac:dyDescent="0.3">
      <c r="A149" s="52">
        <f t="shared" si="2"/>
        <v>146</v>
      </c>
      <c r="B149" s="8" t="str">
        <f>CONCATENATE(Employees[[#This Row],[Lastname]]," ",Employees[[#This Row],[Firstname]], " ",LEFT(Employees[[#This Row],[Middlename]],1),IF(ISBLANK(Employees[[#This Row],[Middlename]])," ","."))</f>
        <v>CRIZALDO THELMA U.</v>
      </c>
      <c r="C149" s="8" t="s">
        <v>834</v>
      </c>
      <c r="D149" s="8" t="s">
        <v>835</v>
      </c>
      <c r="E149" s="8" t="s">
        <v>597</v>
      </c>
      <c r="F149" s="8" t="s">
        <v>162</v>
      </c>
      <c r="G149" s="8" t="s">
        <v>135</v>
      </c>
    </row>
    <row r="150" spans="1:7" ht="30" hidden="1" customHeight="1" x14ac:dyDescent="0.3">
      <c r="A150" s="52">
        <f t="shared" si="2"/>
        <v>147</v>
      </c>
      <c r="B150" s="8" t="str">
        <f>CONCATENATE(Employees[[#This Row],[Lastname]]," ",Employees[[#This Row],[Firstname]], " ",LEFT(Employees[[#This Row],[Middlename]],1),IF(ISBLANK(Employees[[#This Row],[Middlename]])," ","."))</f>
        <v>CROOX VALERIE R.</v>
      </c>
      <c r="C150" s="8" t="s">
        <v>1467</v>
      </c>
      <c r="D150" s="8" t="s">
        <v>1468</v>
      </c>
      <c r="E150" s="8" t="s">
        <v>1469</v>
      </c>
      <c r="F150" s="8" t="s">
        <v>1309</v>
      </c>
      <c r="G150" s="8" t="s">
        <v>97</v>
      </c>
    </row>
    <row r="151" spans="1:7" ht="30" hidden="1" customHeight="1" x14ac:dyDescent="0.3">
      <c r="A151" s="52">
        <f t="shared" si="2"/>
        <v>148</v>
      </c>
      <c r="B151" s="8" t="str">
        <f>CONCATENATE(Employees[[#This Row],[Lastname]]," ",Employees[[#This Row],[Firstname]], " ",LEFT(Employees[[#This Row],[Middlename]],1),IF(ISBLANK(Employees[[#This Row],[Middlename]])," ","."))</f>
        <v>CRUZADA MAGDALENA A.</v>
      </c>
      <c r="C151" s="8" t="s">
        <v>498</v>
      </c>
      <c r="D151" s="8" t="s">
        <v>499</v>
      </c>
      <c r="E151" s="8" t="s">
        <v>513</v>
      </c>
      <c r="F151" s="8" t="s">
        <v>170</v>
      </c>
      <c r="G151" s="8" t="s">
        <v>484</v>
      </c>
    </row>
    <row r="152" spans="1:7" ht="30" hidden="1" customHeight="1" x14ac:dyDescent="0.3">
      <c r="A152" s="52">
        <f t="shared" si="2"/>
        <v>149</v>
      </c>
      <c r="B152" s="8" t="str">
        <f>CONCATENATE(Employees[[#This Row],[Lastname]]," ",Employees[[#This Row],[Firstname]], " ",LEFT(Employees[[#This Row],[Middlename]],1),IF(ISBLANK(Employees[[#This Row],[Middlename]])," ","."))</f>
        <v>CUENO FLOR M.</v>
      </c>
      <c r="C152" s="8" t="s">
        <v>1470</v>
      </c>
      <c r="D152" s="8" t="s">
        <v>1471</v>
      </c>
      <c r="E152" s="8" t="s">
        <v>557</v>
      </c>
      <c r="F152" s="8" t="s">
        <v>1309</v>
      </c>
      <c r="G152" s="8" t="s">
        <v>199</v>
      </c>
    </row>
    <row r="153" spans="1:7" ht="30" hidden="1" customHeight="1" x14ac:dyDescent="0.3">
      <c r="A153" s="52">
        <f t="shared" si="2"/>
        <v>150</v>
      </c>
      <c r="B153" s="8" t="str">
        <f>CONCATENATE(Employees[[#This Row],[Lastname]]," ",Employees[[#This Row],[Firstname]], " ",LEFT(Employees[[#This Row],[Middlename]],1),IF(ISBLANK(Employees[[#This Row],[Middlename]])," ","."))</f>
        <v>DAÑO ALMA R.</v>
      </c>
      <c r="C153" s="8" t="s">
        <v>1331</v>
      </c>
      <c r="D153" s="8" t="s">
        <v>87</v>
      </c>
      <c r="E153" s="8" t="s">
        <v>154</v>
      </c>
      <c r="F153" s="8" t="s">
        <v>198</v>
      </c>
      <c r="G153" s="8" t="s">
        <v>442</v>
      </c>
    </row>
    <row r="154" spans="1:7" ht="30" hidden="1" customHeight="1" x14ac:dyDescent="0.3">
      <c r="A154" s="52">
        <f t="shared" si="2"/>
        <v>151</v>
      </c>
      <c r="B154" s="8" t="str">
        <f>CONCATENATE(Employees[[#This Row],[Lastname]]," ",Employees[[#This Row],[Firstname]], " ",LEFT(Employees[[#This Row],[Middlename]],1),IF(ISBLANK(Employees[[#This Row],[Middlename]])," ","."))</f>
        <v>DATU SHIRLEY G.</v>
      </c>
      <c r="C154" s="8" t="s">
        <v>1472</v>
      </c>
      <c r="D154" s="8" t="s">
        <v>1473</v>
      </c>
      <c r="E154" s="8" t="s">
        <v>1474</v>
      </c>
      <c r="F154" s="8" t="s">
        <v>1742</v>
      </c>
      <c r="G154" s="8" t="s">
        <v>97</v>
      </c>
    </row>
    <row r="155" spans="1:7" ht="30" hidden="1" customHeight="1" x14ac:dyDescent="0.3">
      <c r="A155" s="52">
        <f t="shared" si="2"/>
        <v>152</v>
      </c>
      <c r="B155" s="8" t="str">
        <f>CONCATENATE(Employees[[#This Row],[Lastname]]," ",Employees[[#This Row],[Firstname]], " ",LEFT(Employees[[#This Row],[Middlename]],1),IF(ISBLANK(Employees[[#This Row],[Middlename]])," ","."))</f>
        <v>DAVID MELANIE D.</v>
      </c>
      <c r="C155" s="8" t="s">
        <v>1475</v>
      </c>
      <c r="D155" s="8" t="s">
        <v>710</v>
      </c>
      <c r="E155" s="8" t="s">
        <v>100</v>
      </c>
      <c r="F155" s="8" t="s">
        <v>1309</v>
      </c>
      <c r="G155" s="8" t="s">
        <v>1736</v>
      </c>
    </row>
    <row r="156" spans="1:7" ht="30" hidden="1" customHeight="1" x14ac:dyDescent="0.3">
      <c r="A156" s="52">
        <f t="shared" si="2"/>
        <v>153</v>
      </c>
      <c r="B156" s="8" t="str">
        <f>CONCATENATE(Employees[[#This Row],[Lastname]]," ",Employees[[#This Row],[Firstname]], " ",LEFT(Employees[[#This Row],[Middlename]],1),IF(ISBLANK(Employees[[#This Row],[Middlename]])," ","."))</f>
        <v>DE ASIS JANETTE D.</v>
      </c>
      <c r="C156" s="8" t="s">
        <v>1476</v>
      </c>
      <c r="D156" s="8" t="s">
        <v>1477</v>
      </c>
      <c r="E156" s="8" t="s">
        <v>119</v>
      </c>
      <c r="F156" s="8" t="s">
        <v>1309</v>
      </c>
      <c r="G156" s="8" t="s">
        <v>152</v>
      </c>
    </row>
    <row r="157" spans="1:7" ht="30" hidden="1" customHeight="1" x14ac:dyDescent="0.3">
      <c r="A157" s="52">
        <f t="shared" si="2"/>
        <v>154</v>
      </c>
      <c r="B157" s="8" t="str">
        <f>CONCATENATE(Employees[[#This Row],[Lastname]]," ",Employees[[#This Row],[Firstname]], " ",LEFT(Employees[[#This Row],[Middlename]],1),IF(ISBLANK(Employees[[#This Row],[Middlename]])," ","."))</f>
        <v>DE CASTRO  CHRISTINE JEAN D.</v>
      </c>
      <c r="C157" s="8" t="s">
        <v>456</v>
      </c>
      <c r="D157" s="8" t="s">
        <v>1478</v>
      </c>
      <c r="E157" s="8" t="s">
        <v>119</v>
      </c>
      <c r="F157" s="8" t="s">
        <v>1309</v>
      </c>
      <c r="G157" s="8" t="s">
        <v>213</v>
      </c>
    </row>
    <row r="158" spans="1:7" ht="30" hidden="1" customHeight="1" x14ac:dyDescent="0.3">
      <c r="A158" s="52">
        <f t="shared" si="2"/>
        <v>155</v>
      </c>
      <c r="B158" s="8" t="str">
        <f>CONCATENATE(Employees[[#This Row],[Lastname]]," ",Employees[[#This Row],[Firstname]], " ",LEFT(Employees[[#This Row],[Middlename]],1),IF(ISBLANK(Employees[[#This Row],[Middlename]])," ","."))</f>
        <v>CASTRO VIVIAN A.</v>
      </c>
      <c r="C158" s="8" t="s">
        <v>2074</v>
      </c>
      <c r="D158" s="8" t="s">
        <v>2075</v>
      </c>
      <c r="E158" s="8" t="s">
        <v>1299</v>
      </c>
      <c r="F158" s="8" t="s">
        <v>96</v>
      </c>
      <c r="G158" s="8" t="s">
        <v>97</v>
      </c>
    </row>
    <row r="159" spans="1:7" ht="30" hidden="1" customHeight="1" x14ac:dyDescent="0.3">
      <c r="A159" s="52">
        <f t="shared" si="2"/>
        <v>156</v>
      </c>
      <c r="B159" s="8" t="str">
        <f>CONCATENATE(Employees[[#This Row],[Lastname]]," ",Employees[[#This Row],[Firstname]], " ",LEFT(Employees[[#This Row],[Middlename]],1),IF(ISBLANK(Employees[[#This Row],[Middlename]])," ","."))</f>
        <v>DE CASTRO JOSEPH NHOEL T.</v>
      </c>
      <c r="C159" s="8" t="s">
        <v>456</v>
      </c>
      <c r="D159" s="8" t="s">
        <v>966</v>
      </c>
      <c r="E159" s="8" t="s">
        <v>964</v>
      </c>
      <c r="F159" s="8" t="s">
        <v>965</v>
      </c>
      <c r="G159" s="8" t="s">
        <v>540</v>
      </c>
    </row>
    <row r="160" spans="1:7" ht="30" hidden="1" customHeight="1" x14ac:dyDescent="0.3">
      <c r="A160" s="52">
        <f t="shared" si="2"/>
        <v>157</v>
      </c>
      <c r="B160" s="8" t="str">
        <f>CONCATENATE(Employees[[#This Row],[Lastname]]," ",Employees[[#This Row],[Firstname]], " ",LEFT(Employees[[#This Row],[Middlename]],1),IF(ISBLANK(Employees[[#This Row],[Middlename]])," ","."))</f>
        <v>DE CASTRO JUANITA M.</v>
      </c>
      <c r="C160" s="8" t="s">
        <v>456</v>
      </c>
      <c r="D160" s="8" t="s">
        <v>457</v>
      </c>
      <c r="E160" s="8" t="s">
        <v>84</v>
      </c>
      <c r="F160" s="8" t="s">
        <v>458</v>
      </c>
      <c r="G160" s="8" t="s">
        <v>273</v>
      </c>
    </row>
    <row r="161" spans="1:7" ht="30" hidden="1" customHeight="1" x14ac:dyDescent="0.3">
      <c r="A161" s="52">
        <f t="shared" si="2"/>
        <v>158</v>
      </c>
      <c r="B161" s="8" t="str">
        <f>CONCATENATE(Employees[[#This Row],[Lastname]]," ",Employees[[#This Row],[Firstname]], " ",LEFT(Employees[[#This Row],[Middlename]],1),IF(ISBLANK(Employees[[#This Row],[Middlename]])," ","."))</f>
        <v>DE GRANO LIUSA R.</v>
      </c>
      <c r="C161" s="8" t="s">
        <v>419</v>
      </c>
      <c r="D161" s="8" t="s">
        <v>774</v>
      </c>
      <c r="E161" s="8" t="s">
        <v>333</v>
      </c>
      <c r="F161" s="8" t="s">
        <v>125</v>
      </c>
      <c r="G161" s="8" t="s">
        <v>103</v>
      </c>
    </row>
    <row r="162" spans="1:7" ht="30" hidden="1" customHeight="1" x14ac:dyDescent="0.3">
      <c r="A162" s="52">
        <f t="shared" si="2"/>
        <v>159</v>
      </c>
      <c r="B162" s="8" t="str">
        <f>CONCATENATE(Employees[[#This Row],[Lastname]]," ",Employees[[#This Row],[Firstname]], " ",LEFT(Employees[[#This Row],[Middlename]],1),IF(ISBLANK(Employees[[#This Row],[Middlename]])," ","."))</f>
        <v>DE GRANO MA. ERLINDA F.</v>
      </c>
      <c r="C162" s="8" t="s">
        <v>419</v>
      </c>
      <c r="D162" s="8" t="s">
        <v>420</v>
      </c>
      <c r="E162" s="8" t="s">
        <v>239</v>
      </c>
      <c r="F162" s="8" t="s">
        <v>125</v>
      </c>
      <c r="G162" s="8" t="s">
        <v>103</v>
      </c>
    </row>
    <row r="163" spans="1:7" ht="30" hidden="1" customHeight="1" x14ac:dyDescent="0.3">
      <c r="A163" s="52">
        <f t="shared" si="2"/>
        <v>160</v>
      </c>
      <c r="B163" s="8" t="str">
        <f>CONCATENATE(Employees[[#This Row],[Lastname]]," ",Employees[[#This Row],[Firstname]], " ",LEFT(Employees[[#This Row],[Middlename]],1),IF(ISBLANK(Employees[[#This Row],[Middlename]])," ","."))</f>
        <v>DE GUIA MARIVIC B.</v>
      </c>
      <c r="C163" s="8" t="s">
        <v>1479</v>
      </c>
      <c r="D163" s="8" t="s">
        <v>1480</v>
      </c>
      <c r="E163" s="8" t="s">
        <v>1481</v>
      </c>
      <c r="F163" s="8" t="s">
        <v>1731</v>
      </c>
      <c r="G163" s="8" t="s">
        <v>1732</v>
      </c>
    </row>
    <row r="164" spans="1:7" ht="30" hidden="1" customHeight="1" x14ac:dyDescent="0.3">
      <c r="A164" s="52">
        <f t="shared" si="2"/>
        <v>161</v>
      </c>
      <c r="B164" s="8" t="str">
        <f>CONCATENATE(Employees[[#This Row],[Lastname]]," ",Employees[[#This Row],[Firstname]], " ",LEFT(Employees[[#This Row],[Middlename]],1),IF(ISBLANK(Employees[[#This Row],[Middlename]])," ","."))</f>
        <v xml:space="preserve">DE GUZMAN CLEMENTE  </v>
      </c>
      <c r="C164" s="8" t="s">
        <v>164</v>
      </c>
      <c r="D164" s="8" t="s">
        <v>1482</v>
      </c>
      <c r="E164" s="8"/>
      <c r="F164" s="8" t="s">
        <v>1309</v>
      </c>
      <c r="G164" s="8" t="s">
        <v>97</v>
      </c>
    </row>
    <row r="165" spans="1:7" ht="30" hidden="1" customHeight="1" x14ac:dyDescent="0.3">
      <c r="A165" s="52">
        <f t="shared" si="2"/>
        <v>162</v>
      </c>
      <c r="B165" s="8" t="str">
        <f>CONCATENATE(Employees[[#This Row],[Lastname]]," ",Employees[[#This Row],[Firstname]], " ",LEFT(Employees[[#This Row],[Middlename]],1),IF(ISBLANK(Employees[[#This Row],[Middlename]])," ","."))</f>
        <v>DE GUZMAN RONALD ANDREW G.</v>
      </c>
      <c r="C165" s="8" t="s">
        <v>164</v>
      </c>
      <c r="D165" s="8" t="s">
        <v>165</v>
      </c>
      <c r="E165" s="8" t="s">
        <v>814</v>
      </c>
      <c r="F165" s="8" t="s">
        <v>96</v>
      </c>
      <c r="G165" s="8" t="s">
        <v>135</v>
      </c>
    </row>
    <row r="166" spans="1:7" ht="30" hidden="1" customHeight="1" x14ac:dyDescent="0.3">
      <c r="A166" s="52">
        <f t="shared" si="2"/>
        <v>163</v>
      </c>
      <c r="B166" s="8" t="str">
        <f>CONCATENATE(Employees[[#This Row],[Lastname]]," ",Employees[[#This Row],[Firstname]], " ",LEFT(Employees[[#This Row],[Middlename]],1),IF(ISBLANK(Employees[[#This Row],[Middlename]])," ","."))</f>
        <v>DE LARA GRACE L.</v>
      </c>
      <c r="C166" s="8" t="s">
        <v>1483</v>
      </c>
      <c r="D166" s="8" t="s">
        <v>1484</v>
      </c>
      <c r="E166" s="8" t="s">
        <v>1485</v>
      </c>
      <c r="F166" s="8" t="s">
        <v>1309</v>
      </c>
      <c r="G166" s="8" t="s">
        <v>97</v>
      </c>
    </row>
    <row r="167" spans="1:7" ht="30" hidden="1" customHeight="1" x14ac:dyDescent="0.3">
      <c r="A167" s="52">
        <f t="shared" si="2"/>
        <v>164</v>
      </c>
      <c r="B167" s="8" t="str">
        <f>CONCATENATE(Employees[[#This Row],[Lastname]]," ",Employees[[#This Row],[Firstname]], " ",LEFT(Employees[[#This Row],[Middlename]],1),IF(ISBLANK(Employees[[#This Row],[Middlename]])," ","."))</f>
        <v>DE LEON ANALITA B.</v>
      </c>
      <c r="C167" s="8" t="s">
        <v>1486</v>
      </c>
      <c r="D167" s="8" t="s">
        <v>1487</v>
      </c>
      <c r="E167" s="8" t="s">
        <v>345</v>
      </c>
      <c r="F167" s="8" t="s">
        <v>1309</v>
      </c>
      <c r="G167" s="8" t="s">
        <v>199</v>
      </c>
    </row>
    <row r="168" spans="1:7" ht="30" hidden="1" customHeight="1" x14ac:dyDescent="0.3">
      <c r="A168" s="52">
        <f t="shared" si="2"/>
        <v>165</v>
      </c>
      <c r="B168" s="8" t="str">
        <f>CONCATENATE(Employees[[#This Row],[Lastname]]," ",Employees[[#This Row],[Firstname]], " ",LEFT(Employees[[#This Row],[Middlename]],1),IF(ISBLANK(Employees[[#This Row],[Middlename]])," ","."))</f>
        <v xml:space="preserve">DE LUNA ERNESTO  </v>
      </c>
      <c r="C168" s="8" t="s">
        <v>1002</v>
      </c>
      <c r="D168" s="8" t="s">
        <v>916</v>
      </c>
      <c r="E168" s="8"/>
      <c r="F168" s="8" t="s">
        <v>198</v>
      </c>
      <c r="G168" s="8" t="s">
        <v>593</v>
      </c>
    </row>
    <row r="169" spans="1:7" ht="30" hidden="1" customHeight="1" x14ac:dyDescent="0.3">
      <c r="A169" s="52">
        <f t="shared" si="2"/>
        <v>166</v>
      </c>
      <c r="B169" s="8" t="str">
        <f>CONCATENATE(Employees[[#This Row],[Lastname]]," ",Employees[[#This Row],[Firstname]], " ",LEFT(Employees[[#This Row],[Middlename]],1),IF(ISBLANK(Employees[[#This Row],[Middlename]])," ","."))</f>
        <v>DE OCAMPO ALMA A.</v>
      </c>
      <c r="C169" s="8" t="s">
        <v>362</v>
      </c>
      <c r="D169" s="8" t="s">
        <v>87</v>
      </c>
      <c r="E169" s="8" t="s">
        <v>1293</v>
      </c>
      <c r="F169" s="8" t="s">
        <v>125</v>
      </c>
      <c r="G169" s="8" t="s">
        <v>103</v>
      </c>
    </row>
    <row r="170" spans="1:7" ht="30" hidden="1" customHeight="1" x14ac:dyDescent="0.3">
      <c r="A170" s="52">
        <f t="shared" si="2"/>
        <v>167</v>
      </c>
      <c r="B170" s="8" t="str">
        <f>CONCATENATE(Employees[[#This Row],[Lastname]]," ",Employees[[#This Row],[Firstname]], " ",LEFT(Employees[[#This Row],[Middlename]],1),IF(ISBLANK(Employees[[#This Row],[Middlename]])," ","."))</f>
        <v>DE OCAMPO MA. ELENA D.</v>
      </c>
      <c r="C170" s="8" t="s">
        <v>362</v>
      </c>
      <c r="D170" s="8" t="s">
        <v>363</v>
      </c>
      <c r="E170" s="8" t="s">
        <v>119</v>
      </c>
      <c r="F170" s="8" t="s">
        <v>125</v>
      </c>
      <c r="G170" s="8" t="s">
        <v>364</v>
      </c>
    </row>
    <row r="171" spans="1:7" ht="30" hidden="1" customHeight="1" x14ac:dyDescent="0.3">
      <c r="A171" s="52">
        <f t="shared" si="2"/>
        <v>168</v>
      </c>
      <c r="B171" s="8" t="str">
        <f>CONCATENATE(Employees[[#This Row],[Lastname]]," ",Employees[[#This Row],[Firstname]], " ",LEFT(Employees[[#This Row],[Middlename]],1),IF(ISBLANK(Employees[[#This Row],[Middlename]])," ","."))</f>
        <v>DE OCAMPO MARISSA B.</v>
      </c>
      <c r="C171" s="8" t="s">
        <v>362</v>
      </c>
      <c r="D171" s="8" t="s">
        <v>185</v>
      </c>
      <c r="E171" s="8" t="s">
        <v>145</v>
      </c>
      <c r="F171" s="8" t="s">
        <v>489</v>
      </c>
      <c r="G171" s="8" t="s">
        <v>490</v>
      </c>
    </row>
    <row r="172" spans="1:7" ht="30" hidden="1" customHeight="1" x14ac:dyDescent="0.3">
      <c r="A172" s="52">
        <f t="shared" si="2"/>
        <v>169</v>
      </c>
      <c r="B172" s="8" t="str">
        <f>CONCATENATE(Employees[[#This Row],[Lastname]]," ",Employees[[#This Row],[Firstname]], " ",LEFT(Employees[[#This Row],[Middlename]],1),IF(ISBLANK(Employees[[#This Row],[Middlename]])," ","."))</f>
        <v>DE SAGUN NANCY D.</v>
      </c>
      <c r="C172" s="8" t="s">
        <v>249</v>
      </c>
      <c r="D172" s="8" t="s">
        <v>1488</v>
      </c>
      <c r="E172" s="8" t="s">
        <v>100</v>
      </c>
      <c r="F172" s="8" t="s">
        <v>1309</v>
      </c>
      <c r="G172" s="8" t="s">
        <v>364</v>
      </c>
    </row>
    <row r="173" spans="1:7" ht="30" hidden="1" customHeight="1" x14ac:dyDescent="0.3">
      <c r="A173" s="52">
        <f t="shared" si="2"/>
        <v>170</v>
      </c>
      <c r="B173" s="8" t="str">
        <f>CONCATENATE(Employees[[#This Row],[Lastname]]," ",Employees[[#This Row],[Firstname]], " ",LEFT(Employees[[#This Row],[Middlename]],1),IF(ISBLANK(Employees[[#This Row],[Middlename]])," ","."))</f>
        <v>DE SAGUN VICTOR V.</v>
      </c>
      <c r="C173" s="8" t="s">
        <v>249</v>
      </c>
      <c r="D173" s="8" t="s">
        <v>250</v>
      </c>
      <c r="E173" s="8" t="s">
        <v>150</v>
      </c>
      <c r="F173" s="8"/>
      <c r="G173" s="8" t="s">
        <v>243</v>
      </c>
    </row>
    <row r="174" spans="1:7" ht="30" hidden="1" customHeight="1" x14ac:dyDescent="0.3">
      <c r="A174" s="52">
        <f t="shared" si="2"/>
        <v>171</v>
      </c>
      <c r="B174" s="8" t="str">
        <f>CONCATENATE(Employees[[#This Row],[Lastname]]," ",Employees[[#This Row],[Firstname]], " ",LEFT(Employees[[#This Row],[Middlename]],1),IF(ISBLANK(Employees[[#This Row],[Middlename]])," ","."))</f>
        <v>DE VILLA MYRNA D.</v>
      </c>
      <c r="C174" s="8" t="s">
        <v>340</v>
      </c>
      <c r="D174" s="8" t="s">
        <v>532</v>
      </c>
      <c r="E174" s="8" t="s">
        <v>788</v>
      </c>
      <c r="F174" s="8" t="s">
        <v>198</v>
      </c>
      <c r="G174" s="8" t="s">
        <v>209</v>
      </c>
    </row>
    <row r="175" spans="1:7" ht="30" hidden="1" customHeight="1" x14ac:dyDescent="0.3">
      <c r="A175" s="52">
        <f t="shared" si="2"/>
        <v>172</v>
      </c>
      <c r="B175" s="8" t="str">
        <f>CONCATENATE(Employees[[#This Row],[Lastname]]," ",Employees[[#This Row],[Firstname]], " ",LEFT(Employees[[#This Row],[Middlename]],1),IF(ISBLANK(Employees[[#This Row],[Middlename]])," ","."))</f>
        <v>DE VILLA OFELIA G.</v>
      </c>
      <c r="C175" s="8" t="s">
        <v>340</v>
      </c>
      <c r="D175" s="8" t="s">
        <v>197</v>
      </c>
      <c r="E175" s="8" t="s">
        <v>166</v>
      </c>
      <c r="F175" s="8" t="s">
        <v>198</v>
      </c>
      <c r="G175" s="8" t="s">
        <v>338</v>
      </c>
    </row>
    <row r="176" spans="1:7" ht="30" hidden="1" customHeight="1" x14ac:dyDescent="0.3">
      <c r="A176" s="52">
        <f t="shared" si="2"/>
        <v>173</v>
      </c>
      <c r="B176" s="8" t="str">
        <f>CONCATENATE(Employees[[#This Row],[Lastname]]," ",Employees[[#This Row],[Firstname]], " ",LEFT(Employees[[#This Row],[Middlename]],1),IF(ISBLANK(Employees[[#This Row],[Middlename]])," ","."))</f>
        <v>DEL MUNDO ESTER B.</v>
      </c>
      <c r="C176" s="8" t="s">
        <v>450</v>
      </c>
      <c r="D176" s="8" t="s">
        <v>451</v>
      </c>
      <c r="E176" s="8" t="s">
        <v>145</v>
      </c>
      <c r="F176" s="8" t="s">
        <v>125</v>
      </c>
      <c r="G176" s="8" t="s">
        <v>273</v>
      </c>
    </row>
    <row r="177" spans="1:7" ht="30" hidden="1" customHeight="1" x14ac:dyDescent="0.3">
      <c r="A177" s="52">
        <f t="shared" si="2"/>
        <v>174</v>
      </c>
      <c r="B177" s="8" t="str">
        <f>CONCATENATE(Employees[[#This Row],[Lastname]]," ",Employees[[#This Row],[Firstname]], " ",LEFT(Employees[[#This Row],[Middlename]],1),IF(ISBLANK(Employees[[#This Row],[Middlename]])," ","."))</f>
        <v>DEL MUNDO HERMOGENES C.</v>
      </c>
      <c r="C177" s="8" t="s">
        <v>450</v>
      </c>
      <c r="D177" s="8" t="s">
        <v>453</v>
      </c>
      <c r="E177" s="8" t="s">
        <v>134</v>
      </c>
      <c r="F177" s="8" t="s">
        <v>454</v>
      </c>
      <c r="G177" s="8" t="s">
        <v>273</v>
      </c>
    </row>
    <row r="178" spans="1:7" ht="30" hidden="1" customHeight="1" x14ac:dyDescent="0.3">
      <c r="A178" s="52">
        <f t="shared" si="2"/>
        <v>175</v>
      </c>
      <c r="B178" s="8" t="str">
        <f>CONCATENATE(Employees[[#This Row],[Lastname]]," ",Employees[[#This Row],[Firstname]], " ",LEFT(Employees[[#This Row],[Middlename]],1),IF(ISBLANK(Employees[[#This Row],[Middlename]])," ","."))</f>
        <v>DEL MUNDO JONASA B.</v>
      </c>
      <c r="C178" s="8" t="s">
        <v>450</v>
      </c>
      <c r="D178" s="8" t="s">
        <v>1489</v>
      </c>
      <c r="E178" s="8" t="s">
        <v>145</v>
      </c>
      <c r="F178" s="8" t="s">
        <v>1309</v>
      </c>
      <c r="G178" s="8" t="s">
        <v>135</v>
      </c>
    </row>
    <row r="179" spans="1:7" ht="30" hidden="1" customHeight="1" x14ac:dyDescent="0.3">
      <c r="A179" s="52">
        <f t="shared" si="2"/>
        <v>176</v>
      </c>
      <c r="B179" s="8" t="str">
        <f>CONCATENATE(Employees[[#This Row],[Lastname]]," ",Employees[[#This Row],[Firstname]], " ",LEFT(Employees[[#This Row],[Middlename]],1),IF(ISBLANK(Employees[[#This Row],[Middlename]])," ","."))</f>
        <v>DEL MUNDO ROSALLE A.</v>
      </c>
      <c r="C179" s="8" t="s">
        <v>450</v>
      </c>
      <c r="D179" s="8" t="s">
        <v>524</v>
      </c>
      <c r="E179" s="8" t="s">
        <v>88</v>
      </c>
      <c r="F179" s="8" t="s">
        <v>125</v>
      </c>
      <c r="G179" s="8" t="s">
        <v>156</v>
      </c>
    </row>
    <row r="180" spans="1:7" ht="30" hidden="1" customHeight="1" x14ac:dyDescent="0.3">
      <c r="A180" s="52">
        <f t="shared" si="2"/>
        <v>177</v>
      </c>
      <c r="B180" s="8" t="str">
        <f>CONCATENATE(Employees[[#This Row],[Lastname]]," ",Employees[[#This Row],[Firstname]], " ",LEFT(Employees[[#This Row],[Middlename]],1),IF(ISBLANK(Employees[[#This Row],[Middlename]])," ","."))</f>
        <v>DELA CRUZ CHARITO A.</v>
      </c>
      <c r="C180" s="8" t="s">
        <v>1028</v>
      </c>
      <c r="D180" s="8" t="s">
        <v>1490</v>
      </c>
      <c r="E180" s="8" t="s">
        <v>668</v>
      </c>
      <c r="F180" s="8" t="s">
        <v>1309</v>
      </c>
      <c r="G180" s="8" t="s">
        <v>645</v>
      </c>
    </row>
    <row r="181" spans="1:7" ht="30" hidden="1" customHeight="1" x14ac:dyDescent="0.3">
      <c r="A181" s="52">
        <f>A179+1</f>
        <v>177</v>
      </c>
      <c r="B181" s="8" t="str">
        <f>CONCATENATE(Employees[[#This Row],[Lastname]]," ",Employees[[#This Row],[Firstname]], " ",LEFT(Employees[[#This Row],[Middlename]],1),IF(ISBLANK(Employees[[#This Row],[Middlename]])," ","."))</f>
        <v>DELA CRUZ SHIELA G.</v>
      </c>
      <c r="C181" s="8" t="s">
        <v>1028</v>
      </c>
      <c r="D181" s="8" t="s">
        <v>2081</v>
      </c>
      <c r="E181" s="8" t="s">
        <v>2082</v>
      </c>
      <c r="F181" s="8" t="s">
        <v>192</v>
      </c>
      <c r="G181" s="8" t="s">
        <v>97</v>
      </c>
    </row>
    <row r="182" spans="1:7" ht="30" hidden="1" customHeight="1" x14ac:dyDescent="0.3">
      <c r="A182" s="52">
        <f>A180+1</f>
        <v>178</v>
      </c>
      <c r="B182" s="8" t="str">
        <f>CONCATENATE(Employees[[#This Row],[Lastname]]," ",Employees[[#This Row],[Firstname]], " ",LEFT(Employees[[#This Row],[Middlename]],1),IF(ISBLANK(Employees[[#This Row],[Middlename]])," ","."))</f>
        <v>DELA CRUZ EVANGELINE P.</v>
      </c>
      <c r="C182" s="8" t="s">
        <v>1028</v>
      </c>
      <c r="D182" s="8" t="s">
        <v>208</v>
      </c>
      <c r="E182" s="8" t="s">
        <v>124</v>
      </c>
      <c r="F182" s="8" t="s">
        <v>125</v>
      </c>
      <c r="G182" s="8" t="s">
        <v>1029</v>
      </c>
    </row>
    <row r="183" spans="1:7" ht="30" hidden="1" customHeight="1" x14ac:dyDescent="0.3">
      <c r="A183" s="52">
        <f t="shared" si="2"/>
        <v>179</v>
      </c>
      <c r="B183" s="8" t="str">
        <f>CONCATENATE(Employees[[#This Row],[Lastname]]," ",Employees[[#This Row],[Firstname]], " ",LEFT(Employees[[#This Row],[Middlename]],1),IF(ISBLANK(Employees[[#This Row],[Middlename]])," ","."))</f>
        <v>DELA GRACIA MA. CECILIA P.</v>
      </c>
      <c r="C183" s="8" t="s">
        <v>874</v>
      </c>
      <c r="D183" s="8" t="s">
        <v>875</v>
      </c>
      <c r="E183" s="8" t="s">
        <v>876</v>
      </c>
      <c r="F183" s="8" t="s">
        <v>877</v>
      </c>
      <c r="G183" s="8" t="s">
        <v>442</v>
      </c>
    </row>
    <row r="184" spans="1:7" ht="30" hidden="1" customHeight="1" x14ac:dyDescent="0.3">
      <c r="A184" s="52">
        <f t="shared" si="2"/>
        <v>180</v>
      </c>
      <c r="B184" s="8" t="str">
        <f>CONCATENATE(Employees[[#This Row],[Lastname]]," ",Employees[[#This Row],[Firstname]], " ",LEFT(Employees[[#This Row],[Middlename]],1),IF(ISBLANK(Employees[[#This Row],[Middlename]])," ","."))</f>
        <v>DELA PEÑA ALFREDO C.</v>
      </c>
      <c r="C184" s="8" t="s">
        <v>1012</v>
      </c>
      <c r="D184" s="8" t="s">
        <v>180</v>
      </c>
      <c r="E184" s="8" t="s">
        <v>912</v>
      </c>
      <c r="F184" s="8" t="s">
        <v>911</v>
      </c>
      <c r="G184" s="8" t="s">
        <v>273</v>
      </c>
    </row>
    <row r="185" spans="1:7" ht="30" hidden="1" customHeight="1" x14ac:dyDescent="0.3">
      <c r="A185" s="52">
        <f t="shared" si="2"/>
        <v>181</v>
      </c>
      <c r="B185" s="8" t="str">
        <f>CONCATENATE(Employees[[#This Row],[Lastname]]," ",Employees[[#This Row],[Firstname]], " ",LEFT(Employees[[#This Row],[Middlename]],1),IF(ISBLANK(Employees[[#This Row],[Middlename]])," ","."))</f>
        <v>DELFINO NINA C.</v>
      </c>
      <c r="C185" s="8" t="s">
        <v>389</v>
      </c>
      <c r="D185" s="8" t="s">
        <v>390</v>
      </c>
      <c r="E185" s="8" t="s">
        <v>134</v>
      </c>
      <c r="F185" s="8" t="s">
        <v>96</v>
      </c>
      <c r="G185" s="8" t="s">
        <v>97</v>
      </c>
    </row>
    <row r="186" spans="1:7" ht="30" hidden="1" customHeight="1" x14ac:dyDescent="0.3">
      <c r="A186" s="52">
        <f t="shared" si="2"/>
        <v>182</v>
      </c>
      <c r="B186" s="8" t="str">
        <f>CONCATENATE(Employees[[#This Row],[Lastname]]," ",Employees[[#This Row],[Firstname]], " ",LEFT(Employees[[#This Row],[Middlename]],1),IF(ISBLANK(Employees[[#This Row],[Middlename]])," ","."))</f>
        <v>DEMATERA PEDRO B.</v>
      </c>
      <c r="C186" s="8" t="s">
        <v>1491</v>
      </c>
      <c r="D186" s="8" t="s">
        <v>1492</v>
      </c>
      <c r="E186" s="8" t="s">
        <v>807</v>
      </c>
      <c r="F186" s="8" t="s">
        <v>1309</v>
      </c>
      <c r="G186" s="8" t="s">
        <v>353</v>
      </c>
    </row>
    <row r="187" spans="1:7" ht="30" hidden="1" customHeight="1" x14ac:dyDescent="0.3">
      <c r="A187" s="52">
        <f t="shared" si="2"/>
        <v>183</v>
      </c>
      <c r="B187" s="8" t="str">
        <f>CONCATENATE(Employees[[#This Row],[Lastname]]," ",Employees[[#This Row],[Firstname]], " ",LEFT(Employees[[#This Row],[Middlename]],1),IF(ISBLANK(Employees[[#This Row],[Middlename]])," ","."))</f>
        <v>DERLA APOLONIO JR D.</v>
      </c>
      <c r="C187" s="8" t="s">
        <v>1493</v>
      </c>
      <c r="D187" s="8" t="s">
        <v>1494</v>
      </c>
      <c r="E187" s="8" t="s">
        <v>119</v>
      </c>
      <c r="F187" s="8" t="s">
        <v>1309</v>
      </c>
      <c r="G187" s="8" t="s">
        <v>291</v>
      </c>
    </row>
    <row r="188" spans="1:7" ht="30" hidden="1" customHeight="1" x14ac:dyDescent="0.3">
      <c r="A188" s="52">
        <f t="shared" si="2"/>
        <v>184</v>
      </c>
      <c r="B188" s="8" t="str">
        <f>CONCATENATE(Employees[[#This Row],[Lastname]]," ",Employees[[#This Row],[Firstname]], " ",LEFT(Employees[[#This Row],[Middlename]],1),IF(ISBLANK(Employees[[#This Row],[Middlename]])," ","."))</f>
        <v>DERLA ARTHUR D.</v>
      </c>
      <c r="C188" s="8" t="s">
        <v>1493</v>
      </c>
      <c r="D188" s="8" t="s">
        <v>1495</v>
      </c>
      <c r="E188" s="8" t="s">
        <v>1496</v>
      </c>
      <c r="F188" s="8" t="s">
        <v>1309</v>
      </c>
      <c r="G188" s="8" t="s">
        <v>291</v>
      </c>
    </row>
    <row r="189" spans="1:7" ht="30" hidden="1" customHeight="1" x14ac:dyDescent="0.3">
      <c r="A189" s="52">
        <f t="shared" si="2"/>
        <v>185</v>
      </c>
      <c r="B189" s="8" t="str">
        <f>CONCATENATE(Employees[[#This Row],[Lastname]]," ",Employees[[#This Row],[Firstname]], " ",LEFT(Employees[[#This Row],[Middlename]],1),IF(ISBLANK(Employees[[#This Row],[Middlename]])," ","."))</f>
        <v>DESINGAŃO PURIFICACION A.</v>
      </c>
      <c r="C189" s="8" t="s">
        <v>1497</v>
      </c>
      <c r="D189" s="8" t="s">
        <v>1498</v>
      </c>
      <c r="E189" s="8" t="s">
        <v>1499</v>
      </c>
      <c r="F189" s="8" t="s">
        <v>1309</v>
      </c>
      <c r="G189" s="8" t="s">
        <v>364</v>
      </c>
    </row>
    <row r="190" spans="1:7" ht="30" hidden="1" customHeight="1" x14ac:dyDescent="0.3">
      <c r="A190" s="52">
        <f t="shared" si="2"/>
        <v>186</v>
      </c>
      <c r="B190" s="8" t="str">
        <f>CONCATENATE(Employees[[#This Row],[Lastname]]," ",Employees[[#This Row],[Firstname]], " ",LEFT(Employees[[#This Row],[Middlename]],1),IF(ISBLANK(Employees[[#This Row],[Middlename]])," ","."))</f>
        <v>DESIPEDA MACARIA P.</v>
      </c>
      <c r="C190" s="8" t="s">
        <v>1500</v>
      </c>
      <c r="D190" s="8" t="s">
        <v>1501</v>
      </c>
      <c r="E190" s="8" t="s">
        <v>1502</v>
      </c>
      <c r="F190" s="8" t="s">
        <v>1309</v>
      </c>
      <c r="G190" s="8" t="s">
        <v>1732</v>
      </c>
    </row>
    <row r="191" spans="1:7" ht="30" hidden="1" customHeight="1" x14ac:dyDescent="0.3">
      <c r="A191" s="52">
        <f t="shared" si="2"/>
        <v>187</v>
      </c>
      <c r="B191" s="8" t="str">
        <f>CONCATENATE(Employees[[#This Row],[Lastname]]," ",Employees[[#This Row],[Firstname]], " ",LEFT(Employees[[#This Row],[Middlename]],1),IF(ISBLANK(Employees[[#This Row],[Middlename]])," ","."))</f>
        <v>DIAZ CAROLINA P.</v>
      </c>
      <c r="C191" s="8" t="s">
        <v>1306</v>
      </c>
      <c r="D191" s="8" t="s">
        <v>545</v>
      </c>
      <c r="E191" s="8" t="s">
        <v>124</v>
      </c>
      <c r="F191" s="8" t="s">
        <v>1307</v>
      </c>
      <c r="G191" s="8" t="s">
        <v>1308</v>
      </c>
    </row>
    <row r="192" spans="1:7" ht="30" hidden="1" customHeight="1" x14ac:dyDescent="0.3">
      <c r="A192" s="52">
        <f t="shared" si="2"/>
        <v>188</v>
      </c>
      <c r="B192" s="8" t="str">
        <f>CONCATENATE(Employees[[#This Row],[Lastname]]," ",Employees[[#This Row],[Firstname]], " ",LEFT(Employees[[#This Row],[Middlename]],1),IF(ISBLANK(Employees[[#This Row],[Middlename]])," ","."))</f>
        <v>DIAZ CAROLINA P.</v>
      </c>
      <c r="C192" s="8" t="s">
        <v>1306</v>
      </c>
      <c r="D192" s="8" t="s">
        <v>545</v>
      </c>
      <c r="E192" s="8" t="s">
        <v>124</v>
      </c>
      <c r="F192" s="8" t="s">
        <v>1309</v>
      </c>
      <c r="G192" s="8" t="s">
        <v>364</v>
      </c>
    </row>
    <row r="193" spans="1:7" ht="30" hidden="1" customHeight="1" x14ac:dyDescent="0.3">
      <c r="A193" s="52">
        <f t="shared" si="2"/>
        <v>189</v>
      </c>
      <c r="B193" s="8" t="str">
        <f>CONCATENATE(Employees[[#This Row],[Lastname]]," ",Employees[[#This Row],[Firstname]], " ",LEFT(Employees[[#This Row],[Middlename]],1),IF(ISBLANK(Employees[[#This Row],[Middlename]])," ","."))</f>
        <v xml:space="preserve">DIGNO DANILO  </v>
      </c>
      <c r="C193" s="8" t="s">
        <v>1503</v>
      </c>
      <c r="D193" s="8" t="s">
        <v>309</v>
      </c>
      <c r="E193" s="8"/>
      <c r="F193" s="8" t="s">
        <v>1309</v>
      </c>
      <c r="G193" s="8" t="s">
        <v>291</v>
      </c>
    </row>
    <row r="194" spans="1:7" ht="30" hidden="1" customHeight="1" x14ac:dyDescent="0.3">
      <c r="A194" s="52">
        <f t="shared" si="2"/>
        <v>190</v>
      </c>
      <c r="B194" s="8" t="str">
        <f>CONCATENATE(Employees[[#This Row],[Lastname]]," ",Employees[[#This Row],[Firstname]], " ",LEFT(Employees[[#This Row],[Middlename]],1),IF(ISBLANK(Employees[[#This Row],[Middlename]])," ","."))</f>
        <v xml:space="preserve">DIGO MANUEL  </v>
      </c>
      <c r="C194" s="8" t="s">
        <v>293</v>
      </c>
      <c r="D194" s="8" t="s">
        <v>294</v>
      </c>
      <c r="E194" s="8"/>
      <c r="F194" s="8"/>
      <c r="G194" s="8" t="s">
        <v>199</v>
      </c>
    </row>
    <row r="195" spans="1:7" ht="30" hidden="1" customHeight="1" x14ac:dyDescent="0.3">
      <c r="A195" s="52">
        <f t="shared" si="2"/>
        <v>191</v>
      </c>
      <c r="B195" s="8" t="str">
        <f>CONCATENATE(Employees[[#This Row],[Lastname]]," ",Employees[[#This Row],[Firstname]], " ",LEFT(Employees[[#This Row],[Middlename]],1),IF(ISBLANK(Employees[[#This Row],[Middlename]])," ","."))</f>
        <v>DIGO MARIE BERNADETTE C.</v>
      </c>
      <c r="C195" s="8" t="s">
        <v>293</v>
      </c>
      <c r="D195" s="8" t="s">
        <v>1504</v>
      </c>
      <c r="E195" s="8" t="s">
        <v>1505</v>
      </c>
      <c r="F195" s="8" t="s">
        <v>1309</v>
      </c>
      <c r="G195" s="8" t="s">
        <v>97</v>
      </c>
    </row>
    <row r="196" spans="1:7" ht="30" hidden="1" customHeight="1" x14ac:dyDescent="0.3">
      <c r="A196" s="52">
        <f t="shared" si="2"/>
        <v>192</v>
      </c>
      <c r="B196" s="8" t="str">
        <f>CONCATENATE(Employees[[#This Row],[Lastname]]," ",Employees[[#This Row],[Firstname]], " ",LEFT(Employees[[#This Row],[Middlename]],1),IF(ISBLANK(Employees[[#This Row],[Middlename]])," ","."))</f>
        <v>DILIDILI AIREEN M.</v>
      </c>
      <c r="C196" s="8" t="s">
        <v>1506</v>
      </c>
      <c r="D196" s="8" t="s">
        <v>1507</v>
      </c>
      <c r="E196" s="8" t="s">
        <v>813</v>
      </c>
      <c r="F196" s="8" t="s">
        <v>1309</v>
      </c>
      <c r="G196" s="8" t="s">
        <v>1732</v>
      </c>
    </row>
    <row r="197" spans="1:7" ht="30" hidden="1" customHeight="1" x14ac:dyDescent="0.3">
      <c r="A197" s="52">
        <f t="shared" si="2"/>
        <v>193</v>
      </c>
      <c r="B197" s="8" t="str">
        <f>CONCATENATE(Employees[[#This Row],[Lastname]]," ",Employees[[#This Row],[Firstname]], " ",LEFT(Employees[[#This Row],[Middlename]],1),IF(ISBLANK(Employees[[#This Row],[Middlename]])," ","."))</f>
        <v>DIMAANO LEOVIGILDA A.</v>
      </c>
      <c r="C197" s="8" t="s">
        <v>1508</v>
      </c>
      <c r="D197" s="8" t="s">
        <v>1509</v>
      </c>
      <c r="E197" s="8" t="s">
        <v>286</v>
      </c>
      <c r="F197" s="8" t="s">
        <v>1309</v>
      </c>
      <c r="G197" s="8" t="s">
        <v>1734</v>
      </c>
    </row>
    <row r="198" spans="1:7" ht="30" hidden="1" customHeight="1" x14ac:dyDescent="0.3">
      <c r="A198" s="52">
        <f t="shared" si="2"/>
        <v>194</v>
      </c>
      <c r="B198" s="8" t="str">
        <f>CONCATENATE(Employees[[#This Row],[Lastname]]," ",Employees[[#This Row],[Firstname]], " ",LEFT(Employees[[#This Row],[Middlename]],1),IF(ISBLANK(Employees[[#This Row],[Middlename]])," ","."))</f>
        <v>DIMAILIG ARLYN R.</v>
      </c>
      <c r="C198" s="8" t="s">
        <v>1510</v>
      </c>
      <c r="D198" s="8" t="s">
        <v>1511</v>
      </c>
      <c r="E198" s="8" t="s">
        <v>333</v>
      </c>
      <c r="F198" s="8" t="s">
        <v>1309</v>
      </c>
      <c r="G198" s="8" t="s">
        <v>593</v>
      </c>
    </row>
    <row r="199" spans="1:7" ht="30" hidden="1" customHeight="1" x14ac:dyDescent="0.3">
      <c r="A199" s="52">
        <f t="shared" ref="A199:A262" si="3">A198+1</f>
        <v>195</v>
      </c>
      <c r="B199" s="8" t="str">
        <f>CONCATENATE(Employees[[#This Row],[Lastname]]," ",Employees[[#This Row],[Firstname]], " ",LEFT(Employees[[#This Row],[Middlename]],1),IF(ISBLANK(Employees[[#This Row],[Middlename]])," ","."))</f>
        <v>DIMAPILIS ALFREDO C.</v>
      </c>
      <c r="C199" s="8" t="s">
        <v>100</v>
      </c>
      <c r="D199" s="8" t="s">
        <v>180</v>
      </c>
      <c r="E199" s="8" t="s">
        <v>134</v>
      </c>
      <c r="F199" s="8" t="s">
        <v>181</v>
      </c>
      <c r="G199" s="8" t="s">
        <v>182</v>
      </c>
    </row>
    <row r="200" spans="1:7" ht="30" hidden="1" customHeight="1" x14ac:dyDescent="0.3">
      <c r="A200" s="52">
        <f t="shared" si="3"/>
        <v>196</v>
      </c>
      <c r="B200" s="8" t="str">
        <f>CONCATENATE(Employees[[#This Row],[Lastname]]," ",Employees[[#This Row],[Firstname]], " ",LEFT(Employees[[#This Row],[Middlename]],1),IF(ISBLANK(Employees[[#This Row],[Middlename]])," ","."))</f>
        <v>DIMAPILIS ANTHONY A.</v>
      </c>
      <c r="C200" s="8" t="s">
        <v>100</v>
      </c>
      <c r="D200" s="8" t="s">
        <v>101</v>
      </c>
      <c r="E200" s="8" t="s">
        <v>88</v>
      </c>
      <c r="F200" s="8" t="s">
        <v>102</v>
      </c>
      <c r="G200" s="8" t="s">
        <v>103</v>
      </c>
    </row>
    <row r="201" spans="1:7" ht="30" hidden="1" customHeight="1" x14ac:dyDescent="0.3">
      <c r="A201" s="52">
        <f t="shared" si="3"/>
        <v>197</v>
      </c>
      <c r="B201" s="8" t="str">
        <f>CONCATENATE(Employees[[#This Row],[Lastname]]," ",Employees[[#This Row],[Firstname]], " ",LEFT(Employees[[#This Row],[Middlename]],1),IF(ISBLANK(Employees[[#This Row],[Middlename]])," ","."))</f>
        <v>DIMAPILIS ARIEL M.</v>
      </c>
      <c r="C201" s="8" t="s">
        <v>100</v>
      </c>
      <c r="D201" s="8" t="s">
        <v>403</v>
      </c>
      <c r="E201" s="8" t="s">
        <v>323</v>
      </c>
      <c r="F201" s="8" t="s">
        <v>404</v>
      </c>
      <c r="G201" s="8" t="s">
        <v>103</v>
      </c>
    </row>
    <row r="202" spans="1:7" ht="30" hidden="1" customHeight="1" x14ac:dyDescent="0.3">
      <c r="A202" s="52">
        <f t="shared" si="3"/>
        <v>198</v>
      </c>
      <c r="B202" s="8" t="str">
        <f>CONCATENATE(Employees[[#This Row],[Lastname]]," ",Employees[[#This Row],[Firstname]], " ",LEFT(Employees[[#This Row],[Middlename]],1),IF(ISBLANK(Employees[[#This Row],[Middlename]])," ","."))</f>
        <v>DIMAPILIS DENNIS C.</v>
      </c>
      <c r="C202" s="8" t="s">
        <v>100</v>
      </c>
      <c r="D202" s="8" t="s">
        <v>302</v>
      </c>
      <c r="E202" s="8" t="s">
        <v>134</v>
      </c>
      <c r="F202" s="8" t="s">
        <v>303</v>
      </c>
      <c r="G202" s="8" t="s">
        <v>298</v>
      </c>
    </row>
    <row r="203" spans="1:7" ht="30" hidden="1" customHeight="1" x14ac:dyDescent="0.3">
      <c r="A203" s="52">
        <f t="shared" si="3"/>
        <v>199</v>
      </c>
      <c r="B203" s="8" t="str">
        <f>CONCATENATE(Employees[[#This Row],[Lastname]]," ",Employees[[#This Row],[Firstname]], " ",LEFT(Employees[[#This Row],[Middlename]],1),IF(ISBLANK(Employees[[#This Row],[Middlename]])," ","."))</f>
        <v>DIMAPILIS DENNIS C.</v>
      </c>
      <c r="C203" s="8" t="s">
        <v>100</v>
      </c>
      <c r="D203" s="8" t="s">
        <v>302</v>
      </c>
      <c r="E203" s="8" t="s">
        <v>134</v>
      </c>
      <c r="F203" s="8" t="s">
        <v>1309</v>
      </c>
      <c r="G203" s="8" t="s">
        <v>1743</v>
      </c>
    </row>
    <row r="204" spans="1:7" ht="30" hidden="1" customHeight="1" x14ac:dyDescent="0.3">
      <c r="A204" s="52">
        <f t="shared" si="3"/>
        <v>200</v>
      </c>
      <c r="B204" s="8" t="str">
        <f>CONCATENATE(Employees[[#This Row],[Lastname]]," ",Employees[[#This Row],[Firstname]], " ",LEFT(Employees[[#This Row],[Middlename]],1),IF(ISBLANK(Employees[[#This Row],[Middlename]])," ","."))</f>
        <v>DIMAPILIS ELIZABETH A.</v>
      </c>
      <c r="C204" s="8" t="s">
        <v>100</v>
      </c>
      <c r="D204" s="8" t="s">
        <v>211</v>
      </c>
      <c r="E204" s="8" t="s">
        <v>619</v>
      </c>
      <c r="F204" s="8" t="s">
        <v>1309</v>
      </c>
      <c r="G204" s="8" t="s">
        <v>213</v>
      </c>
    </row>
    <row r="205" spans="1:7" ht="30" hidden="1" customHeight="1" x14ac:dyDescent="0.3">
      <c r="A205" s="52">
        <f t="shared" si="3"/>
        <v>201</v>
      </c>
      <c r="B205" s="8" t="str">
        <f>CONCATENATE(Employees[[#This Row],[Lastname]]," ",Employees[[#This Row],[Firstname]], " ",LEFT(Employees[[#This Row],[Middlename]],1),IF(ISBLANK(Employees[[#This Row],[Middlename]])," ","."))</f>
        <v>DIMAPILIS ELIZABETH D.</v>
      </c>
      <c r="C205" s="8" t="s">
        <v>100</v>
      </c>
      <c r="D205" s="8" t="s">
        <v>211</v>
      </c>
      <c r="E205" s="8" t="s">
        <v>119</v>
      </c>
      <c r="F205" s="8" t="s">
        <v>212</v>
      </c>
      <c r="G205" s="8" t="s">
        <v>213</v>
      </c>
    </row>
    <row r="206" spans="1:7" ht="30" hidden="1" customHeight="1" x14ac:dyDescent="0.3">
      <c r="A206" s="52">
        <f t="shared" si="3"/>
        <v>202</v>
      </c>
      <c r="B206" s="8" t="str">
        <f>CONCATENATE(Employees[[#This Row],[Lastname]]," ",Employees[[#This Row],[Firstname]], " ",LEFT(Employees[[#This Row],[Middlename]],1),IF(ISBLANK(Employees[[#This Row],[Middlename]])," ","."))</f>
        <v>DIMAPILIS ELVIRA S.</v>
      </c>
      <c r="C206" s="8" t="s">
        <v>100</v>
      </c>
      <c r="D206" s="8" t="s">
        <v>502</v>
      </c>
      <c r="E206" s="8" t="s">
        <v>161</v>
      </c>
      <c r="F206" s="8" t="s">
        <v>125</v>
      </c>
      <c r="G206" s="8" t="s">
        <v>103</v>
      </c>
    </row>
    <row r="207" spans="1:7" ht="30" hidden="1" customHeight="1" x14ac:dyDescent="0.3">
      <c r="A207" s="52">
        <f t="shared" si="3"/>
        <v>203</v>
      </c>
      <c r="B207" s="8" t="str">
        <f>CONCATENATE(Employees[[#This Row],[Lastname]]," ",Employees[[#This Row],[Firstname]], " ",LEFT(Employees[[#This Row],[Middlename]],1),IF(ISBLANK(Employees[[#This Row],[Middlename]])," ","."))</f>
        <v>DIMAPILIS JONNA T.</v>
      </c>
      <c r="C207" s="8" t="s">
        <v>100</v>
      </c>
      <c r="D207" s="8" t="s">
        <v>106</v>
      </c>
      <c r="E207" s="8" t="s">
        <v>107</v>
      </c>
      <c r="F207" s="8" t="s">
        <v>108</v>
      </c>
      <c r="G207" s="8" t="s">
        <v>109</v>
      </c>
    </row>
    <row r="208" spans="1:7" ht="30" hidden="1" customHeight="1" x14ac:dyDescent="0.3">
      <c r="A208" s="52">
        <f t="shared" si="3"/>
        <v>204</v>
      </c>
      <c r="B208" s="8" t="str">
        <f>CONCATENATE(Employees[[#This Row],[Lastname]]," ",Employees[[#This Row],[Firstname]], " ",LEFT(Employees[[#This Row],[Middlename]],1),IF(ISBLANK(Employees[[#This Row],[Middlename]])," ","."))</f>
        <v>DIMAPILIS JOSEPHINE P.</v>
      </c>
      <c r="C208" s="8" t="s">
        <v>100</v>
      </c>
      <c r="D208" s="8" t="s">
        <v>409</v>
      </c>
      <c r="E208" s="8" t="s">
        <v>124</v>
      </c>
      <c r="F208" s="8" t="s">
        <v>125</v>
      </c>
      <c r="G208" s="8" t="s">
        <v>103</v>
      </c>
    </row>
    <row r="209" spans="1:7" ht="30" hidden="1" customHeight="1" x14ac:dyDescent="0.3">
      <c r="A209" s="52">
        <f t="shared" si="3"/>
        <v>205</v>
      </c>
      <c r="B209" s="8" t="str">
        <f>CONCATENATE(Employees[[#This Row],[Lastname]]," ",Employees[[#This Row],[Firstname]], " ",LEFT(Employees[[#This Row],[Middlename]],1),IF(ISBLANK(Employees[[#This Row],[Middlename]])," ","."))</f>
        <v>DIMAPILIS MA. TRINIDAD S.</v>
      </c>
      <c r="C209" s="8" t="s">
        <v>100</v>
      </c>
      <c r="D209" s="8" t="s">
        <v>261</v>
      </c>
      <c r="E209" s="8" t="s">
        <v>161</v>
      </c>
      <c r="F209" s="8" t="s">
        <v>198</v>
      </c>
      <c r="G209" s="8" t="s">
        <v>262</v>
      </c>
    </row>
    <row r="210" spans="1:7" ht="30" hidden="1" customHeight="1" x14ac:dyDescent="0.3">
      <c r="A210" s="52">
        <f t="shared" si="3"/>
        <v>206</v>
      </c>
      <c r="B210" s="8" t="str">
        <f>CONCATENATE(Employees[[#This Row],[Lastname]]," ",Employees[[#This Row],[Firstname]], " ",LEFT(Employees[[#This Row],[Middlename]],1),IF(ISBLANK(Employees[[#This Row],[Middlename]])," ","."))</f>
        <v>DIMAPILIS VILMA T.</v>
      </c>
      <c r="C210" s="8" t="s">
        <v>100</v>
      </c>
      <c r="D210" s="8" t="s">
        <v>527</v>
      </c>
      <c r="E210" s="8" t="s">
        <v>889</v>
      </c>
      <c r="F210" s="8" t="s">
        <v>198</v>
      </c>
      <c r="G210" s="8" t="s">
        <v>209</v>
      </c>
    </row>
    <row r="211" spans="1:7" ht="30" hidden="1" customHeight="1" x14ac:dyDescent="0.3">
      <c r="A211" s="52">
        <f t="shared" si="3"/>
        <v>207</v>
      </c>
      <c r="B211" s="8" t="str">
        <f>CONCATENATE(Employees[[#This Row],[Lastname]]," ",Employees[[#This Row],[Firstname]], " ",LEFT(Employees[[#This Row],[Middlename]],1),IF(ISBLANK(Employees[[#This Row],[Middlename]])," ","."))</f>
        <v>DIMAPILIS VINCE BENEDICT R.</v>
      </c>
      <c r="C211" s="8" t="s">
        <v>100</v>
      </c>
      <c r="D211" s="8" t="s">
        <v>1512</v>
      </c>
      <c r="E211" s="8" t="s">
        <v>1513</v>
      </c>
      <c r="F211" s="8" t="s">
        <v>1731</v>
      </c>
      <c r="G211" s="8" t="s">
        <v>135</v>
      </c>
    </row>
    <row r="212" spans="1:7" ht="30" hidden="1" customHeight="1" x14ac:dyDescent="0.3">
      <c r="A212" s="52">
        <f t="shared" si="3"/>
        <v>208</v>
      </c>
      <c r="B212" s="8" t="str">
        <f>CONCATENATE(Employees[[#This Row],[Lastname]]," ",Employees[[#This Row],[Firstname]], " ",LEFT(Employees[[#This Row],[Middlename]],1),IF(ISBLANK(Employees[[#This Row],[Middlename]])," ","."))</f>
        <v>DIMARANAN ANNA P.</v>
      </c>
      <c r="C212" s="8" t="s">
        <v>168</v>
      </c>
      <c r="D212" s="8" t="s">
        <v>1514</v>
      </c>
      <c r="E212" s="8" t="s">
        <v>1515</v>
      </c>
      <c r="F212" s="8" t="s">
        <v>1731</v>
      </c>
      <c r="G212" s="8" t="s">
        <v>1744</v>
      </c>
    </row>
    <row r="213" spans="1:7" ht="30" hidden="1" customHeight="1" x14ac:dyDescent="0.3">
      <c r="A213" s="52">
        <f t="shared" si="3"/>
        <v>209</v>
      </c>
      <c r="B213" s="8" t="str">
        <f>CONCATENATE(Employees[[#This Row],[Lastname]]," ",Employees[[#This Row],[Firstname]], " ",LEFT(Employees[[#This Row],[Middlename]],1),IF(ISBLANK(Employees[[#This Row],[Middlename]])," ","."))</f>
        <v>DIMARANAN GREGORIA C.</v>
      </c>
      <c r="C213" s="8" t="s">
        <v>168</v>
      </c>
      <c r="D213" s="8" t="s">
        <v>872</v>
      </c>
      <c r="E213" s="8" t="s">
        <v>655</v>
      </c>
      <c r="F213" s="8" t="s">
        <v>315</v>
      </c>
      <c r="G213" s="8" t="s">
        <v>442</v>
      </c>
    </row>
    <row r="214" spans="1:7" ht="30" hidden="1" customHeight="1" x14ac:dyDescent="0.3">
      <c r="A214" s="52">
        <f t="shared" si="3"/>
        <v>210</v>
      </c>
      <c r="B214" s="8" t="str">
        <f>CONCATENATE(Employees[[#This Row],[Lastname]]," ",Employees[[#This Row],[Firstname]], " ",LEFT(Employees[[#This Row],[Middlename]],1),IF(ISBLANK(Employees[[#This Row],[Middlename]])," ","."))</f>
        <v>DIMARANAN JOEL M.</v>
      </c>
      <c r="C214" s="8" t="s">
        <v>168</v>
      </c>
      <c r="D214" s="8" t="s">
        <v>797</v>
      </c>
      <c r="E214" s="8" t="s">
        <v>84</v>
      </c>
      <c r="F214" s="8" t="s">
        <v>1731</v>
      </c>
      <c r="G214" s="8" t="s">
        <v>1732</v>
      </c>
    </row>
    <row r="215" spans="1:7" ht="30" hidden="1" customHeight="1" x14ac:dyDescent="0.3">
      <c r="A215" s="52">
        <f t="shared" si="3"/>
        <v>211</v>
      </c>
      <c r="B215" s="8" t="str">
        <f>CONCATENATE(Employees[[#This Row],[Lastname]]," ",Employees[[#This Row],[Firstname]], " ",LEFT(Employees[[#This Row],[Middlename]],1),IF(ISBLANK(Employees[[#This Row],[Middlename]])," ","."))</f>
        <v>DIMARANAN KHRISSELLE E.</v>
      </c>
      <c r="C215" s="8" t="s">
        <v>168</v>
      </c>
      <c r="D215" s="8" t="s">
        <v>1516</v>
      </c>
      <c r="E215" s="8" t="s">
        <v>1517</v>
      </c>
      <c r="F215" s="8" t="s">
        <v>1738</v>
      </c>
      <c r="G215" s="8" t="s">
        <v>1736</v>
      </c>
    </row>
    <row r="216" spans="1:7" ht="30" hidden="1" customHeight="1" x14ac:dyDescent="0.3">
      <c r="A216" s="52">
        <f t="shared" si="3"/>
        <v>212</v>
      </c>
      <c r="B216" s="8" t="str">
        <f>CONCATENATE(Employees[[#This Row],[Lastname]]," ",Employees[[#This Row],[Firstname]], " ",LEFT(Employees[[#This Row],[Middlename]],1),IF(ISBLANK(Employees[[#This Row],[Middlename]])," ","."))</f>
        <v>DIMARANAN PERPETUA F.</v>
      </c>
      <c r="C216" s="8" t="s">
        <v>168</v>
      </c>
      <c r="D216" s="8" t="s">
        <v>529</v>
      </c>
      <c r="E216" s="8" t="s">
        <v>239</v>
      </c>
      <c r="F216" s="8" t="s">
        <v>120</v>
      </c>
      <c r="G216" s="8" t="s">
        <v>530</v>
      </c>
    </row>
    <row r="217" spans="1:7" ht="30" hidden="1" customHeight="1" x14ac:dyDescent="0.3">
      <c r="A217" s="52">
        <f t="shared" si="3"/>
        <v>213</v>
      </c>
      <c r="B217" s="8" t="str">
        <f>CONCATENATE(Employees[[#This Row],[Lastname]]," ",Employees[[#This Row],[Firstname]], " ",LEFT(Employees[[#This Row],[Middlename]],1),IF(ISBLANK(Employees[[#This Row],[Middlename]])," ","."))</f>
        <v>DIMARANAN REYNALDO R.</v>
      </c>
      <c r="C217" s="8" t="s">
        <v>168</v>
      </c>
      <c r="D217" s="8" t="s">
        <v>601</v>
      </c>
      <c r="E217" s="8" t="s">
        <v>333</v>
      </c>
      <c r="F217" s="8" t="s">
        <v>198</v>
      </c>
      <c r="G217" s="8" t="s">
        <v>288</v>
      </c>
    </row>
    <row r="218" spans="1:7" s="8" customFormat="1" ht="30" hidden="1" customHeight="1" x14ac:dyDescent="0.3">
      <c r="A218" s="52">
        <f t="shared" si="3"/>
        <v>214</v>
      </c>
      <c r="B218" s="8" t="str">
        <f>CONCATENATE(Employees[[#This Row],[Lastname]]," ",Employees[[#This Row],[Firstname]], " ",LEFT(Employees[[#This Row],[Middlename]],1),IF(ISBLANK(Employees[[#This Row],[Middlename]])," ","."))</f>
        <v>DIMARANAN RODORA G.</v>
      </c>
      <c r="C218" s="8" t="s">
        <v>168</v>
      </c>
      <c r="D218" s="8" t="s">
        <v>169</v>
      </c>
      <c r="E218" s="8" t="s">
        <v>166</v>
      </c>
      <c r="F218" s="8" t="s">
        <v>170</v>
      </c>
      <c r="G218" s="8" t="s">
        <v>89</v>
      </c>
    </row>
    <row r="219" spans="1:7" s="8" customFormat="1" ht="30" hidden="1" customHeight="1" x14ac:dyDescent="0.3">
      <c r="A219" s="52">
        <f t="shared" si="3"/>
        <v>215</v>
      </c>
      <c r="B219" s="8" t="str">
        <f>CONCATENATE(Employees[[#This Row],[Lastname]]," ",Employees[[#This Row],[Firstname]], " ",LEFT(Employees[[#This Row],[Middlename]],1),IF(ISBLANK(Employees[[#This Row],[Middlename]])," ","."))</f>
        <v>DISEPEDA MACARIA P.</v>
      </c>
      <c r="C219" s="8" t="s">
        <v>295</v>
      </c>
      <c r="D219" s="8" t="s">
        <v>1501</v>
      </c>
      <c r="E219" s="8" t="s">
        <v>1502</v>
      </c>
      <c r="F219" s="8" t="s">
        <v>1309</v>
      </c>
      <c r="G219" s="8" t="s">
        <v>1732</v>
      </c>
    </row>
    <row r="220" spans="1:7" s="8" customFormat="1" ht="30" hidden="1" customHeight="1" x14ac:dyDescent="0.3">
      <c r="A220" s="52">
        <f t="shared" si="3"/>
        <v>216</v>
      </c>
      <c r="B220" s="8" t="str">
        <f>CONCATENATE(Employees[[#This Row],[Lastname]]," ",Employees[[#This Row],[Firstname]], " ",LEFT(Employees[[#This Row],[Middlename]],1),IF(ISBLANK(Employees[[#This Row],[Middlename]])," ","."))</f>
        <v xml:space="preserve">DISEPEDA ROMELITO  </v>
      </c>
      <c r="C220" s="8" t="s">
        <v>295</v>
      </c>
      <c r="D220" s="8" t="s">
        <v>296</v>
      </c>
      <c r="F220" s="8" t="s">
        <v>297</v>
      </c>
      <c r="G220" s="8" t="s">
        <v>298</v>
      </c>
    </row>
    <row r="221" spans="1:7" ht="30" hidden="1" customHeight="1" x14ac:dyDescent="0.3">
      <c r="A221" s="52">
        <f t="shared" si="3"/>
        <v>217</v>
      </c>
      <c r="B221" s="8" t="str">
        <f>CONCATENATE(Employees[[#This Row],[Lastname]]," ",Employees[[#This Row],[Firstname]], " ",LEFT(Employees[[#This Row],[Middlename]],1),IF(ISBLANK(Employees[[#This Row],[Middlename]])," ","."))</f>
        <v xml:space="preserve">DOCTORA ZENAIDA  </v>
      </c>
      <c r="C221" s="8" t="s">
        <v>290</v>
      </c>
      <c r="D221" s="8" t="s">
        <v>160</v>
      </c>
      <c r="E221" s="8"/>
      <c r="F221" s="8"/>
      <c r="G221" s="8" t="s">
        <v>291</v>
      </c>
    </row>
    <row r="222" spans="1:7" ht="30" hidden="1" customHeight="1" x14ac:dyDescent="0.3">
      <c r="A222" s="52">
        <f t="shared" si="3"/>
        <v>218</v>
      </c>
      <c r="B222" s="8" t="str">
        <f>CONCATENATE(Employees[[#This Row],[Lastname]]," ",Employees[[#This Row],[Firstname]], " ",LEFT(Employees[[#This Row],[Middlename]],1),IF(ISBLANK(Employees[[#This Row],[Middlename]])," ","."))</f>
        <v>DOGELIO CHRISTIAN B.</v>
      </c>
      <c r="C222" s="8" t="s">
        <v>536</v>
      </c>
      <c r="D222" s="8" t="s">
        <v>1518</v>
      </c>
      <c r="E222" s="8" t="s">
        <v>145</v>
      </c>
      <c r="F222" s="8" t="s">
        <v>1309</v>
      </c>
      <c r="G222" s="8" t="s">
        <v>329</v>
      </c>
    </row>
    <row r="223" spans="1:7" ht="30" hidden="1" customHeight="1" x14ac:dyDescent="0.3">
      <c r="A223" s="52">
        <f t="shared" si="3"/>
        <v>219</v>
      </c>
      <c r="B223" s="8" t="str">
        <f>CONCATENATE(Employees[[#This Row],[Lastname]]," ",Employees[[#This Row],[Firstname]], " ",LEFT(Employees[[#This Row],[Middlename]],1),IF(ISBLANK(Employees[[#This Row],[Middlename]])," ","."))</f>
        <v>DOGELIO JEAN MELODY M.</v>
      </c>
      <c r="C223" s="8" t="s">
        <v>536</v>
      </c>
      <c r="D223" s="8" t="s">
        <v>1519</v>
      </c>
      <c r="E223" s="8" t="s">
        <v>1520</v>
      </c>
      <c r="F223" s="8" t="s">
        <v>1731</v>
      </c>
      <c r="G223" s="8" t="s">
        <v>103</v>
      </c>
    </row>
    <row r="224" spans="1:7" ht="30" hidden="1" customHeight="1" x14ac:dyDescent="0.3">
      <c r="A224" s="52">
        <f t="shared" si="3"/>
        <v>220</v>
      </c>
      <c r="B224" s="8" t="str">
        <f>CONCATENATE(Employees[[#This Row],[Lastname]]," ",Employees[[#This Row],[Firstname]], " ",LEFT(Employees[[#This Row],[Middlename]],1),IF(ISBLANK(Employees[[#This Row],[Middlename]])," ","."))</f>
        <v>DOGELIO RONNEL D.</v>
      </c>
      <c r="C224" s="8" t="s">
        <v>536</v>
      </c>
      <c r="D224" s="8" t="s">
        <v>1328</v>
      </c>
      <c r="E224" s="8" t="s">
        <v>1329</v>
      </c>
      <c r="F224" s="8" t="s">
        <v>274</v>
      </c>
      <c r="G224" s="8" t="s">
        <v>273</v>
      </c>
    </row>
    <row r="225" spans="1:7" ht="30" hidden="1" customHeight="1" x14ac:dyDescent="0.3">
      <c r="A225" s="52">
        <f t="shared" si="3"/>
        <v>221</v>
      </c>
      <c r="B225" s="8" t="str">
        <f>CONCATENATE(Employees[[#This Row],[Lastname]]," ",Employees[[#This Row],[Firstname]], " ",LEFT(Employees[[#This Row],[Middlename]],1),IF(ISBLANK(Employees[[#This Row],[Middlename]])," ","."))</f>
        <v>DOGNIDON MARLYN P.</v>
      </c>
      <c r="C225" s="8" t="s">
        <v>705</v>
      </c>
      <c r="D225" s="8" t="s">
        <v>706</v>
      </c>
      <c r="E225" s="8" t="s">
        <v>124</v>
      </c>
      <c r="F225" s="8" t="s">
        <v>96</v>
      </c>
      <c r="G225" s="8" t="s">
        <v>97</v>
      </c>
    </row>
    <row r="226" spans="1:7" ht="30" hidden="1" customHeight="1" x14ac:dyDescent="0.3">
      <c r="A226" s="52">
        <f t="shared" si="3"/>
        <v>222</v>
      </c>
      <c r="B226" s="8" t="str">
        <f>CONCATENATE(Employees[[#This Row],[Lastname]]," ",Employees[[#This Row],[Firstname]], " ",LEFT(Employees[[#This Row],[Middlename]],1),IF(ISBLANK(Employees[[#This Row],[Middlename]])," ","."))</f>
        <v>DOLOT JESUS JR. D.</v>
      </c>
      <c r="C226" s="8" t="s">
        <v>1060</v>
      </c>
      <c r="D226" s="8" t="s">
        <v>1061</v>
      </c>
      <c r="E226" s="8" t="s">
        <v>119</v>
      </c>
      <c r="F226" s="8" t="s">
        <v>125</v>
      </c>
      <c r="G226" s="8" t="s">
        <v>156</v>
      </c>
    </row>
    <row r="227" spans="1:7" ht="30" hidden="1" customHeight="1" x14ac:dyDescent="0.3">
      <c r="A227" s="52">
        <f t="shared" si="3"/>
        <v>223</v>
      </c>
      <c r="B227" s="8" t="str">
        <f>CONCATENATE(Employees[[#This Row],[Lastname]]," ",Employees[[#This Row],[Firstname]], " ",LEFT(Employees[[#This Row],[Middlename]],1),IF(ISBLANK(Employees[[#This Row],[Middlename]])," ","."))</f>
        <v>DOMINGO RACHEL L.</v>
      </c>
      <c r="C227" s="8" t="s">
        <v>1248</v>
      </c>
      <c r="D227" s="8" t="s">
        <v>1249</v>
      </c>
      <c r="E227" s="8" t="s">
        <v>229</v>
      </c>
      <c r="F227" s="8" t="s">
        <v>1303</v>
      </c>
      <c r="G227" s="8" t="s">
        <v>199</v>
      </c>
    </row>
    <row r="228" spans="1:7" ht="30" hidden="1" customHeight="1" x14ac:dyDescent="0.3">
      <c r="A228" s="52">
        <f t="shared" si="3"/>
        <v>224</v>
      </c>
      <c r="B228" s="8" t="str">
        <f>CONCATENATE(Employees[[#This Row],[Lastname]]," ",Employees[[#This Row],[Firstname]], " ",LEFT(Employees[[#This Row],[Middlename]],1),IF(ISBLANK(Employees[[#This Row],[Middlename]])," ","."))</f>
        <v>DUNGO PURISIMA CORAZON E.</v>
      </c>
      <c r="C228" s="8" t="s">
        <v>1033</v>
      </c>
      <c r="D228" s="8" t="s">
        <v>411</v>
      </c>
      <c r="E228" s="8" t="s">
        <v>381</v>
      </c>
      <c r="F228" s="8" t="s">
        <v>393</v>
      </c>
      <c r="G228" s="8" t="s">
        <v>103</v>
      </c>
    </row>
    <row r="229" spans="1:7" ht="30" hidden="1" customHeight="1" x14ac:dyDescent="0.3">
      <c r="A229" s="52">
        <f t="shared" si="3"/>
        <v>225</v>
      </c>
      <c r="B229" s="8" t="str">
        <f>CONCATENATE(Employees[[#This Row],[Lastname]]," ",Employees[[#This Row],[Firstname]], " ",LEFT(Employees[[#This Row],[Middlename]],1),IF(ISBLANK(Employees[[#This Row],[Middlename]])," ","."))</f>
        <v>EGASAN DELIA J.</v>
      </c>
      <c r="C229" s="8" t="s">
        <v>827</v>
      </c>
      <c r="D229" s="8" t="s">
        <v>828</v>
      </c>
      <c r="E229" s="8" t="s">
        <v>193</v>
      </c>
      <c r="F229" s="8"/>
      <c r="G229" s="8" t="s">
        <v>135</v>
      </c>
    </row>
    <row r="230" spans="1:7" ht="30" hidden="1" customHeight="1" x14ac:dyDescent="0.3">
      <c r="A230" s="52">
        <f t="shared" si="3"/>
        <v>226</v>
      </c>
      <c r="B230" s="8" t="str">
        <f>CONCATENATE(Employees[[#This Row],[Lastname]]," ",Employees[[#This Row],[Firstname]], " ",LEFT(Employees[[#This Row],[Middlename]],1),IF(ISBLANK(Employees[[#This Row],[Middlename]])," ","."))</f>
        <v>EMELO MARXIANE T.</v>
      </c>
      <c r="C230" s="8" t="s">
        <v>937</v>
      </c>
      <c r="D230" s="8" t="s">
        <v>938</v>
      </c>
      <c r="E230" s="8" t="s">
        <v>107</v>
      </c>
      <c r="F230" s="8" t="s">
        <v>820</v>
      </c>
      <c r="G230" s="8" t="s">
        <v>97</v>
      </c>
    </row>
    <row r="231" spans="1:7" ht="30" hidden="1" customHeight="1" x14ac:dyDescent="0.3">
      <c r="A231" s="52">
        <f t="shared" si="3"/>
        <v>227</v>
      </c>
      <c r="B231" s="8" t="str">
        <f>CONCATENATE(Employees[[#This Row],[Lastname]]," ",Employees[[#This Row],[Firstname]], " ",LEFT(Employees[[#This Row],[Middlename]],1),IF(ISBLANK(Employees[[#This Row],[Middlename]])," ","."))</f>
        <v>EMELO MARYJANE T.</v>
      </c>
      <c r="C231" s="8" t="s">
        <v>937</v>
      </c>
      <c r="D231" s="8" t="s">
        <v>1056</v>
      </c>
      <c r="E231" s="8" t="s">
        <v>107</v>
      </c>
      <c r="F231" s="8" t="s">
        <v>820</v>
      </c>
      <c r="G231" s="8" t="s">
        <v>97</v>
      </c>
    </row>
    <row r="232" spans="1:7" ht="30" hidden="1" customHeight="1" x14ac:dyDescent="0.3">
      <c r="A232" s="52">
        <f t="shared" si="3"/>
        <v>228</v>
      </c>
      <c r="B232" s="8" t="str">
        <f>CONCATENATE(Employees[[#This Row],[Lastname]]," ",Employees[[#This Row],[Firstname]], " ",LEFT(Employees[[#This Row],[Middlename]],1),IF(ISBLANK(Employees[[#This Row],[Middlename]])," ","."))</f>
        <v>ENMACIO LEILA A.</v>
      </c>
      <c r="C232" s="8" t="s">
        <v>519</v>
      </c>
      <c r="D232" s="8" t="s">
        <v>520</v>
      </c>
      <c r="E232" s="8" t="s">
        <v>286</v>
      </c>
      <c r="F232" s="8" t="s">
        <v>521</v>
      </c>
      <c r="G232" s="8" t="s">
        <v>442</v>
      </c>
    </row>
    <row r="233" spans="1:7" ht="30" hidden="1" customHeight="1" x14ac:dyDescent="0.3">
      <c r="A233" s="52">
        <f t="shared" si="3"/>
        <v>229</v>
      </c>
      <c r="B233" s="8" t="str">
        <f>CONCATENATE(Employees[[#This Row],[Lastname]]," ",Employees[[#This Row],[Firstname]], " ",LEFT(Employees[[#This Row],[Middlename]],1),IF(ISBLANK(Employees[[#This Row],[Middlename]])," ","."))</f>
        <v>ENRIQUEZ ANABEL O.</v>
      </c>
      <c r="C233" s="8" t="s">
        <v>122</v>
      </c>
      <c r="D233" s="8" t="s">
        <v>392</v>
      </c>
      <c r="E233" s="8" t="s">
        <v>1522</v>
      </c>
      <c r="F233" s="8" t="s">
        <v>1309</v>
      </c>
      <c r="G233" s="8" t="s">
        <v>135</v>
      </c>
    </row>
    <row r="234" spans="1:7" ht="30" hidden="1" customHeight="1" x14ac:dyDescent="0.3">
      <c r="A234" s="52">
        <f t="shared" si="3"/>
        <v>230</v>
      </c>
      <c r="B234" s="8" t="str">
        <f>CONCATENATE(Employees[[#This Row],[Lastname]]," ",Employees[[#This Row],[Firstname]], " ",LEFT(Employees[[#This Row],[Middlename]],1),IF(ISBLANK(Employees[[#This Row],[Middlename]])," ","."))</f>
        <v>ENRIQUEZ EDGAR P.</v>
      </c>
      <c r="C234" s="8" t="s">
        <v>122</v>
      </c>
      <c r="D234" s="8" t="s">
        <v>123</v>
      </c>
      <c r="E234" s="8" t="s">
        <v>124</v>
      </c>
      <c r="F234" s="8" t="s">
        <v>125</v>
      </c>
      <c r="G234" s="8" t="s">
        <v>126</v>
      </c>
    </row>
    <row r="235" spans="1:7" ht="30" hidden="1" customHeight="1" x14ac:dyDescent="0.3">
      <c r="A235" s="52">
        <f t="shared" si="3"/>
        <v>231</v>
      </c>
      <c r="B235" s="8" t="str">
        <f>CONCATENATE(Employees[[#This Row],[Lastname]]," ",Employees[[#This Row],[Firstname]], " ",LEFT(Employees[[#This Row],[Middlename]],1),IF(ISBLANK(Employees[[#This Row],[Middlename]])," ","."))</f>
        <v>ERIDAO ROSALINDA P.</v>
      </c>
      <c r="C235" s="8" t="s">
        <v>232</v>
      </c>
      <c r="D235" s="8" t="s">
        <v>231</v>
      </c>
      <c r="E235" s="8" t="s">
        <v>124</v>
      </c>
      <c r="F235" s="8" t="s">
        <v>224</v>
      </c>
      <c r="G235" s="8" t="s">
        <v>213</v>
      </c>
    </row>
    <row r="236" spans="1:7" ht="30" hidden="1" customHeight="1" x14ac:dyDescent="0.3">
      <c r="A236" s="52">
        <f t="shared" si="3"/>
        <v>232</v>
      </c>
      <c r="B236" s="8" t="str">
        <f>CONCATENATE(Employees[[#This Row],[Lastname]]," ",Employees[[#This Row],[Firstname]], " ",LEFT(Employees[[#This Row],[Middlename]],1),IF(ISBLANK(Employees[[#This Row],[Middlename]])," ","."))</f>
        <v>ESCAMILLAS EVELYN M.</v>
      </c>
      <c r="C236" s="8" t="s">
        <v>415</v>
      </c>
      <c r="D236" s="8" t="s">
        <v>416</v>
      </c>
      <c r="E236" s="8" t="s">
        <v>84</v>
      </c>
      <c r="F236" s="8" t="s">
        <v>417</v>
      </c>
      <c r="G236" s="8" t="s">
        <v>103</v>
      </c>
    </row>
    <row r="237" spans="1:7" ht="30" hidden="1" customHeight="1" x14ac:dyDescent="0.3">
      <c r="A237" s="52">
        <f t="shared" si="3"/>
        <v>233</v>
      </c>
      <c r="B237" s="8" t="str">
        <f>CONCATENATE(Employees[[#This Row],[Lastname]]," ",Employees[[#This Row],[Firstname]], " ",LEFT(Employees[[#This Row],[Middlename]],1),IF(ISBLANK(Employees[[#This Row],[Middlename]])," ","."))</f>
        <v xml:space="preserve">ESMAEL EMRAN  </v>
      </c>
      <c r="C237" s="8" t="s">
        <v>1523</v>
      </c>
      <c r="D237" s="8" t="s">
        <v>1524</v>
      </c>
      <c r="E237" s="8"/>
      <c r="F237" s="8" t="s">
        <v>1309</v>
      </c>
      <c r="G237" s="8" t="s">
        <v>291</v>
      </c>
    </row>
    <row r="238" spans="1:7" ht="30" hidden="1" customHeight="1" x14ac:dyDescent="0.3">
      <c r="A238" s="52">
        <f t="shared" si="3"/>
        <v>234</v>
      </c>
      <c r="B238" s="8" t="str">
        <f>CONCATENATE(Employees[[#This Row],[Lastname]]," ",Employees[[#This Row],[Firstname]], " ",LEFT(Employees[[#This Row],[Middlename]],1),IF(ISBLANK(Employees[[#This Row],[Middlename]])," ","."))</f>
        <v>ESPINOSA RUBY ANN V.</v>
      </c>
      <c r="C238" s="8" t="s">
        <v>1525</v>
      </c>
      <c r="D238" s="8" t="s">
        <v>1526</v>
      </c>
      <c r="E238" s="8" t="s">
        <v>728</v>
      </c>
      <c r="F238" s="8" t="s">
        <v>1309</v>
      </c>
      <c r="G238" s="8" t="s">
        <v>97</v>
      </c>
    </row>
    <row r="239" spans="1:7" ht="30" hidden="1" customHeight="1" x14ac:dyDescent="0.3">
      <c r="A239" s="52">
        <f t="shared" si="3"/>
        <v>235</v>
      </c>
      <c r="B239" s="8" t="str">
        <f>CONCATENATE(Employees[[#This Row],[Lastname]]," ",Employees[[#This Row],[Firstname]], " ",LEFT(Employees[[#This Row],[Middlename]],1),IF(ISBLANK(Employees[[#This Row],[Middlename]])," ","."))</f>
        <v>ESPIRITU RONALD M.</v>
      </c>
      <c r="C239" s="8" t="s">
        <v>625</v>
      </c>
      <c r="D239" s="8" t="s">
        <v>626</v>
      </c>
      <c r="E239" s="8" t="s">
        <v>84</v>
      </c>
      <c r="F239" s="8" t="s">
        <v>125</v>
      </c>
      <c r="G239" s="8" t="s">
        <v>103</v>
      </c>
    </row>
    <row r="240" spans="1:7" ht="30" hidden="1" customHeight="1" x14ac:dyDescent="0.3">
      <c r="A240" s="52">
        <f t="shared" si="3"/>
        <v>236</v>
      </c>
      <c r="B240" s="8" t="str">
        <f>CONCATENATE(Employees[[#This Row],[Lastname]]," ",Employees[[#This Row],[Firstname]], " ",LEFT(Employees[[#This Row],[Middlename]],1),IF(ISBLANK(Employees[[#This Row],[Middlename]])," ","."))</f>
        <v>ESTABILLO JUSTINE CARL G.</v>
      </c>
      <c r="C240" s="8" t="s">
        <v>1429</v>
      </c>
      <c r="D240" s="8" t="s">
        <v>1527</v>
      </c>
      <c r="E240" s="8" t="s">
        <v>1528</v>
      </c>
      <c r="F240" s="8" t="s">
        <v>1731</v>
      </c>
      <c r="G240" s="8" t="s">
        <v>135</v>
      </c>
    </row>
    <row r="241" spans="1:7" ht="30" hidden="1" customHeight="1" x14ac:dyDescent="0.3">
      <c r="A241" s="52">
        <f t="shared" si="3"/>
        <v>237</v>
      </c>
      <c r="B241" s="8" t="str">
        <f>CONCATENATE(Employees[[#This Row],[Lastname]]," ",Employees[[#This Row],[Firstname]], " ",LEFT(Employees[[#This Row],[Middlename]],1),IF(ISBLANK(Employees[[#This Row],[Middlename]])," ","."))</f>
        <v>ESTALE JOCELYN M.</v>
      </c>
      <c r="C241" s="8" t="s">
        <v>1529</v>
      </c>
      <c r="D241" s="8" t="s">
        <v>1530</v>
      </c>
      <c r="E241" s="8" t="s">
        <v>132</v>
      </c>
      <c r="F241" s="8" t="s">
        <v>1309</v>
      </c>
      <c r="G241" s="8" t="s">
        <v>1734</v>
      </c>
    </row>
    <row r="242" spans="1:7" ht="30" hidden="1" customHeight="1" x14ac:dyDescent="0.3">
      <c r="A242" s="52">
        <f t="shared" si="3"/>
        <v>238</v>
      </c>
      <c r="B242" s="8" t="str">
        <f>CONCATENATE(Employees[[#This Row],[Lastname]]," ",Employees[[#This Row],[Firstname]], " ",LEFT(Employees[[#This Row],[Middlename]],1),IF(ISBLANK(Employees[[#This Row],[Middlename]])," ","."))</f>
        <v>ESTIEBER ARISTOTLE B.</v>
      </c>
      <c r="C242" s="8" t="s">
        <v>1531</v>
      </c>
      <c r="D242" s="8" t="s">
        <v>1532</v>
      </c>
      <c r="E242" s="8" t="s">
        <v>145</v>
      </c>
      <c r="F242" s="8" t="s">
        <v>1309</v>
      </c>
      <c r="G242" s="8" t="s">
        <v>291</v>
      </c>
    </row>
    <row r="243" spans="1:7" ht="30" hidden="1" customHeight="1" x14ac:dyDescent="0.3">
      <c r="A243" s="52">
        <f t="shared" si="3"/>
        <v>239</v>
      </c>
      <c r="B243" s="8" t="str">
        <f>CONCATENATE(Employees[[#This Row],[Lastname]]," ",Employees[[#This Row],[Firstname]], " ",LEFT(Employees[[#This Row],[Middlename]],1),IF(ISBLANK(Employees[[#This Row],[Middlename]])," ","."))</f>
        <v>ESTIGOY BEVERLY ANNE P.</v>
      </c>
      <c r="C243" s="8" t="s">
        <v>386</v>
      </c>
      <c r="D243" s="8" t="s">
        <v>387</v>
      </c>
      <c r="E243" s="8" t="s">
        <v>124</v>
      </c>
      <c r="F243" s="8" t="s">
        <v>96</v>
      </c>
      <c r="G243" s="8" t="s">
        <v>97</v>
      </c>
    </row>
    <row r="244" spans="1:7" ht="30" hidden="1" customHeight="1" x14ac:dyDescent="0.3">
      <c r="A244" s="52">
        <f t="shared" si="3"/>
        <v>240</v>
      </c>
      <c r="B244" s="8" t="str">
        <f>CONCATENATE(Employees[[#This Row],[Lastname]]," ",Employees[[#This Row],[Firstname]], " ",LEFT(Employees[[#This Row],[Middlename]],1),IF(ISBLANK(Employees[[#This Row],[Middlename]])," ","."))</f>
        <v>ESTOLE JOCELYN D.</v>
      </c>
      <c r="C244" s="8" t="s">
        <v>1533</v>
      </c>
      <c r="D244" s="8" t="s">
        <v>1530</v>
      </c>
      <c r="E244" s="8" t="s">
        <v>119</v>
      </c>
      <c r="F244" s="8" t="s">
        <v>1309</v>
      </c>
      <c r="G244" s="8" t="s">
        <v>369</v>
      </c>
    </row>
    <row r="245" spans="1:7" ht="30" hidden="1" customHeight="1" x14ac:dyDescent="0.3">
      <c r="A245" s="52">
        <f t="shared" si="3"/>
        <v>241</v>
      </c>
      <c r="B245" s="8" t="str">
        <f>CONCATENATE(Employees[[#This Row],[Lastname]]," ",Employees[[#This Row],[Firstname]], " ",LEFT(Employees[[#This Row],[Middlename]],1),IF(ISBLANK(Employees[[#This Row],[Middlename]])," ","."))</f>
        <v>ESTRANGCO MERCY U.</v>
      </c>
      <c r="C245" s="8" t="s">
        <v>595</v>
      </c>
      <c r="D245" s="8" t="s">
        <v>596</v>
      </c>
      <c r="E245" s="8" t="s">
        <v>597</v>
      </c>
      <c r="F245" s="8" t="s">
        <v>198</v>
      </c>
      <c r="G245" s="8" t="s">
        <v>593</v>
      </c>
    </row>
    <row r="246" spans="1:7" ht="30" hidden="1" customHeight="1" x14ac:dyDescent="0.3">
      <c r="A246" s="52">
        <f t="shared" si="3"/>
        <v>242</v>
      </c>
      <c r="B246" s="8" t="str">
        <f>CONCATENATE(Employees[[#This Row],[Lastname]]," ",Employees[[#This Row],[Firstname]], " ",LEFT(Employees[[#This Row],[Middlename]],1),IF(ISBLANK(Employees[[#This Row],[Middlename]])," ","."))</f>
        <v>EVANGELISTA NORENA S.</v>
      </c>
      <c r="C246" s="8" t="s">
        <v>770</v>
      </c>
      <c r="D246" s="8" t="s">
        <v>771</v>
      </c>
      <c r="E246" s="8" t="s">
        <v>161</v>
      </c>
      <c r="F246" s="8" t="s">
        <v>772</v>
      </c>
      <c r="G246" s="8" t="s">
        <v>103</v>
      </c>
    </row>
    <row r="247" spans="1:7" ht="30" hidden="1" customHeight="1" x14ac:dyDescent="0.3">
      <c r="A247" s="52">
        <f t="shared" si="3"/>
        <v>243</v>
      </c>
      <c r="B247" s="8" t="str">
        <f>CONCATENATE(Employees[[#This Row],[Lastname]]," ",Employees[[#This Row],[Firstname]], " ",LEFT(Employees[[#This Row],[Middlename]],1),IF(ISBLANK(Employees[[#This Row],[Middlename]])," ","."))</f>
        <v>FELICIDARIO PAMELA C.</v>
      </c>
      <c r="C247" s="8" t="s">
        <v>1281</v>
      </c>
      <c r="D247" s="8" t="s">
        <v>1282</v>
      </c>
      <c r="E247" s="8" t="s">
        <v>1283</v>
      </c>
      <c r="F247" s="8" t="s">
        <v>125</v>
      </c>
      <c r="G247" s="8" t="s">
        <v>1214</v>
      </c>
    </row>
    <row r="248" spans="1:7" ht="30" hidden="1" customHeight="1" x14ac:dyDescent="0.3">
      <c r="A248" s="52">
        <f t="shared" si="3"/>
        <v>244</v>
      </c>
      <c r="B248" s="8" t="str">
        <f>CONCATENATE(Employees[[#This Row],[Lastname]]," ",Employees[[#This Row],[Firstname]], " ",LEFT(Employees[[#This Row],[Middlename]],1),IF(ISBLANK(Employees[[#This Row],[Middlename]])," ","."))</f>
        <v>FELLO VIRGILIO O.</v>
      </c>
      <c r="C248" s="8" t="s">
        <v>1144</v>
      </c>
      <c r="D248" s="8" t="s">
        <v>1145</v>
      </c>
      <c r="E248" s="8" t="s">
        <v>584</v>
      </c>
      <c r="F248" s="8"/>
      <c r="G248" s="8"/>
    </row>
    <row r="249" spans="1:7" ht="30" hidden="1" customHeight="1" x14ac:dyDescent="0.3">
      <c r="A249" s="52">
        <f t="shared" si="3"/>
        <v>245</v>
      </c>
      <c r="B249" s="8" t="str">
        <f>CONCATENATE(Employees[[#This Row],[Lastname]]," ",Employees[[#This Row],[Firstname]], " ",LEFT(Employees[[#This Row],[Middlename]],1),IF(ISBLANK(Employees[[#This Row],[Middlename]])," ","."))</f>
        <v>FELLO VIRGILIO O.</v>
      </c>
      <c r="C249" s="8" t="s">
        <v>1144</v>
      </c>
      <c r="D249" s="8" t="s">
        <v>1145</v>
      </c>
      <c r="E249" s="8" t="s">
        <v>584</v>
      </c>
      <c r="F249" s="8" t="s">
        <v>1309</v>
      </c>
      <c r="G249" s="8" t="s">
        <v>199</v>
      </c>
    </row>
    <row r="250" spans="1:7" ht="30" hidden="1" customHeight="1" x14ac:dyDescent="0.3">
      <c r="A250" s="52">
        <f t="shared" si="3"/>
        <v>246</v>
      </c>
      <c r="B250" s="8" t="str">
        <f>CONCATENATE(Employees[[#This Row],[Lastname]]," ",Employees[[#This Row],[Firstname]], " ",LEFT(Employees[[#This Row],[Middlename]],1),IF(ISBLANK(Employees[[#This Row],[Middlename]])," ","."))</f>
        <v>FERMA AMELITA V.</v>
      </c>
      <c r="C250" s="8" t="s">
        <v>433</v>
      </c>
      <c r="D250" s="8" t="s">
        <v>776</v>
      </c>
      <c r="E250" s="8" t="s">
        <v>728</v>
      </c>
      <c r="F250" s="8"/>
      <c r="G250" s="18" t="s">
        <v>1078</v>
      </c>
    </row>
    <row r="251" spans="1:7" ht="30" hidden="1" customHeight="1" x14ac:dyDescent="0.3">
      <c r="A251" s="52">
        <f t="shared" si="3"/>
        <v>247</v>
      </c>
      <c r="B251" s="8" t="str">
        <f>CONCATENATE(Employees[[#This Row],[Lastname]]," ",Employees[[#This Row],[Firstname]], " ",LEFT(Employees[[#This Row],[Middlename]],1),IF(ISBLANK(Employees[[#This Row],[Middlename]])," ","."))</f>
        <v>FERMA ARCELI C.</v>
      </c>
      <c r="C251" s="8" t="s">
        <v>433</v>
      </c>
      <c r="D251" s="8" t="s">
        <v>434</v>
      </c>
      <c r="E251" s="8" t="s">
        <v>134</v>
      </c>
      <c r="F251" s="8" t="s">
        <v>125</v>
      </c>
      <c r="G251" s="8" t="s">
        <v>334</v>
      </c>
    </row>
    <row r="252" spans="1:7" ht="30" hidden="1" customHeight="1" x14ac:dyDescent="0.3">
      <c r="A252" s="52">
        <f t="shared" si="3"/>
        <v>248</v>
      </c>
      <c r="B252" s="8" t="str">
        <f>CONCATENATE(Employees[[#This Row],[Lastname]]," ",Employees[[#This Row],[Firstname]], " ",LEFT(Employees[[#This Row],[Middlename]],1),IF(ISBLANK(Employees[[#This Row],[Middlename]])," ","."))</f>
        <v>FERMA ERIC N.</v>
      </c>
      <c r="C252" s="8" t="s">
        <v>433</v>
      </c>
      <c r="D252" s="8" t="s">
        <v>1534</v>
      </c>
      <c r="E252" s="8" t="s">
        <v>1535</v>
      </c>
      <c r="F252" s="8" t="s">
        <v>1309</v>
      </c>
      <c r="G252" s="8" t="s">
        <v>209</v>
      </c>
    </row>
    <row r="253" spans="1:7" ht="30" hidden="1" customHeight="1" x14ac:dyDescent="0.3">
      <c r="A253" s="52">
        <f t="shared" si="3"/>
        <v>249</v>
      </c>
      <c r="B253" s="8" t="str">
        <f>CONCATENATE(Employees[[#This Row],[Lastname]]," ",Employees[[#This Row],[Firstname]], " ",LEFT(Employees[[#This Row],[Middlename]],1),IF(ISBLANK(Employees[[#This Row],[Middlename]])," ","."))</f>
        <v>FERMA ETHEL GRACE N.</v>
      </c>
      <c r="C253" s="8" t="s">
        <v>433</v>
      </c>
      <c r="D253" s="8" t="s">
        <v>1536</v>
      </c>
      <c r="E253" s="8" t="s">
        <v>1537</v>
      </c>
      <c r="F253" s="8" t="s">
        <v>1309</v>
      </c>
      <c r="G253" s="8" t="s">
        <v>97</v>
      </c>
    </row>
    <row r="254" spans="1:7" ht="30" hidden="1" customHeight="1" x14ac:dyDescent="0.3">
      <c r="A254" s="52">
        <f t="shared" si="3"/>
        <v>250</v>
      </c>
      <c r="B254" s="8" t="str">
        <f>CONCATENATE(Employees[[#This Row],[Lastname]]," ",Employees[[#This Row],[Firstname]], " ",LEFT(Employees[[#This Row],[Middlename]],1),IF(ISBLANK(Employees[[#This Row],[Middlename]])," ","."))</f>
        <v>FERMA JOSEFA O.</v>
      </c>
      <c r="C254" s="8" t="s">
        <v>433</v>
      </c>
      <c r="D254" s="8" t="s">
        <v>1109</v>
      </c>
      <c r="E254" s="8" t="s">
        <v>845</v>
      </c>
      <c r="F254" s="8" t="s">
        <v>877</v>
      </c>
      <c r="G254" s="18" t="s">
        <v>109</v>
      </c>
    </row>
    <row r="255" spans="1:7" ht="30" hidden="1" customHeight="1" x14ac:dyDescent="0.3">
      <c r="A255" s="52">
        <f t="shared" si="3"/>
        <v>251</v>
      </c>
      <c r="B255" s="8" t="str">
        <f>CONCATENATE(Employees[[#This Row],[Lastname]]," ",Employees[[#This Row],[Firstname]], " ",LEFT(Employees[[#This Row],[Middlename]],1),IF(ISBLANK(Employees[[#This Row],[Middlename]])," ","."))</f>
        <v>FERMA MARIA I.</v>
      </c>
      <c r="C255" s="8" t="s">
        <v>433</v>
      </c>
      <c r="D255" s="8" t="s">
        <v>726</v>
      </c>
      <c r="E255" s="8" t="s">
        <v>969</v>
      </c>
      <c r="F255" s="8" t="s">
        <v>125</v>
      </c>
      <c r="G255" s="8" t="s">
        <v>540</v>
      </c>
    </row>
    <row r="256" spans="1:7" ht="30" hidden="1" customHeight="1" x14ac:dyDescent="0.3">
      <c r="A256" s="52">
        <f t="shared" si="3"/>
        <v>252</v>
      </c>
      <c r="B256" s="8" t="str">
        <f>CONCATENATE(Employees[[#This Row],[Lastname]]," ",Employees[[#This Row],[Firstname]], " ",LEFT(Employees[[#This Row],[Middlename]],1),IF(ISBLANK(Employees[[#This Row],[Middlename]])," ","."))</f>
        <v>FERMA MARIA VICTORIA D.</v>
      </c>
      <c r="C256" s="8" t="s">
        <v>433</v>
      </c>
      <c r="D256" s="8" t="s">
        <v>576</v>
      </c>
      <c r="E256" s="8" t="s">
        <v>119</v>
      </c>
      <c r="F256" s="8" t="s">
        <v>125</v>
      </c>
      <c r="G256" s="8" t="s">
        <v>369</v>
      </c>
    </row>
    <row r="257" spans="1:7" ht="30" hidden="1" customHeight="1" x14ac:dyDescent="0.3">
      <c r="A257" s="52">
        <f t="shared" si="3"/>
        <v>253</v>
      </c>
      <c r="B257" s="8" t="str">
        <f>CONCATENATE(Employees[[#This Row],[Lastname]]," ",Employees[[#This Row],[Firstname]], " ",LEFT(Employees[[#This Row],[Middlename]],1),IF(ISBLANK(Employees[[#This Row],[Middlename]])," ","."))</f>
        <v xml:space="preserve">FERMA RAYMOND  </v>
      </c>
      <c r="C257" s="8" t="s">
        <v>433</v>
      </c>
      <c r="D257" s="8" t="s">
        <v>1538</v>
      </c>
      <c r="E257" s="8"/>
      <c r="F257" s="8" t="s">
        <v>1309</v>
      </c>
      <c r="G257" s="8" t="s">
        <v>291</v>
      </c>
    </row>
    <row r="258" spans="1:7" ht="30" hidden="1" customHeight="1" x14ac:dyDescent="0.3">
      <c r="A258" s="52">
        <f t="shared" si="3"/>
        <v>254</v>
      </c>
      <c r="B258" s="8" t="str">
        <f>CONCATENATE(Employees[[#This Row],[Lastname]]," ",Employees[[#This Row],[Firstname]], " ",LEFT(Employees[[#This Row],[Middlename]],1),IF(ISBLANK(Employees[[#This Row],[Middlename]])," ","."))</f>
        <v xml:space="preserve">FERMA ROMEO  </v>
      </c>
      <c r="C258" s="8" t="s">
        <v>433</v>
      </c>
      <c r="D258" s="8" t="s">
        <v>799</v>
      </c>
      <c r="E258" s="8"/>
      <c r="F258" s="8"/>
      <c r="G258" s="8" t="s">
        <v>291</v>
      </c>
    </row>
    <row r="259" spans="1:7" ht="30" hidden="1" customHeight="1" x14ac:dyDescent="0.3">
      <c r="A259" s="52">
        <f t="shared" si="3"/>
        <v>255</v>
      </c>
      <c r="B259" s="8" t="str">
        <f>CONCATENATE(Employees[[#This Row],[Lastname]]," ",Employees[[#This Row],[Firstname]], " ",LEFT(Employees[[#This Row],[Middlename]],1),IF(ISBLANK(Employees[[#This Row],[Middlename]])," ","."))</f>
        <v>FERNANDEZ MILAGROS C.</v>
      </c>
      <c r="C259" s="8" t="s">
        <v>791</v>
      </c>
      <c r="D259" s="8" t="s">
        <v>1090</v>
      </c>
      <c r="E259" s="8" t="s">
        <v>655</v>
      </c>
      <c r="F259" s="8" t="s">
        <v>198</v>
      </c>
      <c r="G259" s="8" t="s">
        <v>103</v>
      </c>
    </row>
    <row r="260" spans="1:7" ht="30" hidden="1" customHeight="1" x14ac:dyDescent="0.3">
      <c r="A260" s="52">
        <f t="shared" si="3"/>
        <v>256</v>
      </c>
      <c r="B260" s="8" t="str">
        <f>CONCATENATE(Employees[[#This Row],[Lastname]]," ",Employees[[#This Row],[Firstname]], " ",LEFT(Employees[[#This Row],[Middlename]],1),IF(ISBLANK(Employees[[#This Row],[Middlename]])," ","."))</f>
        <v xml:space="preserve">FLAVIER ADORACION  </v>
      </c>
      <c r="C260" s="8" t="s">
        <v>477</v>
      </c>
      <c r="D260" s="8" t="s">
        <v>478</v>
      </c>
      <c r="E260" s="8"/>
      <c r="F260" s="8" t="s">
        <v>479</v>
      </c>
      <c r="G260" s="8" t="s">
        <v>109</v>
      </c>
    </row>
    <row r="261" spans="1:7" ht="30" hidden="1" customHeight="1" x14ac:dyDescent="0.3">
      <c r="A261" s="52">
        <f t="shared" si="3"/>
        <v>257</v>
      </c>
      <c r="B261" s="8" t="str">
        <f>CONCATENATE(Employees[[#This Row],[Lastname]]," ",Employees[[#This Row],[Firstname]], " ",LEFT(Employees[[#This Row],[Middlename]],1),IF(ISBLANK(Employees[[#This Row],[Middlename]])," ","."))</f>
        <v xml:space="preserve">FLORES EDERLYN  </v>
      </c>
      <c r="C261" s="8" t="s">
        <v>1539</v>
      </c>
      <c r="D261" s="8" t="s">
        <v>1540</v>
      </c>
      <c r="E261" s="8"/>
      <c r="F261" s="8" t="s">
        <v>1309</v>
      </c>
      <c r="G261" s="8" t="s">
        <v>291</v>
      </c>
    </row>
    <row r="262" spans="1:7" ht="30" hidden="1" customHeight="1" x14ac:dyDescent="0.3">
      <c r="A262" s="52">
        <f t="shared" si="3"/>
        <v>258</v>
      </c>
      <c r="B262" s="8" t="str">
        <f>CONCATENATE(Employees[[#This Row],[Lastname]]," ",Employees[[#This Row],[Firstname]], " ",LEFT(Employees[[#This Row],[Middlename]],1),IF(ISBLANK(Employees[[#This Row],[Middlename]])," ","."))</f>
        <v>FLORES MARIA PATRICIA NICOLE C.</v>
      </c>
      <c r="C262" s="8" t="s">
        <v>1539</v>
      </c>
      <c r="D262" s="8" t="s">
        <v>1541</v>
      </c>
      <c r="E262" s="8" t="s">
        <v>1542</v>
      </c>
      <c r="F262" s="8" t="s">
        <v>1309</v>
      </c>
      <c r="G262" s="8" t="s">
        <v>97</v>
      </c>
    </row>
    <row r="263" spans="1:7" ht="30" hidden="1" customHeight="1" x14ac:dyDescent="0.3">
      <c r="A263" s="52">
        <f t="shared" ref="A263:A326" si="4">A262+1</f>
        <v>259</v>
      </c>
      <c r="B263" s="8" t="str">
        <f>CONCATENATE(Employees[[#This Row],[Lastname]]," ",Employees[[#This Row],[Firstname]], " ",LEFT(Employees[[#This Row],[Middlename]],1),IF(ISBLANK(Employees[[#This Row],[Middlename]])," ","."))</f>
        <v xml:space="preserve">FLORES RICHARD  </v>
      </c>
      <c r="C263" s="8" t="s">
        <v>1539</v>
      </c>
      <c r="D263" s="8" t="s">
        <v>1399</v>
      </c>
      <c r="E263" s="8"/>
      <c r="F263" s="8" t="s">
        <v>1309</v>
      </c>
      <c r="G263" s="8" t="s">
        <v>291</v>
      </c>
    </row>
    <row r="264" spans="1:7" ht="30" hidden="1" customHeight="1" x14ac:dyDescent="0.3">
      <c r="A264" s="52">
        <f t="shared" si="4"/>
        <v>260</v>
      </c>
      <c r="B264" s="8" t="str">
        <f>CONCATENATE(Employees[[#This Row],[Lastname]]," ",Employees[[#This Row],[Firstname]], " ",LEFT(Employees[[#This Row],[Middlename]],1),IF(ISBLANK(Employees[[#This Row],[Middlename]])," ","."))</f>
        <v>FRONDOZO AILEEN D.</v>
      </c>
      <c r="C264" s="8" t="s">
        <v>1543</v>
      </c>
      <c r="D264" s="8" t="s">
        <v>118</v>
      </c>
      <c r="E264" s="8" t="s">
        <v>119</v>
      </c>
      <c r="F264" s="8" t="s">
        <v>1309</v>
      </c>
      <c r="G264" s="8" t="s">
        <v>439</v>
      </c>
    </row>
    <row r="265" spans="1:7" ht="30" hidden="1" customHeight="1" x14ac:dyDescent="0.3">
      <c r="A265" s="52">
        <f t="shared" si="4"/>
        <v>261</v>
      </c>
      <c r="B265" s="8" t="str">
        <f>CONCATENATE(Employees[[#This Row],[Lastname]]," ",Employees[[#This Row],[Firstname]], " ",LEFT(Employees[[#This Row],[Middlename]],1),IF(ISBLANK(Employees[[#This Row],[Middlename]])," ","."))</f>
        <v>GABEJA MHAR G.</v>
      </c>
      <c r="C265" s="8" t="s">
        <v>605</v>
      </c>
      <c r="D265" s="8" t="s">
        <v>606</v>
      </c>
      <c r="E265" s="8" t="s">
        <v>166</v>
      </c>
      <c r="F265" s="8" t="s">
        <v>607</v>
      </c>
      <c r="G265" s="8" t="s">
        <v>593</v>
      </c>
    </row>
    <row r="266" spans="1:7" ht="30" hidden="1" customHeight="1" x14ac:dyDescent="0.3">
      <c r="A266" s="52">
        <f t="shared" si="4"/>
        <v>262</v>
      </c>
      <c r="B266" s="8" t="str">
        <f>CONCATENATE(Employees[[#This Row],[Lastname]]," ",Employees[[#This Row],[Firstname]], " ",LEFT(Employees[[#This Row],[Middlename]],1),IF(ISBLANK(Employees[[#This Row],[Middlename]])," ","."))</f>
        <v>GALANG JULIET B.</v>
      </c>
      <c r="C266" s="8" t="s">
        <v>944</v>
      </c>
      <c r="D266" s="8" t="s">
        <v>945</v>
      </c>
      <c r="E266" s="8" t="s">
        <v>946</v>
      </c>
      <c r="F266" s="8" t="s">
        <v>947</v>
      </c>
      <c r="G266" s="8" t="s">
        <v>360</v>
      </c>
    </row>
    <row r="267" spans="1:7" ht="30" hidden="1" customHeight="1" x14ac:dyDescent="0.3">
      <c r="A267" s="52">
        <f t="shared" si="4"/>
        <v>263</v>
      </c>
      <c r="B267" s="8" t="str">
        <f>CONCATENATE(Employees[[#This Row],[Lastname]]," ",Employees[[#This Row],[Firstname]], " ",LEFT(Employees[[#This Row],[Middlename]],1),IF(ISBLANK(Employees[[#This Row],[Middlename]])," ","."))</f>
        <v>GALARDE DELFIN A.</v>
      </c>
      <c r="C267" s="8" t="s">
        <v>1544</v>
      </c>
      <c r="D267" s="8" t="s">
        <v>1545</v>
      </c>
      <c r="E267" s="8" t="s">
        <v>88</v>
      </c>
      <c r="F267" s="8" t="s">
        <v>1309</v>
      </c>
      <c r="G267" s="8" t="s">
        <v>1745</v>
      </c>
    </row>
    <row r="268" spans="1:7" ht="30" hidden="1" customHeight="1" x14ac:dyDescent="0.3">
      <c r="A268" s="52">
        <f t="shared" si="4"/>
        <v>264</v>
      </c>
      <c r="B268" s="8" t="str">
        <f>CONCATENATE(Employees[[#This Row],[Lastname]]," ",Employees[[#This Row],[Firstname]], " ",LEFT(Employees[[#This Row],[Middlename]],1),IF(ISBLANK(Employees[[#This Row],[Middlename]])," ","."))</f>
        <v>GARCIA HAIZEL M.</v>
      </c>
      <c r="C268" s="8" t="s">
        <v>366</v>
      </c>
      <c r="D268" s="8" t="s">
        <v>367</v>
      </c>
      <c r="E268" s="8" t="s">
        <v>813</v>
      </c>
      <c r="F268" s="8" t="s">
        <v>368</v>
      </c>
      <c r="G268" s="8" t="s">
        <v>369</v>
      </c>
    </row>
    <row r="269" spans="1:7" ht="30" hidden="1" customHeight="1" x14ac:dyDescent="0.3">
      <c r="A269" s="52">
        <f t="shared" si="4"/>
        <v>265</v>
      </c>
      <c r="B269" s="8" t="str">
        <f>CONCATENATE(Employees[[#This Row],[Lastname]]," ",Employees[[#This Row],[Firstname]], " ",LEFT(Employees[[#This Row],[Middlename]],1),IF(ISBLANK(Employees[[#This Row],[Middlename]])," ","."))</f>
        <v>GARCIA JOAN B.</v>
      </c>
      <c r="C269" s="8" t="s">
        <v>366</v>
      </c>
      <c r="D269" s="8" t="s">
        <v>1546</v>
      </c>
      <c r="E269" s="8" t="s">
        <v>187</v>
      </c>
      <c r="F269" s="8" t="s">
        <v>1309</v>
      </c>
      <c r="G269" s="8" t="s">
        <v>97</v>
      </c>
    </row>
    <row r="270" spans="1:7" ht="30" hidden="1" customHeight="1" x14ac:dyDescent="0.3">
      <c r="A270" s="52">
        <f t="shared" si="4"/>
        <v>266</v>
      </c>
      <c r="B270" s="8" t="str">
        <f>CONCATENATE(Employees[[#This Row],[Lastname]]," ",Employees[[#This Row],[Firstname]], " ",LEFT(Employees[[#This Row],[Middlename]],1),IF(ISBLANK(Employees[[#This Row],[Middlename]])," ","."))</f>
        <v>GATPANDAN DOLORES J.</v>
      </c>
      <c r="C270" s="8" t="s">
        <v>219</v>
      </c>
      <c r="D270" s="8" t="s">
        <v>220</v>
      </c>
      <c r="E270" s="8" t="s">
        <v>139</v>
      </c>
      <c r="F270" s="8" t="s">
        <v>212</v>
      </c>
      <c r="G270" s="8" t="s">
        <v>213</v>
      </c>
    </row>
    <row r="271" spans="1:7" ht="30" hidden="1" customHeight="1" x14ac:dyDescent="0.3">
      <c r="A271" s="52">
        <f t="shared" si="4"/>
        <v>267</v>
      </c>
      <c r="B271" s="8" t="str">
        <f>CONCATENATE(Employees[[#This Row],[Lastname]]," ",Employees[[#This Row],[Firstname]], " ",LEFT(Employees[[#This Row],[Middlename]],1),IF(ISBLANK(Employees[[#This Row],[Middlename]])," ","."))</f>
        <v xml:space="preserve">GATPANDAN ETHEL  </v>
      </c>
      <c r="C271" s="8" t="s">
        <v>219</v>
      </c>
      <c r="D271" s="8" t="s">
        <v>1547</v>
      </c>
      <c r="E271" s="8"/>
      <c r="F271" s="8" t="s">
        <v>1309</v>
      </c>
      <c r="G271" s="8" t="s">
        <v>97</v>
      </c>
    </row>
    <row r="272" spans="1:7" ht="30" hidden="1" customHeight="1" x14ac:dyDescent="0.3">
      <c r="A272" s="52">
        <f t="shared" si="4"/>
        <v>268</v>
      </c>
      <c r="B272" s="8" t="str">
        <f>CONCATENATE(Employees[[#This Row],[Lastname]]," ",Employees[[#This Row],[Firstname]], " ",LEFT(Employees[[#This Row],[Middlename]],1),IF(ISBLANK(Employees[[#This Row],[Middlename]])," ","."))</f>
        <v>GATPANDAN MICHAEL E.</v>
      </c>
      <c r="C272" s="8" t="s">
        <v>219</v>
      </c>
      <c r="D272" s="8" t="s">
        <v>1548</v>
      </c>
      <c r="E272" s="8" t="s">
        <v>1549</v>
      </c>
      <c r="F272" s="8" t="s">
        <v>1309</v>
      </c>
      <c r="G272" s="8" t="s">
        <v>209</v>
      </c>
    </row>
    <row r="273" spans="1:7" ht="30" hidden="1" customHeight="1" x14ac:dyDescent="0.3">
      <c r="A273" s="52">
        <f t="shared" si="4"/>
        <v>269</v>
      </c>
      <c r="B273" s="8" t="str">
        <f>CONCATENATE(Employees[[#This Row],[Lastname]]," ",Employees[[#This Row],[Firstname]], " ",LEFT(Employees[[#This Row],[Middlename]],1),IF(ISBLANK(Employees[[#This Row],[Middlename]])," ","."))</f>
        <v>GATPANDAN NENITA M.</v>
      </c>
      <c r="C273" s="8" t="s">
        <v>219</v>
      </c>
      <c r="D273" s="8" t="s">
        <v>371</v>
      </c>
      <c r="E273" s="8" t="s">
        <v>84</v>
      </c>
      <c r="F273" s="8" t="s">
        <v>634</v>
      </c>
      <c r="G273" s="8" t="s">
        <v>372</v>
      </c>
    </row>
    <row r="274" spans="1:7" ht="30" hidden="1" customHeight="1" x14ac:dyDescent="0.3">
      <c r="A274" s="52">
        <f t="shared" si="4"/>
        <v>270</v>
      </c>
      <c r="B274" s="8" t="str">
        <f>CONCATENATE(Employees[[#This Row],[Lastname]]," ",Employees[[#This Row],[Firstname]], " ",LEFT(Employees[[#This Row],[Middlename]],1),IF(ISBLANK(Employees[[#This Row],[Middlename]])," ","."))</f>
        <v>GOMEZ EMMA M.</v>
      </c>
      <c r="C274" s="8" t="s">
        <v>686</v>
      </c>
      <c r="D274" s="8" t="s">
        <v>487</v>
      </c>
      <c r="E274" s="8" t="s">
        <v>84</v>
      </c>
      <c r="F274" s="8" t="s">
        <v>687</v>
      </c>
      <c r="G274" s="8" t="s">
        <v>273</v>
      </c>
    </row>
    <row r="275" spans="1:7" ht="30" hidden="1" customHeight="1" x14ac:dyDescent="0.3">
      <c r="A275" s="52">
        <f t="shared" si="4"/>
        <v>271</v>
      </c>
      <c r="B275" s="8" t="str">
        <f>CONCATENATE(Employees[[#This Row],[Lastname]]," ",Employees[[#This Row],[Firstname]], " ",LEFT(Employees[[#This Row],[Middlename]],1),IF(ISBLANK(Employees[[#This Row],[Middlename]])," ","."))</f>
        <v>GONZALES CHRISTI NERISSE E.</v>
      </c>
      <c r="C275" s="8" t="s">
        <v>866</v>
      </c>
      <c r="D275" s="8" t="s">
        <v>1550</v>
      </c>
      <c r="E275" s="8" t="s">
        <v>381</v>
      </c>
      <c r="F275" s="8" t="s">
        <v>1309</v>
      </c>
      <c r="G275" s="8" t="s">
        <v>273</v>
      </c>
    </row>
    <row r="276" spans="1:7" ht="30" hidden="1" customHeight="1" x14ac:dyDescent="0.3">
      <c r="A276" s="52">
        <f t="shared" si="4"/>
        <v>272</v>
      </c>
      <c r="B276" s="8" t="str">
        <f>CONCATENATE(Employees[[#This Row],[Lastname]]," ",Employees[[#This Row],[Firstname]], " ",LEFT(Employees[[#This Row],[Middlename]],1),IF(ISBLANK(Employees[[#This Row],[Middlename]])," ","."))</f>
        <v>GONZALES MARIO O.</v>
      </c>
      <c r="C276" s="8" t="s">
        <v>866</v>
      </c>
      <c r="D276" s="8" t="s">
        <v>599</v>
      </c>
      <c r="E276" s="8" t="s">
        <v>1551</v>
      </c>
      <c r="F276" s="8" t="s">
        <v>1309</v>
      </c>
      <c r="G276" s="8" t="s">
        <v>209</v>
      </c>
    </row>
    <row r="277" spans="1:7" ht="30" hidden="1" customHeight="1" x14ac:dyDescent="0.3">
      <c r="A277" s="52">
        <f t="shared" si="4"/>
        <v>273</v>
      </c>
      <c r="B277" s="8" t="str">
        <f>CONCATENATE(Employees[[#This Row],[Lastname]]," ",Employees[[#This Row],[Firstname]], " ",LEFT(Employees[[#This Row],[Middlename]],1),IF(ISBLANK(Employees[[#This Row],[Middlename]])," ","."))</f>
        <v>GONZALES MARY JANE D.</v>
      </c>
      <c r="C277" s="8" t="s">
        <v>866</v>
      </c>
      <c r="D277" s="8" t="s">
        <v>1521</v>
      </c>
      <c r="E277" s="8" t="s">
        <v>119</v>
      </c>
      <c r="F277" s="8" t="s">
        <v>1309</v>
      </c>
      <c r="G277" s="8" t="s">
        <v>213</v>
      </c>
    </row>
    <row r="278" spans="1:7" ht="30" hidden="1" customHeight="1" x14ac:dyDescent="0.3">
      <c r="A278" s="52">
        <f t="shared" si="4"/>
        <v>274</v>
      </c>
      <c r="B278" s="8" t="str">
        <f>CONCATENATE(Employees[[#This Row],[Lastname]]," ",Employees[[#This Row],[Firstname]], " ",LEFT(Employees[[#This Row],[Middlename]],1),IF(ISBLANK(Employees[[#This Row],[Middlename]])," ","."))</f>
        <v>GUAÑEZO MA. GINA P.</v>
      </c>
      <c r="C278" s="8" t="s">
        <v>766</v>
      </c>
      <c r="D278" s="8" t="s">
        <v>767</v>
      </c>
      <c r="E278" s="8" t="s">
        <v>124</v>
      </c>
      <c r="F278" s="8" t="s">
        <v>393</v>
      </c>
      <c r="G278" s="8" t="s">
        <v>103</v>
      </c>
    </row>
    <row r="279" spans="1:7" ht="30" hidden="1" customHeight="1" x14ac:dyDescent="0.3">
      <c r="A279" s="52">
        <f t="shared" si="4"/>
        <v>275</v>
      </c>
      <c r="B279" s="8" t="str">
        <f>CONCATENATE(Employees[[#This Row],[Lastname]]," ",Employees[[#This Row],[Firstname]], " ",LEFT(Employees[[#This Row],[Middlename]],1),IF(ISBLANK(Employees[[#This Row],[Middlename]])," ","."))</f>
        <v>GUAÑEZO MARY ANNE P.</v>
      </c>
      <c r="C279" s="8" t="s">
        <v>766</v>
      </c>
      <c r="D279" s="8" t="s">
        <v>842</v>
      </c>
      <c r="E279" s="8" t="s">
        <v>843</v>
      </c>
      <c r="F279" s="8" t="s">
        <v>125</v>
      </c>
      <c r="G279" s="8" t="s">
        <v>103</v>
      </c>
    </row>
    <row r="280" spans="1:7" ht="30" hidden="1" customHeight="1" x14ac:dyDescent="0.3">
      <c r="A280" s="52">
        <f t="shared" si="4"/>
        <v>276</v>
      </c>
      <c r="B280" s="8" t="str">
        <f>CONCATENATE(Employees[[#This Row],[Lastname]]," ",Employees[[#This Row],[Firstname]], " ",LEFT(Employees[[#This Row],[Middlename]],1),IF(ISBLANK(Employees[[#This Row],[Middlename]])," ","."))</f>
        <v xml:space="preserve">GUEVARRA ROLANDO  </v>
      </c>
      <c r="C280" s="8" t="s">
        <v>1552</v>
      </c>
      <c r="D280" s="8" t="s">
        <v>1553</v>
      </c>
      <c r="E280" s="8"/>
      <c r="F280" s="8" t="s">
        <v>1309</v>
      </c>
      <c r="G280" s="8" t="s">
        <v>291</v>
      </c>
    </row>
    <row r="281" spans="1:7" ht="30" hidden="1" customHeight="1" x14ac:dyDescent="0.3">
      <c r="A281" s="52">
        <f t="shared" si="4"/>
        <v>277</v>
      </c>
      <c r="B281" s="8" t="str">
        <f>CONCATENATE(Employees[[#This Row],[Lastname]]," ",Employees[[#This Row],[Firstname]], " ",LEFT(Employees[[#This Row],[Middlename]],1),IF(ISBLANK(Employees[[#This Row],[Middlename]])," ","."))</f>
        <v>GUMIRAN HERMINIA A.</v>
      </c>
      <c r="C281" s="8" t="s">
        <v>1554</v>
      </c>
      <c r="D281" s="8" t="s">
        <v>1555</v>
      </c>
      <c r="E281" s="8" t="s">
        <v>1556</v>
      </c>
      <c r="F281" s="8" t="s">
        <v>1309</v>
      </c>
      <c r="G281" s="8" t="s">
        <v>1079</v>
      </c>
    </row>
    <row r="282" spans="1:7" ht="30" hidden="1" customHeight="1" x14ac:dyDescent="0.3">
      <c r="A282" s="52">
        <f t="shared" si="4"/>
        <v>278</v>
      </c>
      <c r="B282" s="8" t="str">
        <f>CONCATENATE(Employees[[#This Row],[Lastname]]," ",Employees[[#This Row],[Firstname]], " ",LEFT(Employees[[#This Row],[Middlename]],1),IF(ISBLANK(Employees[[#This Row],[Middlename]])," ","."))</f>
        <v>GUTIERREZ LYDIA C.</v>
      </c>
      <c r="C282" s="8" t="s">
        <v>172</v>
      </c>
      <c r="D282" s="8" t="s">
        <v>173</v>
      </c>
      <c r="E282" s="8" t="s">
        <v>697</v>
      </c>
      <c r="F282" s="8" t="s">
        <v>174</v>
      </c>
      <c r="G282" s="8" t="s">
        <v>89</v>
      </c>
    </row>
    <row r="283" spans="1:7" ht="30" hidden="1" customHeight="1" x14ac:dyDescent="0.3">
      <c r="A283" s="52">
        <f t="shared" si="4"/>
        <v>279</v>
      </c>
      <c r="B283" s="8" t="str">
        <f>CONCATENATE(Employees[[#This Row],[Lastname]]," ",Employees[[#This Row],[Firstname]], " ",LEFT(Employees[[#This Row],[Middlename]],1),IF(ISBLANK(Employees[[#This Row],[Middlename]])," ","."))</f>
        <v>GUTIERREZ RENCELLE LALAINE A.</v>
      </c>
      <c r="C283" s="8" t="s">
        <v>172</v>
      </c>
      <c r="D283" s="8" t="s">
        <v>1557</v>
      </c>
      <c r="E283" s="8" t="s">
        <v>286</v>
      </c>
      <c r="F283" s="8" t="s">
        <v>1309</v>
      </c>
      <c r="G283" s="8" t="s">
        <v>126</v>
      </c>
    </row>
    <row r="284" spans="1:7" ht="30" hidden="1" customHeight="1" x14ac:dyDescent="0.3">
      <c r="A284" s="52">
        <f t="shared" si="4"/>
        <v>280</v>
      </c>
      <c r="B284" s="8" t="str">
        <f>CONCATENATE(Employees[[#This Row],[Lastname]]," ",Employees[[#This Row],[Firstname]], " ",LEFT(Employees[[#This Row],[Middlename]],1),IF(ISBLANK(Employees[[#This Row],[Middlename]])," ","."))</f>
        <v>HADAP JONALYN L.</v>
      </c>
      <c r="C284" s="8" t="s">
        <v>234</v>
      </c>
      <c r="D284" s="8" t="s">
        <v>235</v>
      </c>
      <c r="E284" s="8" t="s">
        <v>236</v>
      </c>
      <c r="F284" s="8" t="s">
        <v>212</v>
      </c>
      <c r="G284" s="8" t="s">
        <v>213</v>
      </c>
    </row>
    <row r="285" spans="1:7" ht="30" hidden="1" customHeight="1" x14ac:dyDescent="0.3">
      <c r="A285" s="52">
        <f t="shared" si="4"/>
        <v>281</v>
      </c>
      <c r="B285" s="8" t="str">
        <f>CONCATENATE(Employees[[#This Row],[Lastname]]," ",Employees[[#This Row],[Firstname]], " ",LEFT(Employees[[#This Row],[Middlename]],1),IF(ISBLANK(Employees[[#This Row],[Middlename]])," ","."))</f>
        <v>HAPITA MELANIE A.</v>
      </c>
      <c r="C285" s="8" t="s">
        <v>709</v>
      </c>
      <c r="D285" s="8" t="s">
        <v>710</v>
      </c>
      <c r="E285" s="8" t="s">
        <v>1558</v>
      </c>
      <c r="F285" s="8" t="s">
        <v>1309</v>
      </c>
      <c r="G285" s="8" t="s">
        <v>97</v>
      </c>
    </row>
    <row r="286" spans="1:7" ht="30" hidden="1" customHeight="1" x14ac:dyDescent="0.3">
      <c r="A286" s="52">
        <f t="shared" si="4"/>
        <v>282</v>
      </c>
      <c r="B286" s="8" t="str">
        <f>CONCATENATE(Employees[[#This Row],[Lastname]]," ",Employees[[#This Row],[Firstname]], " ",LEFT(Employees[[#This Row],[Middlename]],1),IF(ISBLANK(Employees[[#This Row],[Middlename]])," ","."))</f>
        <v>HAYAG JERMAINE JOI D.</v>
      </c>
      <c r="C286" s="8" t="s">
        <v>1285</v>
      </c>
      <c r="D286" s="8" t="s">
        <v>1286</v>
      </c>
      <c r="E286" s="8" t="s">
        <v>450</v>
      </c>
      <c r="F286" s="8" t="s">
        <v>96</v>
      </c>
      <c r="G286" s="8" t="s">
        <v>135</v>
      </c>
    </row>
    <row r="287" spans="1:7" ht="30" hidden="1" customHeight="1" x14ac:dyDescent="0.3">
      <c r="A287" s="52">
        <f t="shared" si="4"/>
        <v>283</v>
      </c>
      <c r="B287" s="8" t="str">
        <f>CONCATENATE(Employees[[#This Row],[Lastname]]," ",Employees[[#This Row],[Firstname]], " ",LEFT(Employees[[#This Row],[Middlename]],1),IF(ISBLANK(Employees[[#This Row],[Middlename]])," ","."))</f>
        <v xml:space="preserve">HERNADEZ VICTOR  </v>
      </c>
      <c r="C287" s="8" t="s">
        <v>929</v>
      </c>
      <c r="D287" s="8" t="s">
        <v>250</v>
      </c>
      <c r="E287" s="8"/>
      <c r="F287" s="8"/>
      <c r="G287" s="8" t="s">
        <v>97</v>
      </c>
    </row>
    <row r="288" spans="1:7" ht="30" hidden="1" customHeight="1" x14ac:dyDescent="0.3">
      <c r="A288" s="52">
        <f t="shared" si="4"/>
        <v>284</v>
      </c>
      <c r="B288" s="8" t="str">
        <f>CONCATENATE(Employees[[#This Row],[Lastname]]," ",Employees[[#This Row],[Firstname]], " ",LEFT(Employees[[#This Row],[Middlename]],1),IF(ISBLANK(Employees[[#This Row],[Middlename]])," ","."))</f>
        <v>HERNANDEZ CORNELIO A.</v>
      </c>
      <c r="C288" s="8" t="s">
        <v>128</v>
      </c>
      <c r="D288" s="8" t="s">
        <v>591</v>
      </c>
      <c r="E288" s="8" t="s">
        <v>88</v>
      </c>
      <c r="F288" s="8" t="s">
        <v>198</v>
      </c>
      <c r="G288" s="8" t="s">
        <v>369</v>
      </c>
    </row>
    <row r="289" spans="1:7" ht="30" hidden="1" customHeight="1" x14ac:dyDescent="0.3">
      <c r="A289" s="52">
        <f t="shared" si="4"/>
        <v>285</v>
      </c>
      <c r="B289" s="8" t="str">
        <f>CONCATENATE(Employees[[#This Row],[Lastname]]," ",Employees[[#This Row],[Firstname]], " ",LEFT(Employees[[#This Row],[Middlename]],1),IF(ISBLANK(Employees[[#This Row],[Middlename]])," ","."))</f>
        <v>HERNANDEZ DONATO Q.</v>
      </c>
      <c r="C289" s="8" t="s">
        <v>128</v>
      </c>
      <c r="D289" s="8" t="s">
        <v>384</v>
      </c>
      <c r="E289" s="8" t="s">
        <v>279</v>
      </c>
      <c r="F289" s="8" t="s">
        <v>96</v>
      </c>
      <c r="G289" s="8" t="s">
        <v>97</v>
      </c>
    </row>
    <row r="290" spans="1:7" ht="30" hidden="1" customHeight="1" x14ac:dyDescent="0.3">
      <c r="A290" s="52">
        <f t="shared" si="4"/>
        <v>286</v>
      </c>
      <c r="B290" s="8" t="str">
        <f>CONCATENATE(Employees[[#This Row],[Lastname]]," ",Employees[[#This Row],[Firstname]], " ",LEFT(Employees[[#This Row],[Middlename]],1),IF(ISBLANK(Employees[[#This Row],[Middlename]])," ","."))</f>
        <v>HERNANDEZ MARIO A.</v>
      </c>
      <c r="C290" s="8" t="s">
        <v>128</v>
      </c>
      <c r="D290" s="8" t="s">
        <v>599</v>
      </c>
      <c r="E290" s="8" t="s">
        <v>88</v>
      </c>
      <c r="F290" s="8" t="s">
        <v>198</v>
      </c>
      <c r="G290" s="8" t="s">
        <v>593</v>
      </c>
    </row>
    <row r="291" spans="1:7" ht="30" hidden="1" customHeight="1" x14ac:dyDescent="0.3">
      <c r="A291" s="52">
        <f t="shared" si="4"/>
        <v>287</v>
      </c>
      <c r="B291" s="8" t="str">
        <f>CONCATENATE(Employees[[#This Row],[Lastname]]," ",Employees[[#This Row],[Firstname]], " ",LEFT(Employees[[#This Row],[Middlename]],1),IF(ISBLANK(Employees[[#This Row],[Middlename]])," ","."))</f>
        <v>HERNANDEZ ROBERTO M.</v>
      </c>
      <c r="C291" s="8" t="s">
        <v>128</v>
      </c>
      <c r="D291" s="8" t="s">
        <v>129</v>
      </c>
      <c r="E291" s="8" t="s">
        <v>84</v>
      </c>
      <c r="F291" s="8" t="s">
        <v>125</v>
      </c>
      <c r="G291" s="8" t="s">
        <v>130</v>
      </c>
    </row>
    <row r="292" spans="1:7" ht="30" hidden="1" customHeight="1" x14ac:dyDescent="0.3">
      <c r="A292" s="52">
        <f t="shared" si="4"/>
        <v>288</v>
      </c>
      <c r="B292" s="8" t="str">
        <f>CONCATENATE(Employees[[#This Row],[Lastname]]," ",Employees[[#This Row],[Firstname]], " ",LEFT(Employees[[#This Row],[Middlename]],1),IF(ISBLANK(Employees[[#This Row],[Middlename]])," ","."))</f>
        <v>HERNANDEZ RODERICK M.</v>
      </c>
      <c r="C292" s="8" t="s">
        <v>128</v>
      </c>
      <c r="D292" s="8" t="s">
        <v>1559</v>
      </c>
      <c r="E292" s="8" t="s">
        <v>84</v>
      </c>
      <c r="F292" s="8" t="s">
        <v>1309</v>
      </c>
      <c r="G292" s="8" t="s">
        <v>1734</v>
      </c>
    </row>
    <row r="293" spans="1:7" ht="30" hidden="1" customHeight="1" x14ac:dyDescent="0.3">
      <c r="A293" s="52">
        <f t="shared" si="4"/>
        <v>289</v>
      </c>
      <c r="B293" s="8" t="str">
        <f>CONCATENATE(Employees[[#This Row],[Lastname]]," ",Employees[[#This Row],[Firstname]], " ",LEFT(Employees[[#This Row],[Middlename]],1),IF(ISBLANK(Employees[[#This Row],[Middlename]])," ","."))</f>
        <v>HERNANDO BENILDA S.</v>
      </c>
      <c r="C293" s="8" t="s">
        <v>622</v>
      </c>
      <c r="D293" s="8" t="s">
        <v>1362</v>
      </c>
      <c r="E293" s="8" t="s">
        <v>1363</v>
      </c>
      <c r="F293" s="8" t="s">
        <v>125</v>
      </c>
      <c r="G293" s="8" t="s">
        <v>364</v>
      </c>
    </row>
    <row r="294" spans="1:7" ht="30" hidden="1" customHeight="1" x14ac:dyDescent="0.3">
      <c r="A294" s="52">
        <f t="shared" si="4"/>
        <v>290</v>
      </c>
      <c r="B294" s="8" t="str">
        <f>CONCATENATE(Employees[[#This Row],[Lastname]]," ",Employees[[#This Row],[Firstname]], " ",LEFT(Employees[[#This Row],[Middlename]],1),IF(ISBLANK(Employees[[#This Row],[Middlename]])," ","."))</f>
        <v>HERNANDO MERIC B.</v>
      </c>
      <c r="C294" s="8" t="s">
        <v>622</v>
      </c>
      <c r="D294" s="8" t="s">
        <v>623</v>
      </c>
      <c r="E294" s="8" t="s">
        <v>145</v>
      </c>
      <c r="F294" s="8" t="s">
        <v>325</v>
      </c>
      <c r="G294" s="8" t="s">
        <v>182</v>
      </c>
    </row>
    <row r="295" spans="1:7" ht="30" hidden="1" customHeight="1" x14ac:dyDescent="0.3">
      <c r="A295" s="52">
        <f t="shared" si="4"/>
        <v>291</v>
      </c>
      <c r="B295" s="8" t="str">
        <f>CONCATENATE(Employees[[#This Row],[Lastname]]," ",Employees[[#This Row],[Firstname]], " ",LEFT(Employees[[#This Row],[Middlename]],1),IF(ISBLANK(Employees[[#This Row],[Middlename]])," ","."))</f>
        <v>HERNANDO MERLE B.</v>
      </c>
      <c r="C295" s="8" t="s">
        <v>622</v>
      </c>
      <c r="D295" s="8" t="s">
        <v>1212</v>
      </c>
      <c r="E295" s="8" t="s">
        <v>145</v>
      </c>
      <c r="F295" s="8" t="s">
        <v>1213</v>
      </c>
      <c r="G295" s="18" t="s">
        <v>1214</v>
      </c>
    </row>
    <row r="296" spans="1:7" ht="30" hidden="1" customHeight="1" x14ac:dyDescent="0.3">
      <c r="A296" s="52">
        <f t="shared" si="4"/>
        <v>292</v>
      </c>
      <c r="B296" s="8" t="str">
        <f>CONCATENATE(Employees[[#This Row],[Lastname]]," ",Employees[[#This Row],[Firstname]], " ",LEFT(Employees[[#This Row],[Middlename]],1),IF(ISBLANK(Employees[[#This Row],[Middlename]])," ","."))</f>
        <v>IGNO CRISTINA M.</v>
      </c>
      <c r="C296" s="8" t="s">
        <v>83</v>
      </c>
      <c r="D296" s="8" t="s">
        <v>432</v>
      </c>
      <c r="E296" s="8" t="s">
        <v>84</v>
      </c>
      <c r="F296" s="8"/>
      <c r="G296" s="8" t="s">
        <v>89</v>
      </c>
    </row>
    <row r="297" spans="1:7" ht="30" hidden="1" customHeight="1" x14ac:dyDescent="0.3">
      <c r="A297" s="52">
        <f t="shared" si="4"/>
        <v>293</v>
      </c>
      <c r="B297" s="8" t="str">
        <f>CONCATENATE(Employees[[#This Row],[Lastname]]," ",Employees[[#This Row],[Firstname]], " ",LEFT(Employees[[#This Row],[Middlename]],1),IF(ISBLANK(Employees[[#This Row],[Middlename]])," ","."))</f>
        <v>JABINES MARIA SHELLY D.</v>
      </c>
      <c r="C297" s="8" t="s">
        <v>1560</v>
      </c>
      <c r="D297" s="8" t="s">
        <v>1561</v>
      </c>
      <c r="E297" s="8" t="s">
        <v>119</v>
      </c>
      <c r="F297" s="8" t="s">
        <v>1309</v>
      </c>
      <c r="G297" s="8" t="s">
        <v>372</v>
      </c>
    </row>
    <row r="298" spans="1:7" ht="30" hidden="1" customHeight="1" x14ac:dyDescent="0.3">
      <c r="A298" s="52">
        <f t="shared" si="4"/>
        <v>294</v>
      </c>
      <c r="B298" s="8" t="str">
        <f>CONCATENATE(Employees[[#This Row],[Lastname]]," ",Employees[[#This Row],[Firstname]], " ",LEFT(Employees[[#This Row],[Middlename]],1),IF(ISBLANK(Employees[[#This Row],[Middlename]])," ","."))</f>
        <v>JAVIER CARMELITA M.</v>
      </c>
      <c r="C298" s="8" t="s">
        <v>193</v>
      </c>
      <c r="D298" s="8" t="s">
        <v>194</v>
      </c>
      <c r="E298" s="8" t="s">
        <v>84</v>
      </c>
      <c r="F298" s="8"/>
      <c r="G298" s="18" t="s">
        <v>369</v>
      </c>
    </row>
    <row r="299" spans="1:7" ht="30" hidden="1" customHeight="1" x14ac:dyDescent="0.3">
      <c r="A299" s="52">
        <f t="shared" si="4"/>
        <v>295</v>
      </c>
      <c r="B299" s="8" t="str">
        <f>CONCATENATE(Employees[[#This Row],[Lastname]]," ",Employees[[#This Row],[Firstname]], " ",LEFT(Employees[[#This Row],[Middlename]],1),IF(ISBLANK(Employees[[#This Row],[Middlename]])," ","."))</f>
        <v>JAVIER ELISEO B.</v>
      </c>
      <c r="C299" s="8" t="s">
        <v>193</v>
      </c>
      <c r="D299" s="8" t="s">
        <v>720</v>
      </c>
      <c r="E299" s="8" t="s">
        <v>145</v>
      </c>
      <c r="F299" s="8" t="s">
        <v>721</v>
      </c>
      <c r="G299" s="8" t="s">
        <v>540</v>
      </c>
    </row>
    <row r="300" spans="1:7" ht="30" hidden="1" customHeight="1" x14ac:dyDescent="0.3">
      <c r="A300" s="52">
        <f t="shared" si="4"/>
        <v>296</v>
      </c>
      <c r="B300" s="8" t="str">
        <f>CONCATENATE(Employees[[#This Row],[Lastname]]," ",Employees[[#This Row],[Firstname]], " ",LEFT(Employees[[#This Row],[Middlename]],1),IF(ISBLANK(Employees[[#This Row],[Middlename]])," ","."))</f>
        <v>JAVIER EMMA R.</v>
      </c>
      <c r="C300" s="8" t="s">
        <v>193</v>
      </c>
      <c r="D300" s="8" t="s">
        <v>487</v>
      </c>
      <c r="E300" s="8" t="s">
        <v>333</v>
      </c>
      <c r="F300" s="8" t="s">
        <v>108</v>
      </c>
      <c r="G300" s="8" t="s">
        <v>97</v>
      </c>
    </row>
    <row r="301" spans="1:7" ht="30" hidden="1" customHeight="1" x14ac:dyDescent="0.3">
      <c r="A301" s="52">
        <f t="shared" si="4"/>
        <v>297</v>
      </c>
      <c r="B301" s="8" t="str">
        <f>CONCATENATE(Employees[[#This Row],[Lastname]]," ",Employees[[#This Row],[Firstname]], " ",LEFT(Employees[[#This Row],[Middlename]],1),IF(ISBLANK(Employees[[#This Row],[Middlename]])," ","."))</f>
        <v xml:space="preserve">JAVIER HILARIO  </v>
      </c>
      <c r="C301" s="8" t="s">
        <v>193</v>
      </c>
      <c r="D301" s="8" t="s">
        <v>281</v>
      </c>
      <c r="E301" s="8"/>
      <c r="F301" s="8"/>
      <c r="G301" s="8" t="s">
        <v>199</v>
      </c>
    </row>
    <row r="302" spans="1:7" ht="30" hidden="1" customHeight="1" x14ac:dyDescent="0.3">
      <c r="A302" s="52">
        <f t="shared" si="4"/>
        <v>298</v>
      </c>
      <c r="B302" s="8" t="str">
        <f>CONCATENATE(Employees[[#This Row],[Lastname]]," ",Employees[[#This Row],[Firstname]], " ",LEFT(Employees[[#This Row],[Middlename]],1),IF(ISBLANK(Employees[[#This Row],[Middlename]])," ","."))</f>
        <v>JAVIER MYLENE M.</v>
      </c>
      <c r="C302" s="8" t="s">
        <v>193</v>
      </c>
      <c r="D302" s="8" t="s">
        <v>918</v>
      </c>
      <c r="E302" s="8" t="s">
        <v>919</v>
      </c>
      <c r="F302" s="8" t="s">
        <v>108</v>
      </c>
      <c r="G302" s="8" t="s">
        <v>141</v>
      </c>
    </row>
    <row r="303" spans="1:7" ht="30" hidden="1" customHeight="1" x14ac:dyDescent="0.3">
      <c r="A303" s="52">
        <f t="shared" si="4"/>
        <v>299</v>
      </c>
      <c r="B303" s="8" t="str">
        <f>CONCATENATE(Employees[[#This Row],[Lastname]]," ",Employees[[#This Row],[Firstname]], " ",LEFT(Employees[[#This Row],[Middlename]],1),IF(ISBLANK(Employees[[#This Row],[Middlename]])," ","."))</f>
        <v>JORGE CAROLINA M.</v>
      </c>
      <c r="C303" s="8" t="s">
        <v>764</v>
      </c>
      <c r="D303" s="8" t="s">
        <v>545</v>
      </c>
      <c r="E303" s="8" t="s">
        <v>143</v>
      </c>
      <c r="F303" s="8" t="s">
        <v>170</v>
      </c>
      <c r="G303" s="8" t="s">
        <v>103</v>
      </c>
    </row>
    <row r="304" spans="1:7" ht="30" hidden="1" customHeight="1" x14ac:dyDescent="0.3">
      <c r="A304" s="52">
        <f t="shared" si="4"/>
        <v>300</v>
      </c>
      <c r="B304" s="8" t="str">
        <f>CONCATENATE(Employees[[#This Row],[Lastname]]," ",Employees[[#This Row],[Firstname]], " ",LEFT(Employees[[#This Row],[Middlename]],1),IF(ISBLANK(Employees[[#This Row],[Middlename]])," ","."))</f>
        <v>JUMARANG AIME A.</v>
      </c>
      <c r="C304" s="8" t="s">
        <v>860</v>
      </c>
      <c r="D304" s="8" t="s">
        <v>902</v>
      </c>
      <c r="E304" s="8" t="s">
        <v>923</v>
      </c>
      <c r="F304" s="8" t="s">
        <v>903</v>
      </c>
      <c r="G304" s="8" t="s">
        <v>97</v>
      </c>
    </row>
    <row r="305" spans="1:7" ht="30" hidden="1" customHeight="1" x14ac:dyDescent="0.3">
      <c r="A305" s="52">
        <f t="shared" si="4"/>
        <v>301</v>
      </c>
      <c r="B305" s="8" t="str">
        <f>CONCATENATE(Employees[[#This Row],[Lastname]]," ",Employees[[#This Row],[Firstname]], " ",LEFT(Employees[[#This Row],[Middlename]],1),IF(ISBLANK(Employees[[#This Row],[Middlename]])," ","."))</f>
        <v>LABANANCIA TEDDY BOY N.</v>
      </c>
      <c r="C305" s="8" t="s">
        <v>1562</v>
      </c>
      <c r="D305" s="8" t="s">
        <v>1563</v>
      </c>
      <c r="E305" s="8" t="s">
        <v>1564</v>
      </c>
      <c r="F305" s="8" t="s">
        <v>1309</v>
      </c>
      <c r="G305" s="8" t="s">
        <v>1746</v>
      </c>
    </row>
    <row r="306" spans="1:7" ht="30" hidden="1" customHeight="1" x14ac:dyDescent="0.3">
      <c r="A306" s="52">
        <f t="shared" si="4"/>
        <v>302</v>
      </c>
      <c r="B306" s="8" t="str">
        <f>CONCATENATE(Employees[[#This Row],[Lastname]]," ",Employees[[#This Row],[Firstname]], " ",LEFT(Employees[[#This Row],[Middlename]],1),IF(ISBLANK(Employees[[#This Row],[Middlename]])," ","."))</f>
        <v>LABARDA GINA L.</v>
      </c>
      <c r="C306" s="8" t="s">
        <v>547</v>
      </c>
      <c r="D306" s="8" t="s">
        <v>548</v>
      </c>
      <c r="E306" s="8" t="s">
        <v>236</v>
      </c>
      <c r="F306" s="8" t="s">
        <v>198</v>
      </c>
      <c r="G306" s="8" t="s">
        <v>199</v>
      </c>
    </row>
    <row r="307" spans="1:7" ht="30" hidden="1" customHeight="1" x14ac:dyDescent="0.3">
      <c r="A307" s="52">
        <f t="shared" si="4"/>
        <v>303</v>
      </c>
      <c r="B307" s="8" t="str">
        <f>CONCATENATE(Employees[[#This Row],[Lastname]]," ",Employees[[#This Row],[Firstname]], " ",LEFT(Employees[[#This Row],[Middlename]],1),IF(ISBLANK(Employees[[#This Row],[Middlename]])," ","."))</f>
        <v>LAGUARDIA JOSELITO R.</v>
      </c>
      <c r="C307" s="8" t="s">
        <v>642</v>
      </c>
      <c r="D307" s="8" t="s">
        <v>643</v>
      </c>
      <c r="E307" s="8" t="s">
        <v>333</v>
      </c>
      <c r="F307" s="8" t="s">
        <v>644</v>
      </c>
      <c r="G307" s="8" t="s">
        <v>645</v>
      </c>
    </row>
    <row r="308" spans="1:7" ht="30" hidden="1" customHeight="1" x14ac:dyDescent="0.3">
      <c r="A308" s="52">
        <f t="shared" si="4"/>
        <v>304</v>
      </c>
      <c r="B308" s="8" t="str">
        <f>CONCATENATE(Employees[[#This Row],[Lastname]]," ",Employees[[#This Row],[Firstname]], " ",LEFT(Employees[[#This Row],[Middlename]],1),IF(ISBLANK(Employees[[#This Row],[Middlename]])," ","."))</f>
        <v>LANDICHO CHARLENE R.</v>
      </c>
      <c r="C308" s="8" t="s">
        <v>1565</v>
      </c>
      <c r="D308" s="8" t="s">
        <v>1566</v>
      </c>
      <c r="E308" s="8" t="s">
        <v>1567</v>
      </c>
      <c r="F308" s="8" t="s">
        <v>1309</v>
      </c>
      <c r="G308" s="8" t="s">
        <v>209</v>
      </c>
    </row>
    <row r="309" spans="1:7" ht="30" hidden="1" customHeight="1" x14ac:dyDescent="0.3">
      <c r="A309" s="52">
        <f t="shared" si="4"/>
        <v>305</v>
      </c>
      <c r="B309" s="8" t="str">
        <f>CONCATENATE(Employees[[#This Row],[Lastname]]," ",Employees[[#This Row],[Firstname]], " ",LEFT(Employees[[#This Row],[Middlename]],1),IF(ISBLANK(Employees[[#This Row],[Middlename]])," ","."))</f>
        <v>LANDICHO ROSALINA B.</v>
      </c>
      <c r="C309" s="8" t="s">
        <v>1565</v>
      </c>
      <c r="D309" s="8" t="s">
        <v>1568</v>
      </c>
      <c r="E309" s="8" t="s">
        <v>187</v>
      </c>
      <c r="F309" s="8" t="s">
        <v>1309</v>
      </c>
      <c r="G309" s="8" t="s">
        <v>1734</v>
      </c>
    </row>
    <row r="310" spans="1:7" ht="30" hidden="1" customHeight="1" x14ac:dyDescent="0.3">
      <c r="A310" s="52">
        <f t="shared" si="4"/>
        <v>306</v>
      </c>
      <c r="B310" s="8" t="str">
        <f>CONCATENATE(Employees[[#This Row],[Lastname]]," ",Employees[[#This Row],[Firstname]], " ",LEFT(Employees[[#This Row],[Middlename]],1),IF(ISBLANK(Employees[[#This Row],[Middlename]])," ","."))</f>
        <v>LANTING AILEEN D.</v>
      </c>
      <c r="C310" s="8" t="s">
        <v>117</v>
      </c>
      <c r="D310" s="8" t="s">
        <v>118</v>
      </c>
      <c r="E310" s="8" t="s">
        <v>119</v>
      </c>
      <c r="F310" s="8" t="s">
        <v>120</v>
      </c>
      <c r="G310" s="8" t="s">
        <v>115</v>
      </c>
    </row>
    <row r="311" spans="1:7" ht="30" hidden="1" customHeight="1" x14ac:dyDescent="0.3">
      <c r="A311" s="52">
        <f t="shared" si="4"/>
        <v>307</v>
      </c>
      <c r="B311" s="8" t="str">
        <f>CONCATENATE(Employees[[#This Row],[Lastname]]," ",Employees[[#This Row],[Firstname]], " ",LEFT(Employees[[#This Row],[Middlename]],1),IF(ISBLANK(Employees[[#This Row],[Middlename]])," ","."))</f>
        <v>LARIOSA ALBERT R.</v>
      </c>
      <c r="C311" s="8" t="s">
        <v>1569</v>
      </c>
      <c r="D311" s="8" t="s">
        <v>1570</v>
      </c>
      <c r="E311" s="8" t="s">
        <v>560</v>
      </c>
      <c r="F311" s="8" t="s">
        <v>1309</v>
      </c>
      <c r="G311" s="8" t="s">
        <v>209</v>
      </c>
    </row>
    <row r="312" spans="1:7" ht="30" hidden="1" customHeight="1" x14ac:dyDescent="0.3">
      <c r="A312" s="52">
        <f t="shared" si="4"/>
        <v>308</v>
      </c>
      <c r="B312" s="8" t="str">
        <f>CONCATENATE(Employees[[#This Row],[Lastname]]," ",Employees[[#This Row],[Firstname]], " ",LEFT(Employees[[#This Row],[Middlename]],1),IF(ISBLANK(Employees[[#This Row],[Middlename]])," ","."))</f>
        <v>LAROZA KIM VINCENT L.</v>
      </c>
      <c r="C312" s="8" t="s">
        <v>926</v>
      </c>
      <c r="D312" s="8" t="s">
        <v>927</v>
      </c>
      <c r="E312" s="8" t="s">
        <v>229</v>
      </c>
      <c r="F312" s="8" t="s">
        <v>96</v>
      </c>
      <c r="G312" s="8" t="s">
        <v>97</v>
      </c>
    </row>
    <row r="313" spans="1:7" ht="30" hidden="1" customHeight="1" x14ac:dyDescent="0.3">
      <c r="A313" s="52">
        <f t="shared" si="4"/>
        <v>309</v>
      </c>
      <c r="B313" s="8" t="str">
        <f>CONCATENATE(Employees[[#This Row],[Lastname]]," ",Employees[[#This Row],[Firstname]], " ",LEFT(Employees[[#This Row],[Middlename]],1),IF(ISBLANK(Employees[[#This Row],[Middlename]])," ","."))</f>
        <v>LEGASPI DOLORES B.</v>
      </c>
      <c r="C313" s="8" t="s">
        <v>815</v>
      </c>
      <c r="D313" s="8" t="s">
        <v>220</v>
      </c>
      <c r="E313" s="8" t="s">
        <v>145</v>
      </c>
      <c r="F313" s="8" t="s">
        <v>162</v>
      </c>
      <c r="G313" s="8" t="s">
        <v>135</v>
      </c>
    </row>
    <row r="314" spans="1:7" ht="30" hidden="1" customHeight="1" x14ac:dyDescent="0.3">
      <c r="A314" s="52">
        <f t="shared" si="4"/>
        <v>310</v>
      </c>
      <c r="B314" s="8" t="str">
        <f>CONCATENATE(Employees[[#This Row],[Lastname]]," ",Employees[[#This Row],[Firstname]], " ",LEFT(Employees[[#This Row],[Middlename]],1),IF(ISBLANK(Employees[[#This Row],[Middlename]])," ","."))</f>
        <v>LEPARDO ROWENA R.</v>
      </c>
      <c r="C314" s="8" t="s">
        <v>630</v>
      </c>
      <c r="D314" s="8" t="s">
        <v>631</v>
      </c>
      <c r="E314" s="8" t="s">
        <v>808</v>
      </c>
      <c r="F314" s="8" t="s">
        <v>632</v>
      </c>
      <c r="G314" s="8" t="s">
        <v>369</v>
      </c>
    </row>
    <row r="315" spans="1:7" ht="30" hidden="1" customHeight="1" x14ac:dyDescent="0.3">
      <c r="A315" s="52">
        <f t="shared" si="4"/>
        <v>311</v>
      </c>
      <c r="B315" s="8" t="str">
        <f>CONCATENATE(Employees[[#This Row],[Lastname]]," ",Employees[[#This Row],[Firstname]], " ",LEFT(Employees[[#This Row],[Middlename]],1),IF(ISBLANK(Employees[[#This Row],[Middlename]])," ","."))</f>
        <v>LERIO ROSEMARIE V.</v>
      </c>
      <c r="C315" s="8" t="s">
        <v>1101</v>
      </c>
      <c r="D315" s="8" t="s">
        <v>1102</v>
      </c>
      <c r="E315" s="8" t="s">
        <v>728</v>
      </c>
      <c r="F315" s="8" t="s">
        <v>1103</v>
      </c>
      <c r="G315" s="8" t="s">
        <v>442</v>
      </c>
    </row>
    <row r="316" spans="1:7" ht="30" hidden="1" customHeight="1" x14ac:dyDescent="0.3">
      <c r="A316" s="52">
        <f t="shared" si="4"/>
        <v>312</v>
      </c>
      <c r="B316" s="8" t="str">
        <f>CONCATENATE(Employees[[#This Row],[Lastname]]," ",Employees[[#This Row],[Firstname]], " ",LEFT(Employees[[#This Row],[Middlename]],1),IF(ISBLANK(Employees[[#This Row],[Middlename]])," ","."))</f>
        <v>LIMBOC FLORDELIZA J.</v>
      </c>
      <c r="C316" s="8" t="s">
        <v>355</v>
      </c>
      <c r="D316" s="8" t="s">
        <v>356</v>
      </c>
      <c r="E316" s="8" t="s">
        <v>860</v>
      </c>
      <c r="F316" s="8" t="s">
        <v>357</v>
      </c>
      <c r="G316" s="8" t="s">
        <v>540</v>
      </c>
    </row>
    <row r="317" spans="1:7" ht="30" hidden="1" customHeight="1" x14ac:dyDescent="0.3">
      <c r="A317" s="52">
        <f t="shared" si="4"/>
        <v>313</v>
      </c>
      <c r="B317" s="8" t="str">
        <f>CONCATENATE(Employees[[#This Row],[Lastname]]," ",Employees[[#This Row],[Firstname]], " ",LEFT(Employees[[#This Row],[Middlename]],1),IF(ISBLANK(Employees[[#This Row],[Middlename]])," ","."))</f>
        <v>LOGROÑO JONATHAN C.</v>
      </c>
      <c r="C317" s="8" t="s">
        <v>1571</v>
      </c>
      <c r="D317" s="8" t="s">
        <v>1572</v>
      </c>
      <c r="E317" s="8" t="s">
        <v>1573</v>
      </c>
      <c r="F317" s="8" t="s">
        <v>1731</v>
      </c>
      <c r="G317" s="8" t="s">
        <v>1734</v>
      </c>
    </row>
    <row r="318" spans="1:7" ht="30" hidden="1" customHeight="1" x14ac:dyDescent="0.3">
      <c r="A318" s="52">
        <f t="shared" si="4"/>
        <v>314</v>
      </c>
      <c r="B318" s="8" t="str">
        <f>CONCATENATE(Employees[[#This Row],[Lastname]]," ",Employees[[#This Row],[Firstname]], " ",LEFT(Employees[[#This Row],[Middlename]],1),IF(ISBLANK(Employees[[#This Row],[Middlename]])," ","."))</f>
        <v>LORILLA LOIDA P.</v>
      </c>
      <c r="C318" s="8" t="s">
        <v>1574</v>
      </c>
      <c r="D318" s="8" t="s">
        <v>1575</v>
      </c>
      <c r="E318" s="8" t="s">
        <v>124</v>
      </c>
      <c r="F318" s="8" t="s">
        <v>1309</v>
      </c>
      <c r="G318" s="8" t="s">
        <v>1747</v>
      </c>
    </row>
    <row r="319" spans="1:7" ht="30" hidden="1" customHeight="1" x14ac:dyDescent="0.3">
      <c r="A319" s="52">
        <f t="shared" si="4"/>
        <v>315</v>
      </c>
      <c r="B319" s="8" t="str">
        <f>CONCATENATE(Employees[[#This Row],[Lastname]]," ",Employees[[#This Row],[Firstname]], " ",LEFT(Employees[[#This Row],[Middlename]],1),IF(ISBLANK(Employees[[#This Row],[Middlename]])," ","."))</f>
        <v>LOYOLA JANE A.</v>
      </c>
      <c r="C319" s="8" t="s">
        <v>921</v>
      </c>
      <c r="D319" s="8" t="s">
        <v>922</v>
      </c>
      <c r="E319" s="8" t="s">
        <v>923</v>
      </c>
      <c r="F319" s="8" t="s">
        <v>924</v>
      </c>
      <c r="G319" s="8" t="s">
        <v>141</v>
      </c>
    </row>
    <row r="320" spans="1:7" ht="30" hidden="1" customHeight="1" x14ac:dyDescent="0.3">
      <c r="A320" s="52">
        <f t="shared" si="4"/>
        <v>316</v>
      </c>
      <c r="B320" s="8" t="str">
        <f>CONCATENATE(Employees[[#This Row],[Lastname]]," ",Employees[[#This Row],[Firstname]], " ",LEFT(Employees[[#This Row],[Middlename]],1),IF(ISBLANK(Employees[[#This Row],[Middlename]])," ","."))</f>
        <v>LUCIANO ADELAIDA C.</v>
      </c>
      <c r="C320" s="8" t="s">
        <v>264</v>
      </c>
      <c r="D320" s="8" t="s">
        <v>265</v>
      </c>
      <c r="E320" s="8" t="s">
        <v>792</v>
      </c>
      <c r="F320" s="8" t="s">
        <v>266</v>
      </c>
      <c r="G320" s="8" t="s">
        <v>126</v>
      </c>
    </row>
    <row r="321" spans="1:7" ht="30" hidden="1" customHeight="1" x14ac:dyDescent="0.3">
      <c r="A321" s="52">
        <f t="shared" si="4"/>
        <v>317</v>
      </c>
      <c r="B321" s="8" t="str">
        <f>CONCATENATE(Employees[[#This Row],[Lastname]]," ",Employees[[#This Row],[Firstname]], " ",LEFT(Employees[[#This Row],[Middlename]],1),IF(ISBLANK(Employees[[#This Row],[Middlename]])," ","."))</f>
        <v xml:space="preserve">LUNA  FERNANDO  </v>
      </c>
      <c r="C321" s="8" t="s">
        <v>1049</v>
      </c>
      <c r="D321" s="8" t="s">
        <v>1050</v>
      </c>
      <c r="E321" s="8"/>
      <c r="F321" s="8" t="s">
        <v>198</v>
      </c>
      <c r="G321" s="8" t="s">
        <v>291</v>
      </c>
    </row>
    <row r="322" spans="1:7" ht="30" hidden="1" customHeight="1" x14ac:dyDescent="0.3">
      <c r="A322" s="52">
        <f t="shared" si="4"/>
        <v>318</v>
      </c>
      <c r="B322" s="8" t="str">
        <f>CONCATENATE(Employees[[#This Row],[Lastname]]," ",Employees[[#This Row],[Firstname]], " ",LEFT(Employees[[#This Row],[Middlename]],1),IF(ISBLANK(Employees[[#This Row],[Middlename]])," ","."))</f>
        <v>LUNA LALAINE D.</v>
      </c>
      <c r="C322" s="8" t="s">
        <v>236</v>
      </c>
      <c r="D322" s="8" t="s">
        <v>1576</v>
      </c>
      <c r="E322" s="8" t="s">
        <v>1012</v>
      </c>
      <c r="F322" s="8" t="s">
        <v>1738</v>
      </c>
      <c r="G322" s="8" t="s">
        <v>1736</v>
      </c>
    </row>
    <row r="323" spans="1:7" ht="30" hidden="1" customHeight="1" x14ac:dyDescent="0.3">
      <c r="A323" s="52">
        <f t="shared" si="4"/>
        <v>319</v>
      </c>
      <c r="B323" s="8" t="str">
        <f>CONCATENATE(Employees[[#This Row],[Lastname]]," ",Employees[[#This Row],[Firstname]], " ",LEFT(Employees[[#This Row],[Middlename]],1),IF(ISBLANK(Employees[[#This Row],[Middlename]])," ","."))</f>
        <v>MABUTI ANA MARIE C.</v>
      </c>
      <c r="C323" s="8" t="s">
        <v>395</v>
      </c>
      <c r="D323" s="8" t="s">
        <v>396</v>
      </c>
      <c r="E323" s="8" t="s">
        <v>134</v>
      </c>
      <c r="F323" s="8" t="s">
        <v>393</v>
      </c>
      <c r="G323" s="8" t="s">
        <v>103</v>
      </c>
    </row>
    <row r="324" spans="1:7" ht="30" hidden="1" customHeight="1" x14ac:dyDescent="0.3">
      <c r="A324" s="52">
        <f t="shared" si="4"/>
        <v>320</v>
      </c>
      <c r="B324" s="8" t="str">
        <f>CONCATENATE(Employees[[#This Row],[Lastname]]," ",Employees[[#This Row],[Firstname]], " ",LEFT(Employees[[#This Row],[Middlename]],1),IF(ISBLANK(Employees[[#This Row],[Middlename]])," ","."))</f>
        <v xml:space="preserve">MACAPUNO FELIX  </v>
      </c>
      <c r="C324" s="8" t="s">
        <v>570</v>
      </c>
      <c r="D324" s="8" t="s">
        <v>571</v>
      </c>
      <c r="E324" s="8"/>
      <c r="F324" s="8"/>
      <c r="G324" s="8" t="s">
        <v>291</v>
      </c>
    </row>
    <row r="325" spans="1:7" ht="30" hidden="1" customHeight="1" x14ac:dyDescent="0.3">
      <c r="A325" s="52">
        <f t="shared" si="4"/>
        <v>321</v>
      </c>
      <c r="B325" s="8" t="str">
        <f>CONCATENATE(Employees[[#This Row],[Lastname]]," ",Employees[[#This Row],[Firstname]], " ",LEFT(Employees[[#This Row],[Middlename]],1),IF(ISBLANK(Employees[[#This Row],[Middlename]])," ","."))</f>
        <v>MACASPAC ELVIRA V.</v>
      </c>
      <c r="C325" s="8" t="s">
        <v>501</v>
      </c>
      <c r="D325" s="8" t="s">
        <v>502</v>
      </c>
      <c r="E325" s="8" t="s">
        <v>790</v>
      </c>
      <c r="F325" s="8" t="s">
        <v>503</v>
      </c>
      <c r="G325" s="8" t="s">
        <v>484</v>
      </c>
    </row>
    <row r="326" spans="1:7" ht="30" hidden="1" customHeight="1" x14ac:dyDescent="0.3">
      <c r="A326" s="52">
        <f t="shared" si="4"/>
        <v>322</v>
      </c>
      <c r="B326" s="8" t="str">
        <f>CONCATENATE(Employees[[#This Row],[Lastname]]," ",Employees[[#This Row],[Firstname]], " ",LEFT(Employees[[#This Row],[Middlename]],1),IF(ISBLANK(Employees[[#This Row],[Middlename]])," ","."))</f>
        <v>MACASPAC JOSE VICTOR P.</v>
      </c>
      <c r="C326" s="8" t="s">
        <v>501</v>
      </c>
      <c r="D326" s="8" t="s">
        <v>592</v>
      </c>
      <c r="E326" s="8" t="s">
        <v>124</v>
      </c>
      <c r="F326" s="8" t="s">
        <v>125</v>
      </c>
      <c r="G326" s="8" t="s">
        <v>593</v>
      </c>
    </row>
    <row r="327" spans="1:7" ht="30" hidden="1" customHeight="1" x14ac:dyDescent="0.3">
      <c r="A327" s="52">
        <f t="shared" ref="A327:A390" si="5">A326+1</f>
        <v>323</v>
      </c>
      <c r="B327" s="8" t="str">
        <f>CONCATENATE(Employees[[#This Row],[Lastname]]," ",Employees[[#This Row],[Firstname]], " ",LEFT(Employees[[#This Row],[Middlename]],1),IF(ISBLANK(Employees[[#This Row],[Middlename]])," ","."))</f>
        <v>MADRAZO ALLAN PAUL A.</v>
      </c>
      <c r="C327" s="8" t="s">
        <v>319</v>
      </c>
      <c r="D327" s="8" t="s">
        <v>320</v>
      </c>
      <c r="E327" s="8" t="s">
        <v>848</v>
      </c>
      <c r="F327" s="8" t="s">
        <v>321</v>
      </c>
      <c r="G327" s="8" t="s">
        <v>273</v>
      </c>
    </row>
    <row r="328" spans="1:7" ht="30" hidden="1" customHeight="1" x14ac:dyDescent="0.3">
      <c r="A328" s="52">
        <f t="shared" si="5"/>
        <v>324</v>
      </c>
      <c r="B328" s="8" t="str">
        <f>CONCATENATE(Employees[[#This Row],[Lastname]]," ",Employees[[#This Row],[Firstname]], " ",LEFT(Employees[[#This Row],[Middlename]],1),IF(ISBLANK(Employees[[#This Row],[Middlename]])," ","."))</f>
        <v>MAESTRECAMPO LORENA A.</v>
      </c>
      <c r="C328" s="8" t="s">
        <v>609</v>
      </c>
      <c r="D328" s="8" t="s">
        <v>191</v>
      </c>
      <c r="E328" s="8" t="s">
        <v>610</v>
      </c>
      <c r="F328" s="8" t="s">
        <v>479</v>
      </c>
      <c r="G328" s="8" t="s">
        <v>89</v>
      </c>
    </row>
    <row r="329" spans="1:7" ht="30" hidden="1" customHeight="1" x14ac:dyDescent="0.3">
      <c r="A329" s="52">
        <f t="shared" si="5"/>
        <v>325</v>
      </c>
      <c r="B329" s="8" t="str">
        <f>CONCATENATE(Employees[[#This Row],[Lastname]]," ",Employees[[#This Row],[Firstname]], " ",LEFT(Employees[[#This Row],[Middlename]],1),IF(ISBLANK(Employees[[#This Row],[Middlename]])," ","."))</f>
        <v xml:space="preserve">MAGUINAO GILBERT  </v>
      </c>
      <c r="C329" s="8" t="s">
        <v>882</v>
      </c>
      <c r="D329" s="8" t="s">
        <v>883</v>
      </c>
      <c r="E329" s="8"/>
      <c r="F329" s="8" t="s">
        <v>198</v>
      </c>
      <c r="G329" s="8" t="s">
        <v>209</v>
      </c>
    </row>
    <row r="330" spans="1:7" ht="30" hidden="1" customHeight="1" x14ac:dyDescent="0.3">
      <c r="A330" s="52">
        <f t="shared" si="5"/>
        <v>326</v>
      </c>
      <c r="B330" s="8" t="str">
        <f>CONCATENATE(Employees[[#This Row],[Lastname]]," ",Employees[[#This Row],[Firstname]], " ",LEFT(Employees[[#This Row],[Middlename]],1),IF(ISBLANK(Employees[[#This Row],[Middlename]])," ","."))</f>
        <v>MAGUINAO NIÑA F.</v>
      </c>
      <c r="C330" s="8" t="s">
        <v>882</v>
      </c>
      <c r="D330" s="8" t="s">
        <v>1577</v>
      </c>
      <c r="E330" s="8" t="s">
        <v>433</v>
      </c>
      <c r="F330" s="8" t="s">
        <v>1309</v>
      </c>
      <c r="G330" s="8" t="s">
        <v>97</v>
      </c>
    </row>
    <row r="331" spans="1:7" ht="30" hidden="1" customHeight="1" x14ac:dyDescent="0.3">
      <c r="A331" s="52">
        <f t="shared" si="5"/>
        <v>327</v>
      </c>
      <c r="B331" s="8" t="str">
        <f>CONCATENATE(Employees[[#This Row],[Lastname]]," ",Employees[[#This Row],[Firstname]], " ",LEFT(Employees[[#This Row],[Middlename]],1),IF(ISBLANK(Employees[[#This Row],[Middlename]])," ","."))</f>
        <v>MALABANAN ALMA A.</v>
      </c>
      <c r="C331" s="8" t="s">
        <v>86</v>
      </c>
      <c r="D331" s="8" t="s">
        <v>87</v>
      </c>
      <c r="E331" s="8" t="s">
        <v>88</v>
      </c>
      <c r="F331" s="8" t="s">
        <v>93</v>
      </c>
      <c r="G331" s="8" t="s">
        <v>89</v>
      </c>
    </row>
    <row r="332" spans="1:7" ht="30" hidden="1" customHeight="1" x14ac:dyDescent="0.3">
      <c r="A332" s="52">
        <f t="shared" si="5"/>
        <v>328</v>
      </c>
      <c r="B332" s="8" t="str">
        <f>CONCATENATE(Employees[[#This Row],[Lastname]]," ",Employees[[#This Row],[Firstname]], " ",LEFT(Employees[[#This Row],[Middlename]],1),IF(ISBLANK(Employees[[#This Row],[Middlename]])," ","."))</f>
        <v>MALANAN JENNYLYN R.</v>
      </c>
      <c r="C332" s="8" t="s">
        <v>1578</v>
      </c>
      <c r="D332" s="8" t="s">
        <v>1579</v>
      </c>
      <c r="E332" s="8" t="s">
        <v>677</v>
      </c>
      <c r="F332" s="8" t="s">
        <v>1309</v>
      </c>
      <c r="G332" s="8" t="s">
        <v>199</v>
      </c>
    </row>
    <row r="333" spans="1:7" ht="30" hidden="1" customHeight="1" x14ac:dyDescent="0.3">
      <c r="A333" s="52">
        <f t="shared" si="5"/>
        <v>329</v>
      </c>
      <c r="B333" s="8" t="str">
        <f>CONCATENATE(Employees[[#This Row],[Lastname]]," ",Employees[[#This Row],[Firstname]], " ",LEFT(Employees[[#This Row],[Middlename]],1),IF(ISBLANK(Employees[[#This Row],[Middlename]])," ","."))</f>
        <v>MALIGAYA NELITA M.</v>
      </c>
      <c r="C333" s="8" t="s">
        <v>444</v>
      </c>
      <c r="D333" s="8" t="s">
        <v>445</v>
      </c>
      <c r="E333" s="8" t="s">
        <v>84</v>
      </c>
      <c r="F333" s="8" t="s">
        <v>120</v>
      </c>
      <c r="G333" s="8" t="s">
        <v>209</v>
      </c>
    </row>
    <row r="334" spans="1:7" ht="30" hidden="1" customHeight="1" x14ac:dyDescent="0.3">
      <c r="A334" s="52">
        <f t="shared" si="5"/>
        <v>330</v>
      </c>
      <c r="B334" s="8" t="str">
        <f>CONCATENATE(Employees[[#This Row],[Lastname]]," ",Employees[[#This Row],[Firstname]], " ",LEFT(Employees[[#This Row],[Middlename]],1),IF(ISBLANK(Employees[[#This Row],[Middlename]])," ","."))</f>
        <v>MALIGAYO YOLANDA D.</v>
      </c>
      <c r="C334" s="8" t="s">
        <v>830</v>
      </c>
      <c r="D334" s="8" t="s">
        <v>831</v>
      </c>
      <c r="E334" s="8" t="s">
        <v>119</v>
      </c>
      <c r="F334" s="8" t="s">
        <v>832</v>
      </c>
      <c r="G334" s="8" t="s">
        <v>135</v>
      </c>
    </row>
    <row r="335" spans="1:7" ht="30" hidden="1" customHeight="1" x14ac:dyDescent="0.3">
      <c r="A335" s="52">
        <f t="shared" si="5"/>
        <v>331</v>
      </c>
      <c r="B335" s="8" t="str">
        <f>CONCATENATE(Employees[[#This Row],[Lastname]]," ",Employees[[#This Row],[Firstname]], " ",LEFT(Employees[[#This Row],[Middlename]],1),IF(ISBLANK(Employees[[#This Row],[Middlename]])," ","."))</f>
        <v>MALUBAY MELINDA D.</v>
      </c>
      <c r="C335" s="8" t="s">
        <v>505</v>
      </c>
      <c r="D335" s="8" t="s">
        <v>506</v>
      </c>
      <c r="E335" s="8" t="s">
        <v>119</v>
      </c>
      <c r="F335" s="8" t="s">
        <v>125</v>
      </c>
      <c r="G335" s="8" t="s">
        <v>490</v>
      </c>
    </row>
    <row r="336" spans="1:7" ht="30" hidden="1" customHeight="1" x14ac:dyDescent="0.3">
      <c r="A336" s="52">
        <f t="shared" si="5"/>
        <v>332</v>
      </c>
      <c r="B336" s="8" t="str">
        <f>CONCATENATE(Employees[[#This Row],[Lastname]]," ",Employees[[#This Row],[Firstname]], " ",LEFT(Employees[[#This Row],[Middlename]],1),IF(ISBLANK(Employees[[#This Row],[Middlename]])," ","."))</f>
        <v>MAMARIL JOSEFINA P.</v>
      </c>
      <c r="C336" s="8" t="s">
        <v>1580</v>
      </c>
      <c r="D336" s="8" t="s">
        <v>1581</v>
      </c>
      <c r="E336" s="8" t="s">
        <v>582</v>
      </c>
      <c r="F336" s="8" t="s">
        <v>1309</v>
      </c>
      <c r="G336" s="8" t="s">
        <v>1732</v>
      </c>
    </row>
    <row r="337" spans="1:7" ht="30" hidden="1" customHeight="1" x14ac:dyDescent="0.3">
      <c r="A337" s="52">
        <f t="shared" si="5"/>
        <v>333</v>
      </c>
      <c r="B337" s="8" t="str">
        <f>CONCATENATE(Employees[[#This Row],[Lastname]]," ",Employees[[#This Row],[Firstname]], " ",LEFT(Employees[[#This Row],[Middlename]],1),IF(ISBLANK(Employees[[#This Row],[Middlename]])," ","."))</f>
        <v>MANALO CELSA B.</v>
      </c>
      <c r="C337" s="8" t="s">
        <v>143</v>
      </c>
      <c r="D337" s="8" t="s">
        <v>144</v>
      </c>
      <c r="E337" s="8" t="s">
        <v>345</v>
      </c>
      <c r="F337" s="8" t="s">
        <v>146</v>
      </c>
      <c r="G337" s="8" t="s">
        <v>141</v>
      </c>
    </row>
    <row r="338" spans="1:7" ht="30" hidden="1" customHeight="1" x14ac:dyDescent="0.3">
      <c r="A338" s="52">
        <f t="shared" si="5"/>
        <v>334</v>
      </c>
      <c r="B338" s="8" t="str">
        <f>CONCATENATE(Employees[[#This Row],[Lastname]]," ",Employees[[#This Row],[Firstname]], " ",LEFT(Employees[[#This Row],[Middlename]],1),IF(ISBLANK(Employees[[#This Row],[Middlename]])," ","."))</f>
        <v>MANALO CYNTHIA D.</v>
      </c>
      <c r="C338" s="8" t="s">
        <v>143</v>
      </c>
      <c r="D338" s="8" t="s">
        <v>931</v>
      </c>
      <c r="E338" s="8" t="s">
        <v>1211</v>
      </c>
      <c r="F338" s="8" t="s">
        <v>932</v>
      </c>
      <c r="G338" s="8" t="s">
        <v>97</v>
      </c>
    </row>
    <row r="339" spans="1:7" ht="30" hidden="1" customHeight="1" x14ac:dyDescent="0.3">
      <c r="A339" s="52">
        <f t="shared" si="5"/>
        <v>335</v>
      </c>
      <c r="B339" s="8" t="str">
        <f>CONCATENATE(Employees[[#This Row],[Lastname]]," ",Employees[[#This Row],[Firstname]], " ",LEFT(Employees[[#This Row],[Middlename]],1),IF(ISBLANK(Employees[[#This Row],[Middlename]])," ","."))</f>
        <v>MANALO EDITHA V.</v>
      </c>
      <c r="C339" s="8" t="s">
        <v>143</v>
      </c>
      <c r="D339" s="8" t="s">
        <v>510</v>
      </c>
      <c r="E339" s="8" t="s">
        <v>871</v>
      </c>
      <c r="F339" s="8" t="s">
        <v>511</v>
      </c>
      <c r="G339" s="8" t="s">
        <v>442</v>
      </c>
    </row>
    <row r="340" spans="1:7" ht="30" hidden="1" customHeight="1" x14ac:dyDescent="0.3">
      <c r="A340" s="52">
        <f t="shared" si="5"/>
        <v>336</v>
      </c>
      <c r="B340" s="8" t="str">
        <f>CONCATENATE(Employees[[#This Row],[Lastname]]," ",Employees[[#This Row],[Firstname]], " ",LEFT(Employees[[#This Row],[Middlename]],1),IF(ISBLANK(Employees[[#This Row],[Middlename]])," ","."))</f>
        <v>MANALO ELIADA F.</v>
      </c>
      <c r="C340" s="8" t="s">
        <v>143</v>
      </c>
      <c r="D340" s="8" t="s">
        <v>675</v>
      </c>
      <c r="E340" s="8" t="s">
        <v>239</v>
      </c>
      <c r="F340" s="8" t="s">
        <v>198</v>
      </c>
      <c r="G340" s="8" t="s">
        <v>364</v>
      </c>
    </row>
    <row r="341" spans="1:7" ht="30" hidden="1" customHeight="1" x14ac:dyDescent="0.3">
      <c r="A341" s="52">
        <f t="shared" si="5"/>
        <v>337</v>
      </c>
      <c r="B341" s="8" t="str">
        <f>CONCATENATE(Employees[[#This Row],[Lastname]]," ",Employees[[#This Row],[Firstname]], " ",LEFT(Employees[[#This Row],[Middlename]],1),IF(ISBLANK(Employees[[#This Row],[Middlename]])," ","."))</f>
        <v>MANALO FERNANDO G.</v>
      </c>
      <c r="C341" s="8" t="s">
        <v>143</v>
      </c>
      <c r="D341" s="8" t="s">
        <v>1050</v>
      </c>
      <c r="E341" s="8" t="s">
        <v>219</v>
      </c>
      <c r="F341" s="8" t="s">
        <v>1309</v>
      </c>
      <c r="G341" s="8" t="s">
        <v>97</v>
      </c>
    </row>
    <row r="342" spans="1:7" ht="30" hidden="1" customHeight="1" x14ac:dyDescent="0.3">
      <c r="A342" s="52">
        <f t="shared" si="5"/>
        <v>338</v>
      </c>
      <c r="B342" s="8" t="str">
        <f>CONCATENATE(Employees[[#This Row],[Lastname]]," ",Employees[[#This Row],[Firstname]], " ",LEFT(Employees[[#This Row],[Middlename]],1),IF(ISBLANK(Employees[[#This Row],[Middlename]])," ","."))</f>
        <v xml:space="preserve">MANGUINAO GILBERT  </v>
      </c>
      <c r="C342" s="8" t="s">
        <v>976</v>
      </c>
      <c r="D342" s="8" t="s">
        <v>883</v>
      </c>
      <c r="E342" s="8"/>
      <c r="F342" s="8" t="s">
        <v>977</v>
      </c>
      <c r="G342" s="8" t="s">
        <v>209</v>
      </c>
    </row>
    <row r="343" spans="1:7" ht="30" hidden="1" customHeight="1" x14ac:dyDescent="0.3">
      <c r="A343" s="52">
        <f t="shared" si="5"/>
        <v>339</v>
      </c>
      <c r="B343" s="8" t="str">
        <f>CONCATENATE(Employees[[#This Row],[Lastname]]," ",Employees[[#This Row],[Firstname]], " ",LEFT(Employees[[#This Row],[Middlename]],1),IF(ISBLANK(Employees[[#This Row],[Middlename]])," ","."))</f>
        <v>MANLANGIT LEONILA R.</v>
      </c>
      <c r="C343" s="8" t="s">
        <v>1582</v>
      </c>
      <c r="D343" s="8" t="s">
        <v>1410</v>
      </c>
      <c r="E343" s="8" t="s">
        <v>1583</v>
      </c>
      <c r="F343" s="8" t="s">
        <v>1309</v>
      </c>
      <c r="G343" s="8" t="s">
        <v>1732</v>
      </c>
    </row>
    <row r="344" spans="1:7" ht="30" hidden="1" customHeight="1" x14ac:dyDescent="0.3">
      <c r="A344" s="52">
        <f t="shared" si="5"/>
        <v>340</v>
      </c>
      <c r="B344" s="8" t="str">
        <f>CONCATENATE(Employees[[#This Row],[Lastname]]," ",Employees[[#This Row],[Firstname]], " ",LEFT(Employees[[#This Row],[Middlename]],1),IF(ISBLANK(Employees[[#This Row],[Middlename]])," ","."))</f>
        <v>MARAÑON AMY LOU T.</v>
      </c>
      <c r="C344" s="8" t="s">
        <v>1584</v>
      </c>
      <c r="D344" s="8" t="s">
        <v>1585</v>
      </c>
      <c r="E344" s="8" t="s">
        <v>1586</v>
      </c>
      <c r="F344" s="8" t="s">
        <v>1309</v>
      </c>
      <c r="G344" s="8" t="s">
        <v>1733</v>
      </c>
    </row>
    <row r="345" spans="1:7" ht="30" hidden="1" customHeight="1" x14ac:dyDescent="0.3">
      <c r="A345" s="52">
        <f t="shared" si="5"/>
        <v>341</v>
      </c>
      <c r="B345" s="8" t="str">
        <f>CONCATENATE(Employees[[#This Row],[Lastname]]," ",Employees[[#This Row],[Firstname]], " ",LEFT(Employees[[#This Row],[Middlename]],1),IF(ISBLANK(Employees[[#This Row],[Middlename]])," ","."))</f>
        <v>MARASIGAN AGUINO D.</v>
      </c>
      <c r="C345" s="8" t="s">
        <v>557</v>
      </c>
      <c r="D345" s="8" t="s">
        <v>1587</v>
      </c>
      <c r="E345" s="8" t="s">
        <v>119</v>
      </c>
      <c r="F345" s="8" t="s">
        <v>1309</v>
      </c>
      <c r="G345" s="8" t="s">
        <v>1743</v>
      </c>
    </row>
    <row r="346" spans="1:7" ht="30" hidden="1" customHeight="1" x14ac:dyDescent="0.3">
      <c r="A346" s="52">
        <f t="shared" si="5"/>
        <v>342</v>
      </c>
      <c r="B346" s="8" t="str">
        <f>CONCATENATE(Employees[[#This Row],[Lastname]]," ",Employees[[#This Row],[Firstname]], " ",LEFT(Employees[[#This Row],[Middlename]],1),IF(ISBLANK(Employees[[#This Row],[Middlename]])," ","."))</f>
        <v>MARASIGAN BIENVENIDO E.</v>
      </c>
      <c r="C346" s="8" t="s">
        <v>557</v>
      </c>
      <c r="D346" s="8" t="s">
        <v>1588</v>
      </c>
      <c r="E346" s="8" t="s">
        <v>1549</v>
      </c>
      <c r="F346" s="8" t="s">
        <v>1309</v>
      </c>
      <c r="G346" s="8" t="s">
        <v>209</v>
      </c>
    </row>
    <row r="347" spans="1:7" ht="30" hidden="1" customHeight="1" x14ac:dyDescent="0.3">
      <c r="A347" s="52">
        <f t="shared" si="5"/>
        <v>343</v>
      </c>
      <c r="B347" s="8" t="str">
        <f>CONCATENATE(Employees[[#This Row],[Lastname]]," ",Employees[[#This Row],[Firstname]], " ",LEFT(Employees[[#This Row],[Middlename]],1),IF(ISBLANK(Employees[[#This Row],[Middlename]])," ","."))</f>
        <v>MARASIGAN CHRISTIAN M.</v>
      </c>
      <c r="C347" s="8" t="s">
        <v>557</v>
      </c>
      <c r="D347" s="8" t="s">
        <v>1518</v>
      </c>
      <c r="E347" s="8" t="s">
        <v>84</v>
      </c>
      <c r="F347" s="8" t="s">
        <v>1309</v>
      </c>
      <c r="G347" s="8" t="s">
        <v>126</v>
      </c>
    </row>
    <row r="348" spans="1:7" ht="30" hidden="1" customHeight="1" x14ac:dyDescent="0.3">
      <c r="A348" s="52">
        <f t="shared" si="5"/>
        <v>344</v>
      </c>
      <c r="B348" s="8" t="str">
        <f>CONCATENATE(Employees[[#This Row],[Lastname]]," ",Employees[[#This Row],[Firstname]], " ",LEFT(Employees[[#This Row],[Middlename]],1),IF(ISBLANK(Employees[[#This Row],[Middlename]])," ","."))</f>
        <v xml:space="preserve">MARASIGAN DANIEL  </v>
      </c>
      <c r="C348" s="8" t="s">
        <v>557</v>
      </c>
      <c r="D348" s="8" t="s">
        <v>558</v>
      </c>
      <c r="E348" s="8"/>
      <c r="F348" s="8"/>
      <c r="G348" s="8" t="s">
        <v>291</v>
      </c>
    </row>
    <row r="349" spans="1:7" ht="30" hidden="1" customHeight="1" x14ac:dyDescent="0.3">
      <c r="A349" s="52">
        <f t="shared" si="5"/>
        <v>345</v>
      </c>
      <c r="B349" s="8" t="str">
        <f>CONCATENATE(Employees[[#This Row],[Lastname]]," ",Employees[[#This Row],[Firstname]], " ",LEFT(Employees[[#This Row],[Middlename]],1),IF(ISBLANK(Employees[[#This Row],[Middlename]])," ","."))</f>
        <v>MARASIGAN GINALYN D.</v>
      </c>
      <c r="C349" s="8" t="s">
        <v>557</v>
      </c>
      <c r="D349" s="8" t="s">
        <v>1094</v>
      </c>
      <c r="E349" s="8" t="s">
        <v>1095</v>
      </c>
      <c r="F349" s="8" t="s">
        <v>125</v>
      </c>
      <c r="G349" s="8" t="s">
        <v>442</v>
      </c>
    </row>
    <row r="350" spans="1:7" ht="30" hidden="1" customHeight="1" x14ac:dyDescent="0.3">
      <c r="A350" s="52">
        <f t="shared" si="5"/>
        <v>346</v>
      </c>
      <c r="B350" s="8" t="str">
        <f>CONCATENATE(Employees[[#This Row],[Lastname]]," ",Employees[[#This Row],[Firstname]], " ",LEFT(Employees[[#This Row],[Middlename]],1),IF(ISBLANK(Employees[[#This Row],[Middlename]])," ","."))</f>
        <v>MARASIGAN INOCENCIA P.</v>
      </c>
      <c r="C350" s="8" t="s">
        <v>557</v>
      </c>
      <c r="D350" s="8" t="s">
        <v>1031</v>
      </c>
      <c r="E350" s="8" t="s">
        <v>717</v>
      </c>
      <c r="F350" s="8" t="s">
        <v>212</v>
      </c>
      <c r="G350" s="8" t="s">
        <v>213</v>
      </c>
    </row>
    <row r="351" spans="1:7" ht="30" hidden="1" customHeight="1" x14ac:dyDescent="0.3">
      <c r="A351" s="52">
        <f t="shared" si="5"/>
        <v>347</v>
      </c>
      <c r="B351" s="8" t="str">
        <f>CONCATENATE(Employees[[#This Row],[Lastname]]," ",Employees[[#This Row],[Firstname]], " ",LEFT(Employees[[#This Row],[Middlename]],1),IF(ISBLANK(Employees[[#This Row],[Middlename]])," ","."))</f>
        <v>MARASIGAN JANINE C.</v>
      </c>
      <c r="C351" s="8" t="s">
        <v>557</v>
      </c>
      <c r="D351" s="8" t="s">
        <v>1589</v>
      </c>
      <c r="E351" s="8" t="s">
        <v>1590</v>
      </c>
      <c r="F351" s="8" t="s">
        <v>1748</v>
      </c>
      <c r="G351" s="8" t="s">
        <v>97</v>
      </c>
    </row>
    <row r="352" spans="1:7" ht="30" hidden="1" customHeight="1" x14ac:dyDescent="0.3">
      <c r="A352" s="52">
        <f t="shared" si="5"/>
        <v>348</v>
      </c>
      <c r="B352" s="8" t="str">
        <f>CONCATENATE(Employees[[#This Row],[Lastname]]," ",Employees[[#This Row],[Firstname]], " ",LEFT(Employees[[#This Row],[Middlename]],1),IF(ISBLANK(Employees[[#This Row],[Middlename]])," ","."))</f>
        <v>MARCIAL RUSTICO B.</v>
      </c>
      <c r="C352" s="8" t="s">
        <v>989</v>
      </c>
      <c r="D352" s="8" t="s">
        <v>990</v>
      </c>
      <c r="E352" s="8" t="s">
        <v>145</v>
      </c>
      <c r="F352" s="8" t="s">
        <v>982</v>
      </c>
      <c r="G352" s="8" t="s">
        <v>298</v>
      </c>
    </row>
    <row r="353" spans="1:7" ht="30" hidden="1" customHeight="1" x14ac:dyDescent="0.3">
      <c r="A353" s="52">
        <f t="shared" si="5"/>
        <v>349</v>
      </c>
      <c r="B353" s="8" t="str">
        <f>CONCATENATE(Employees[[#This Row],[Lastname]]," ",Employees[[#This Row],[Firstname]], " ",LEFT(Employees[[#This Row],[Middlename]],1),IF(ISBLANK(Employees[[#This Row],[Middlename]])," ","."))</f>
        <v>MARDO MELINDA E.</v>
      </c>
      <c r="C353" s="8" t="s">
        <v>1591</v>
      </c>
      <c r="D353" s="8" t="s">
        <v>506</v>
      </c>
      <c r="E353" s="8" t="s">
        <v>381</v>
      </c>
      <c r="F353" s="8" t="s">
        <v>1309</v>
      </c>
      <c r="G353" s="8" t="s">
        <v>1749</v>
      </c>
    </row>
    <row r="354" spans="1:7" ht="30" hidden="1" customHeight="1" x14ac:dyDescent="0.3">
      <c r="A354" s="52">
        <f t="shared" si="5"/>
        <v>350</v>
      </c>
      <c r="B354" s="8" t="str">
        <f>CONCATENATE(Employees[[#This Row],[Lastname]]," ",Employees[[#This Row],[Firstname]], " ",LEFT(Employees[[#This Row],[Middlename]],1),IF(ISBLANK(Employees[[#This Row],[Middlename]])," ","."))</f>
        <v>MARINDUQUE ANNE RENELYN P.</v>
      </c>
      <c r="C354" s="8" t="s">
        <v>132</v>
      </c>
      <c r="D354" s="8" t="s">
        <v>359</v>
      </c>
      <c r="E354" s="8" t="s">
        <v>124</v>
      </c>
      <c r="F354" s="8" t="s">
        <v>125</v>
      </c>
      <c r="G354" s="8" t="s">
        <v>360</v>
      </c>
    </row>
    <row r="355" spans="1:7" ht="30" hidden="1" customHeight="1" x14ac:dyDescent="0.3">
      <c r="A355" s="52">
        <f t="shared" si="5"/>
        <v>351</v>
      </c>
      <c r="B355" s="8" t="str">
        <f>CONCATENATE(Employees[[#This Row],[Lastname]]," ",Employees[[#This Row],[Firstname]], " ",LEFT(Employees[[#This Row],[Middlename]],1),IF(ISBLANK(Employees[[#This Row],[Middlename]])," ","."))</f>
        <v>MARINDUQUE AURORA A.</v>
      </c>
      <c r="C355" s="8" t="s">
        <v>132</v>
      </c>
      <c r="D355" s="8" t="s">
        <v>1106</v>
      </c>
      <c r="E355" s="8" t="s">
        <v>914</v>
      </c>
      <c r="F355" s="8" t="s">
        <v>1107</v>
      </c>
      <c r="G355" s="8" t="s">
        <v>360</v>
      </c>
    </row>
    <row r="356" spans="1:7" ht="30" hidden="1" customHeight="1" x14ac:dyDescent="0.3">
      <c r="A356" s="52">
        <f t="shared" si="5"/>
        <v>352</v>
      </c>
      <c r="B356" s="8" t="str">
        <f>CONCATENATE(Employees[[#This Row],[Lastname]]," ",Employees[[#This Row],[Firstname]], " ",LEFT(Employees[[#This Row],[Middlename]],1),IF(ISBLANK(Employees[[#This Row],[Middlename]])," ","."))</f>
        <v>MARINDUQUE ERNESTO P.</v>
      </c>
      <c r="C356" s="8" t="s">
        <v>132</v>
      </c>
      <c r="D356" s="8" t="s">
        <v>916</v>
      </c>
      <c r="E356" s="8" t="s">
        <v>876</v>
      </c>
      <c r="F356" s="8" t="s">
        <v>198</v>
      </c>
      <c r="G356" s="8" t="s">
        <v>273</v>
      </c>
    </row>
    <row r="357" spans="1:7" ht="30" hidden="1" customHeight="1" x14ac:dyDescent="0.3">
      <c r="A357" s="52">
        <f t="shared" si="5"/>
        <v>353</v>
      </c>
      <c r="B357" s="8" t="str">
        <f>CONCATENATE(Employees[[#This Row],[Lastname]]," ",Employees[[#This Row],[Firstname]], " ",LEFT(Employees[[#This Row],[Middlename]],1),IF(ISBLANK(Employees[[#This Row],[Middlename]])," ","."))</f>
        <v>MARINDUQUE GERRY C.</v>
      </c>
      <c r="C357" s="8" t="s">
        <v>132</v>
      </c>
      <c r="D357" s="8" t="s">
        <v>133</v>
      </c>
      <c r="E357" s="8" t="s">
        <v>134</v>
      </c>
      <c r="F357" s="8" t="s">
        <v>198</v>
      </c>
      <c r="G357" s="8" t="s">
        <v>135</v>
      </c>
    </row>
    <row r="358" spans="1:7" ht="30" hidden="1" customHeight="1" x14ac:dyDescent="0.3">
      <c r="A358" s="52">
        <f t="shared" si="5"/>
        <v>354</v>
      </c>
      <c r="B358" s="8" t="str">
        <f>CONCATENATE(Employees[[#This Row],[Lastname]]," ",Employees[[#This Row],[Firstname]], " ",LEFT(Employees[[#This Row],[Middlename]],1),IF(ISBLANK(Employees[[#This Row],[Middlename]])," ","."))</f>
        <v>MARINDUQUE MARISSA M.</v>
      </c>
      <c r="C358" s="8" t="s">
        <v>132</v>
      </c>
      <c r="D358" s="8" t="s">
        <v>185</v>
      </c>
      <c r="E358" s="8" t="s">
        <v>84</v>
      </c>
      <c r="F358" s="8" t="s">
        <v>468</v>
      </c>
      <c r="G358" s="8" t="s">
        <v>466</v>
      </c>
    </row>
    <row r="359" spans="1:7" ht="30" hidden="1" customHeight="1" x14ac:dyDescent="0.3">
      <c r="A359" s="52">
        <f t="shared" si="5"/>
        <v>355</v>
      </c>
      <c r="B359" s="8" t="str">
        <f>CONCATENATE(Employees[[#This Row],[Lastname]]," ",Employees[[#This Row],[Firstname]], " ",LEFT(Employees[[#This Row],[Middlename]],1),IF(ISBLANK(Employees[[#This Row],[Middlename]])," ","."))</f>
        <v>MARINDUQUE ROWENA G.</v>
      </c>
      <c r="C359" s="8" t="s">
        <v>132</v>
      </c>
      <c r="D359" s="8" t="s">
        <v>631</v>
      </c>
      <c r="E359" s="8" t="s">
        <v>166</v>
      </c>
      <c r="F359" s="8" t="s">
        <v>1309</v>
      </c>
      <c r="G359" s="8" t="s">
        <v>364</v>
      </c>
    </row>
    <row r="360" spans="1:7" ht="30" hidden="1" customHeight="1" x14ac:dyDescent="0.3">
      <c r="A360" s="52">
        <f t="shared" si="5"/>
        <v>356</v>
      </c>
      <c r="B360" s="8" t="str">
        <f>CONCATENATE(Employees[[#This Row],[Lastname]]," ",Employees[[#This Row],[Firstname]], " ",LEFT(Employees[[#This Row],[Middlename]],1),IF(ISBLANK(Employees[[#This Row],[Middlename]])," ","."))</f>
        <v>MARINDUQUE ROWENA G.</v>
      </c>
      <c r="C360" s="8" t="s">
        <v>132</v>
      </c>
      <c r="D360" s="8" t="s">
        <v>631</v>
      </c>
      <c r="E360" s="8" t="s">
        <v>166</v>
      </c>
      <c r="F360" s="8" t="s">
        <v>1309</v>
      </c>
      <c r="G360" s="8" t="s">
        <v>364</v>
      </c>
    </row>
    <row r="361" spans="1:7" ht="30" hidden="1" customHeight="1" x14ac:dyDescent="0.3">
      <c r="A361" s="52">
        <f t="shared" si="5"/>
        <v>357</v>
      </c>
      <c r="B361" s="8" t="str">
        <f>CONCATENATE(Employees[[#This Row],[Lastname]]," ",Employees[[#This Row],[Firstname]], " ",LEFT(Employees[[#This Row],[Middlename]],1),IF(ISBLANK(Employees[[#This Row],[Middlename]])," ","."))</f>
        <v>MARQUEZ LOLITA R.</v>
      </c>
      <c r="C361" s="8" t="s">
        <v>331</v>
      </c>
      <c r="D361" s="8" t="s">
        <v>332</v>
      </c>
      <c r="E361" s="8" t="s">
        <v>333</v>
      </c>
      <c r="F361" s="8" t="s">
        <v>125</v>
      </c>
      <c r="G361" s="8" t="s">
        <v>334</v>
      </c>
    </row>
    <row r="362" spans="1:7" ht="30" hidden="1" customHeight="1" x14ac:dyDescent="0.3">
      <c r="A362" s="52">
        <f t="shared" si="5"/>
        <v>358</v>
      </c>
      <c r="B362" s="8" t="str">
        <f>CONCATENATE(Employees[[#This Row],[Lastname]]," ",Employees[[#This Row],[Firstname]], " ",LEFT(Employees[[#This Row],[Middlename]],1),IF(ISBLANK(Employees[[#This Row],[Middlename]])," ","."))</f>
        <v>MARTINEZ BELEN B.</v>
      </c>
      <c r="C362" s="8" t="s">
        <v>148</v>
      </c>
      <c r="D362" s="8" t="s">
        <v>711</v>
      </c>
      <c r="E362" s="8" t="s">
        <v>187</v>
      </c>
      <c r="F362" s="8" t="s">
        <v>712</v>
      </c>
      <c r="G362" s="8" t="s">
        <v>182</v>
      </c>
    </row>
    <row r="363" spans="1:7" ht="30" hidden="1" customHeight="1" x14ac:dyDescent="0.3">
      <c r="A363" s="52">
        <f t="shared" si="5"/>
        <v>359</v>
      </c>
      <c r="B363" s="8" t="str">
        <f>CONCATENATE(Employees[[#This Row],[Lastname]]," ",Employees[[#This Row],[Firstname]], " ",LEFT(Employees[[#This Row],[Middlename]],1),IF(ISBLANK(Employees[[#This Row],[Middlename]])," ","."))</f>
        <v>MARTINEZ EMER V.</v>
      </c>
      <c r="C363" s="8" t="s">
        <v>148</v>
      </c>
      <c r="D363" s="8" t="s">
        <v>149</v>
      </c>
      <c r="E363" s="8" t="s">
        <v>150</v>
      </c>
      <c r="F363" s="8" t="s">
        <v>151</v>
      </c>
      <c r="G363" s="8" t="s">
        <v>152</v>
      </c>
    </row>
    <row r="364" spans="1:7" ht="30" hidden="1" customHeight="1" x14ac:dyDescent="0.3">
      <c r="A364" s="52">
        <f t="shared" si="5"/>
        <v>360</v>
      </c>
      <c r="B364" s="8" t="str">
        <f>CONCATENATE(Employees[[#This Row],[Lastname]]," ",Employees[[#This Row],[Firstname]], " ",LEFT(Employees[[#This Row],[Middlename]],1),IF(ISBLANK(Employees[[#This Row],[Middlename]])," ","."))</f>
        <v>MARUNDAN MARIA FLOR M.</v>
      </c>
      <c r="C364" s="8" t="s">
        <v>94</v>
      </c>
      <c r="D364" s="8" t="s">
        <v>95</v>
      </c>
      <c r="E364" s="8" t="s">
        <v>84</v>
      </c>
      <c r="F364" s="8" t="s">
        <v>96</v>
      </c>
      <c r="G364" s="8" t="s">
        <v>97</v>
      </c>
    </row>
    <row r="365" spans="1:7" ht="30" hidden="1" customHeight="1" x14ac:dyDescent="0.3">
      <c r="A365" s="52">
        <f t="shared" si="5"/>
        <v>361</v>
      </c>
      <c r="B365" s="8" t="str">
        <f>CONCATENATE(Employees[[#This Row],[Lastname]]," ",Employees[[#This Row],[Firstname]], " ",LEFT(Employees[[#This Row],[Middlename]],1),IF(ISBLANK(Employees[[#This Row],[Middlename]])," ","."))</f>
        <v>MATIENZO NORMITA S.</v>
      </c>
      <c r="C365" s="8" t="s">
        <v>723</v>
      </c>
      <c r="D365" s="8" t="s">
        <v>724</v>
      </c>
      <c r="E365" s="8" t="s">
        <v>963</v>
      </c>
      <c r="F365" s="8" t="s">
        <v>125</v>
      </c>
      <c r="G365" s="8" t="s">
        <v>540</v>
      </c>
    </row>
    <row r="366" spans="1:7" ht="30" hidden="1" customHeight="1" x14ac:dyDescent="0.3">
      <c r="A366" s="52">
        <f t="shared" si="5"/>
        <v>362</v>
      </c>
      <c r="B366" s="8" t="str">
        <f>CONCATENATE(Employees[[#This Row],[Lastname]]," ",Employees[[#This Row],[Firstname]], " ",LEFT(Employees[[#This Row],[Middlename]],1),IF(ISBLANK(Employees[[#This Row],[Middlename]])," ","."))</f>
        <v>MAULLON JAENA F.</v>
      </c>
      <c r="C366" s="8" t="s">
        <v>1592</v>
      </c>
      <c r="D366" s="8" t="s">
        <v>1593</v>
      </c>
      <c r="E366" s="8" t="s">
        <v>239</v>
      </c>
      <c r="F366" s="8" t="s">
        <v>1309</v>
      </c>
      <c r="G366" s="8" t="s">
        <v>364</v>
      </c>
    </row>
    <row r="367" spans="1:7" ht="30" hidden="1" customHeight="1" x14ac:dyDescent="0.3">
      <c r="A367" s="52">
        <f t="shared" si="5"/>
        <v>363</v>
      </c>
      <c r="B367" s="8" t="str">
        <f>CONCATENATE(Employees[[#This Row],[Lastname]]," ",Employees[[#This Row],[Firstname]], " ",LEFT(Employees[[#This Row],[Middlename]],1),IF(ISBLANK(Employees[[#This Row],[Middlename]])," ","."))</f>
        <v>MAURICIO MARIZIEL M.</v>
      </c>
      <c r="C367" s="8" t="s">
        <v>1310</v>
      </c>
      <c r="D367" s="8" t="s">
        <v>1311</v>
      </c>
      <c r="E367" s="8" t="s">
        <v>84</v>
      </c>
      <c r="F367" s="8" t="s">
        <v>1309</v>
      </c>
      <c r="G367" s="8" t="s">
        <v>364</v>
      </c>
    </row>
    <row r="368" spans="1:7" ht="30" hidden="1" customHeight="1" x14ac:dyDescent="0.3">
      <c r="A368" s="52">
        <f t="shared" si="5"/>
        <v>364</v>
      </c>
      <c r="B368" s="8" t="str">
        <f>CONCATENATE(Employees[[#This Row],[Lastname]]," ",Employees[[#This Row],[Firstname]], " ",LEFT(Employees[[#This Row],[Middlename]],1),IF(ISBLANK(Employees[[#This Row],[Middlename]])," ","."))</f>
        <v>MAURICIO MARIZIEL M.</v>
      </c>
      <c r="C368" s="8" t="s">
        <v>1310</v>
      </c>
      <c r="D368" s="8" t="s">
        <v>1311</v>
      </c>
      <c r="E368" s="8" t="s">
        <v>84</v>
      </c>
      <c r="F368" s="8" t="s">
        <v>1309</v>
      </c>
      <c r="G368" s="8" t="s">
        <v>364</v>
      </c>
    </row>
    <row r="369" spans="1:7" ht="30" hidden="1" customHeight="1" x14ac:dyDescent="0.3">
      <c r="A369" s="52">
        <f t="shared" si="5"/>
        <v>365</v>
      </c>
      <c r="B369" s="8" t="str">
        <f>CONCATENATE(Employees[[#This Row],[Lastname]]," ",Employees[[#This Row],[Firstname]], " ",LEFT(Employees[[#This Row],[Middlename]],1),IF(ISBLANK(Employees[[#This Row],[Middlename]])," ","."))</f>
        <v>MAWAK MIA PAULEEN B.</v>
      </c>
      <c r="C369" s="8" t="s">
        <v>1018</v>
      </c>
      <c r="D369" s="8" t="s">
        <v>1019</v>
      </c>
      <c r="E369" s="8" t="s">
        <v>1020</v>
      </c>
      <c r="F369" s="8" t="s">
        <v>120</v>
      </c>
      <c r="G369" s="8" t="s">
        <v>442</v>
      </c>
    </row>
    <row r="370" spans="1:7" ht="30" hidden="1" customHeight="1" x14ac:dyDescent="0.3">
      <c r="A370" s="52">
        <f t="shared" si="5"/>
        <v>366</v>
      </c>
      <c r="B370" s="8" t="str">
        <f>CONCATENATE(Employees[[#This Row],[Lastname]]," ",Employees[[#This Row],[Firstname]], " ",LEFT(Employees[[#This Row],[Middlename]],1),IF(ISBLANK(Employees[[#This Row],[Middlename]])," ","."))</f>
        <v>MELADO LEONILA JR P.</v>
      </c>
      <c r="C370" s="8" t="s">
        <v>1594</v>
      </c>
      <c r="D370" s="8" t="s">
        <v>1595</v>
      </c>
      <c r="E370" s="8" t="s">
        <v>1596</v>
      </c>
      <c r="F370" s="8" t="s">
        <v>1731</v>
      </c>
      <c r="G370" s="8" t="s">
        <v>1732</v>
      </c>
    </row>
    <row r="371" spans="1:7" ht="30" hidden="1" customHeight="1" x14ac:dyDescent="0.3">
      <c r="A371" s="52">
        <f t="shared" si="5"/>
        <v>367</v>
      </c>
      <c r="B371" s="8" t="str">
        <f>CONCATENATE(Employees[[#This Row],[Lastname]]," ",Employees[[#This Row],[Firstname]], " ",LEFT(Employees[[#This Row],[Middlename]],1),IF(ISBLANK(Employees[[#This Row],[Middlename]])," ","."))</f>
        <v>MENDOZA ARRIES N.</v>
      </c>
      <c r="C371" s="8" t="s">
        <v>323</v>
      </c>
      <c r="D371" s="8" t="s">
        <v>336</v>
      </c>
      <c r="E371" s="8" t="s">
        <v>337</v>
      </c>
      <c r="F371" s="8" t="s">
        <v>125</v>
      </c>
      <c r="G371" s="8" t="s">
        <v>338</v>
      </c>
    </row>
    <row r="372" spans="1:7" ht="30" hidden="1" customHeight="1" x14ac:dyDescent="0.3">
      <c r="A372" s="52">
        <f t="shared" si="5"/>
        <v>368</v>
      </c>
      <c r="B372" s="8" t="str">
        <f>CONCATENATE(Employees[[#This Row],[Lastname]]," ",Employees[[#This Row],[Firstname]], " ",LEFT(Employees[[#This Row],[Middlename]],1),IF(ISBLANK(Employees[[#This Row],[Middlename]])," ","."))</f>
        <v>MENDOZA JUANITO N.</v>
      </c>
      <c r="C372" s="8" t="s">
        <v>323</v>
      </c>
      <c r="D372" s="8" t="s">
        <v>551</v>
      </c>
      <c r="E372" s="8" t="s">
        <v>337</v>
      </c>
      <c r="F372" s="8" t="s">
        <v>198</v>
      </c>
      <c r="G372" s="8" t="s">
        <v>199</v>
      </c>
    </row>
    <row r="373" spans="1:7" ht="30" hidden="1" customHeight="1" x14ac:dyDescent="0.3">
      <c r="A373" s="52">
        <f t="shared" si="5"/>
        <v>369</v>
      </c>
      <c r="B373" s="8" t="str">
        <f>CONCATENATE(Employees[[#This Row],[Lastname]]," ",Employees[[#This Row],[Firstname]], " ",LEFT(Employees[[#This Row],[Middlename]],1),IF(ISBLANK(Employees[[#This Row],[Middlename]])," ","."))</f>
        <v>MENDOZA LELISA L.</v>
      </c>
      <c r="C373" s="8" t="s">
        <v>323</v>
      </c>
      <c r="D373" s="8" t="s">
        <v>1360</v>
      </c>
      <c r="E373" s="8" t="s">
        <v>547</v>
      </c>
      <c r="F373" s="8" t="s">
        <v>479</v>
      </c>
      <c r="G373" s="8" t="s">
        <v>364</v>
      </c>
    </row>
    <row r="374" spans="1:7" ht="30" hidden="1" customHeight="1" x14ac:dyDescent="0.3">
      <c r="A374" s="52">
        <f t="shared" si="5"/>
        <v>370</v>
      </c>
      <c r="B374" s="8" t="str">
        <f>CONCATENATE(Employees[[#This Row],[Lastname]]," ",Employees[[#This Row],[Firstname]], " ",LEFT(Employees[[#This Row],[Middlename]],1),IF(ISBLANK(Employees[[#This Row],[Middlename]])," ","."))</f>
        <v>MENDOZA LOURDES G.</v>
      </c>
      <c r="C374" s="8" t="s">
        <v>323</v>
      </c>
      <c r="D374" s="8" t="s">
        <v>278</v>
      </c>
      <c r="E374" s="8" t="s">
        <v>166</v>
      </c>
      <c r="F374" s="8" t="s">
        <v>125</v>
      </c>
      <c r="G374" s="8" t="s">
        <v>156</v>
      </c>
    </row>
    <row r="375" spans="1:7" ht="30" hidden="1" customHeight="1" x14ac:dyDescent="0.3">
      <c r="A375" s="52">
        <f t="shared" si="5"/>
        <v>371</v>
      </c>
      <c r="B375" s="8" t="str">
        <f>CONCATENATE(Employees[[#This Row],[Lastname]]," ",Employees[[#This Row],[Firstname]], " ",LEFT(Employees[[#This Row],[Middlename]],1),IF(ISBLANK(Employees[[#This Row],[Middlename]])," ","."))</f>
        <v>MENDOZA MARIA ABIGAIL A.</v>
      </c>
      <c r="C375" s="8" t="s">
        <v>323</v>
      </c>
      <c r="D375" s="8" t="s">
        <v>1597</v>
      </c>
      <c r="E375" s="8" t="s">
        <v>1053</v>
      </c>
      <c r="F375" s="8" t="s">
        <v>690</v>
      </c>
      <c r="G375" s="8" t="s">
        <v>135</v>
      </c>
    </row>
    <row r="376" spans="1:7" ht="30" hidden="1" customHeight="1" x14ac:dyDescent="0.3">
      <c r="A376" s="52">
        <f t="shared" si="5"/>
        <v>372</v>
      </c>
      <c r="B376" s="8" t="str">
        <f>CONCATENATE(Employees[[#This Row],[Lastname]]," ",Employees[[#This Row],[Firstname]], " ",LEFT(Employees[[#This Row],[Middlename]],1),IF(ISBLANK(Employees[[#This Row],[Middlename]])," ","."))</f>
        <v>MENDOZA MARICEL C.</v>
      </c>
      <c r="C376" s="8" t="s">
        <v>323</v>
      </c>
      <c r="D376" s="8" t="s">
        <v>1598</v>
      </c>
      <c r="E376" s="8" t="s">
        <v>1599</v>
      </c>
      <c r="F376" s="8" t="s">
        <v>1309</v>
      </c>
      <c r="G376" s="8" t="s">
        <v>97</v>
      </c>
    </row>
    <row r="377" spans="1:7" ht="30" hidden="1" customHeight="1" x14ac:dyDescent="0.3">
      <c r="A377" s="52">
        <f t="shared" si="5"/>
        <v>373</v>
      </c>
      <c r="B377" s="8" t="str">
        <f>CONCATENATE(Employees[[#This Row],[Lastname]]," ",Employees[[#This Row],[Firstname]], " ",LEFT(Employees[[#This Row],[Middlename]],1),IF(ISBLANK(Employees[[#This Row],[Middlename]])," ","."))</f>
        <v>MENDOZA MARVIC M.</v>
      </c>
      <c r="C377" s="8" t="s">
        <v>323</v>
      </c>
      <c r="D377" s="8" t="s">
        <v>1600</v>
      </c>
      <c r="E377" s="8" t="s">
        <v>1601</v>
      </c>
      <c r="F377" s="8" t="s">
        <v>690</v>
      </c>
      <c r="G377" s="8" t="s">
        <v>97</v>
      </c>
    </row>
    <row r="378" spans="1:7" ht="30" hidden="1" customHeight="1" x14ac:dyDescent="0.3">
      <c r="A378" s="52">
        <f t="shared" si="5"/>
        <v>374</v>
      </c>
      <c r="B378" s="8" t="str">
        <f>CONCATENATE(Employees[[#This Row],[Lastname]]," ",Employees[[#This Row],[Firstname]], " ",LEFT(Employees[[#This Row],[Middlename]],1),IF(ISBLANK(Employees[[#This Row],[Middlename]])," ","."))</f>
        <v>MENDOZA NORA A.</v>
      </c>
      <c r="C378" s="8" t="s">
        <v>323</v>
      </c>
      <c r="D378" s="8" t="s">
        <v>508</v>
      </c>
      <c r="E378" s="8" t="s">
        <v>222</v>
      </c>
      <c r="F378" s="8" t="s">
        <v>125</v>
      </c>
      <c r="G378" s="8" t="s">
        <v>442</v>
      </c>
    </row>
    <row r="379" spans="1:7" ht="30" hidden="1" customHeight="1" x14ac:dyDescent="0.3">
      <c r="A379" s="52">
        <f t="shared" si="5"/>
        <v>375</v>
      </c>
      <c r="B379" s="8" t="str">
        <f>CONCATENATE(Employees[[#This Row],[Lastname]]," ",Employees[[#This Row],[Firstname]], " ",LEFT(Employees[[#This Row],[Middlename]],1),IF(ISBLANK(Employees[[#This Row],[Middlename]])," ","."))</f>
        <v>MENDOZA PATRICK O.</v>
      </c>
      <c r="C379" s="8" t="s">
        <v>323</v>
      </c>
      <c r="D379" s="8" t="s">
        <v>1602</v>
      </c>
      <c r="E379" s="8" t="s">
        <v>1603</v>
      </c>
      <c r="F379" s="8" t="s">
        <v>1731</v>
      </c>
      <c r="G379" s="8" t="s">
        <v>1732</v>
      </c>
    </row>
    <row r="380" spans="1:7" ht="30" hidden="1" customHeight="1" x14ac:dyDescent="0.3">
      <c r="A380" s="52">
        <f t="shared" si="5"/>
        <v>376</v>
      </c>
      <c r="B380" s="8" t="str">
        <f>CONCATENATE(Employees[[#This Row],[Lastname]]," ",Employees[[#This Row],[Firstname]], " ",LEFT(Employees[[#This Row],[Middlename]],1),IF(ISBLANK(Employees[[#This Row],[Middlename]])," ","."))</f>
        <v>MENDOZA PRESCILA S.</v>
      </c>
      <c r="C380" s="8" t="s">
        <v>323</v>
      </c>
      <c r="D380" s="8" t="s">
        <v>324</v>
      </c>
      <c r="E380" s="8" t="s">
        <v>161</v>
      </c>
      <c r="F380" s="8" t="s">
        <v>325</v>
      </c>
      <c r="G380" s="8" t="s">
        <v>273</v>
      </c>
    </row>
    <row r="381" spans="1:7" ht="30" hidden="1" customHeight="1" x14ac:dyDescent="0.3">
      <c r="A381" s="52">
        <f t="shared" si="5"/>
        <v>377</v>
      </c>
      <c r="B381" s="8" t="str">
        <f>CONCATENATE(Employees[[#This Row],[Lastname]]," ",Employees[[#This Row],[Firstname]], " ",LEFT(Employees[[#This Row],[Middlename]],1),IF(ISBLANK(Employees[[#This Row],[Middlename]])," ","."))</f>
        <v>MENDOZA ROMEO B.</v>
      </c>
      <c r="C381" s="8" t="s">
        <v>323</v>
      </c>
      <c r="D381" s="8" t="s">
        <v>799</v>
      </c>
      <c r="E381" s="8" t="s">
        <v>98</v>
      </c>
      <c r="F381" s="8" t="s">
        <v>857</v>
      </c>
      <c r="G381" s="8" t="s">
        <v>288</v>
      </c>
    </row>
    <row r="382" spans="1:7" ht="30" hidden="1" customHeight="1" x14ac:dyDescent="0.3">
      <c r="A382" s="52">
        <f t="shared" si="5"/>
        <v>378</v>
      </c>
      <c r="B382" s="8" t="str">
        <f>CONCATENATE(Employees[[#This Row],[Lastname]]," ",Employees[[#This Row],[Firstname]], " ",LEFT(Employees[[#This Row],[Middlename]],1),IF(ISBLANK(Employees[[#This Row],[Middlename]])," ","."))</f>
        <v>MERCADO ARLENNIE D.</v>
      </c>
      <c r="C382" s="8" t="s">
        <v>563</v>
      </c>
      <c r="D382" s="8" t="s">
        <v>1604</v>
      </c>
      <c r="E382" s="8" t="s">
        <v>1605</v>
      </c>
      <c r="F382" s="8" t="s">
        <v>1309</v>
      </c>
      <c r="G382" s="8" t="s">
        <v>152</v>
      </c>
    </row>
    <row r="383" spans="1:7" ht="30" hidden="1" customHeight="1" x14ac:dyDescent="0.3">
      <c r="A383" s="52">
        <f t="shared" si="5"/>
        <v>379</v>
      </c>
      <c r="B383" s="8" t="str">
        <f>CONCATENATE(Employees[[#This Row],[Lastname]]," ",Employees[[#This Row],[Firstname]], " ",LEFT(Employees[[#This Row],[Middlename]],1),IF(ISBLANK(Employees[[#This Row],[Middlename]])," ","."))</f>
        <v xml:space="preserve">MERCADO NAZARIO  </v>
      </c>
      <c r="C383" s="8" t="s">
        <v>563</v>
      </c>
      <c r="D383" s="8" t="s">
        <v>564</v>
      </c>
      <c r="E383" s="8"/>
      <c r="F383" s="8"/>
      <c r="G383" s="8" t="s">
        <v>291</v>
      </c>
    </row>
    <row r="384" spans="1:7" ht="30" hidden="1" customHeight="1" x14ac:dyDescent="0.3">
      <c r="A384" s="52">
        <f t="shared" si="5"/>
        <v>380</v>
      </c>
      <c r="B384" s="8" t="str">
        <f>CONCATENATE(Employees[[#This Row],[Lastname]]," ",Employees[[#This Row],[Firstname]], " ",LEFT(Employees[[#This Row],[Middlename]],1),IF(ISBLANK(Employees[[#This Row],[Middlename]])," ","."))</f>
        <v>MERCARDO RENGIE M.</v>
      </c>
      <c r="C384" s="8" t="s">
        <v>1606</v>
      </c>
      <c r="D384" s="8" t="s">
        <v>1607</v>
      </c>
      <c r="E384" s="8" t="s">
        <v>323</v>
      </c>
      <c r="F384" s="8" t="s">
        <v>1309</v>
      </c>
      <c r="G384" s="8" t="s">
        <v>540</v>
      </c>
    </row>
    <row r="385" spans="1:7" ht="30" hidden="1" customHeight="1" x14ac:dyDescent="0.3">
      <c r="A385" s="52">
        <f t="shared" si="5"/>
        <v>381</v>
      </c>
      <c r="B385" s="8" t="str">
        <f>CONCATENATE(Employees[[#This Row],[Lastname]]," ",Employees[[#This Row],[Firstname]], " ",LEFT(Employees[[#This Row],[Middlename]],1),IF(ISBLANK(Employees[[#This Row],[Middlename]])," ","."))</f>
        <v xml:space="preserve">MERHAN FRANCISCO  </v>
      </c>
      <c r="C385" s="8" t="s">
        <v>1608</v>
      </c>
      <c r="D385" s="8" t="s">
        <v>1609</v>
      </c>
      <c r="E385" s="8"/>
      <c r="F385" s="8" t="s">
        <v>1309</v>
      </c>
      <c r="G385" s="8" t="s">
        <v>291</v>
      </c>
    </row>
    <row r="386" spans="1:7" ht="30" hidden="1" customHeight="1" x14ac:dyDescent="0.3">
      <c r="A386" s="52">
        <f t="shared" si="5"/>
        <v>382</v>
      </c>
      <c r="B386" s="8" t="str">
        <f>CONCATENATE(Employees[[#This Row],[Lastname]]," ",Employees[[#This Row],[Firstname]], " ",LEFT(Employees[[#This Row],[Middlename]],1),IF(ISBLANK(Employees[[#This Row],[Middlename]])," ","."))</f>
        <v>MERJILLA JEANETTE B.</v>
      </c>
      <c r="C386" s="8" t="s">
        <v>1610</v>
      </c>
      <c r="D386" s="8" t="s">
        <v>1611</v>
      </c>
      <c r="E386" s="8" t="s">
        <v>187</v>
      </c>
      <c r="F386" s="8" t="s">
        <v>1309</v>
      </c>
      <c r="G386" s="8" t="s">
        <v>1732</v>
      </c>
    </row>
    <row r="387" spans="1:7" ht="30" hidden="1" customHeight="1" x14ac:dyDescent="0.3">
      <c r="A387" s="52">
        <f t="shared" si="5"/>
        <v>383</v>
      </c>
      <c r="B387" s="8" t="str">
        <f>CONCATENATE(Employees[[#This Row],[Lastname]]," ",Employees[[#This Row],[Firstname]], " ",LEFT(Employees[[#This Row],[Middlename]],1),IF(ISBLANK(Employees[[#This Row],[Middlename]])," ","."))</f>
        <v>MIRANDA MARIA LOIDA M.</v>
      </c>
      <c r="C387" s="8" t="s">
        <v>694</v>
      </c>
      <c r="D387" s="8" t="s">
        <v>879</v>
      </c>
      <c r="E387" s="8" t="s">
        <v>323</v>
      </c>
      <c r="F387" s="8" t="s">
        <v>880</v>
      </c>
      <c r="G387" s="8" t="s">
        <v>442</v>
      </c>
    </row>
    <row r="388" spans="1:7" ht="30" hidden="1" customHeight="1" x14ac:dyDescent="0.3">
      <c r="A388" s="52">
        <f t="shared" si="5"/>
        <v>384</v>
      </c>
      <c r="B388" s="8" t="str">
        <f>CONCATENATE(Employees[[#This Row],[Lastname]]," ",Employees[[#This Row],[Firstname]], " ",LEFT(Employees[[#This Row],[Middlename]],1),IF(ISBLANK(Employees[[#This Row],[Middlename]])," ","."))</f>
        <v>MIRANDA NICOLE MAY B.</v>
      </c>
      <c r="C388" s="8" t="s">
        <v>694</v>
      </c>
      <c r="D388" s="8" t="s">
        <v>1315</v>
      </c>
      <c r="E388" s="8" t="s">
        <v>145</v>
      </c>
      <c r="F388" s="8" t="s">
        <v>125</v>
      </c>
      <c r="G388" s="8" t="s">
        <v>103</v>
      </c>
    </row>
    <row r="389" spans="1:7" ht="30" hidden="1" customHeight="1" x14ac:dyDescent="0.3">
      <c r="A389" s="52">
        <f t="shared" si="5"/>
        <v>385</v>
      </c>
      <c r="B389" s="8" t="str">
        <f>CONCATENATE(Employees[[#This Row],[Lastname]]," ",Employees[[#This Row],[Firstname]], " ",LEFT(Employees[[#This Row],[Middlename]],1),IF(ISBLANK(Employees[[#This Row],[Middlename]])," ","."))</f>
        <v>MIRANDA ROBERTO D.</v>
      </c>
      <c r="C389" s="8" t="s">
        <v>694</v>
      </c>
      <c r="D389" s="8" t="s">
        <v>129</v>
      </c>
      <c r="E389" s="8" t="s">
        <v>119</v>
      </c>
      <c r="F389" s="8" t="s">
        <v>198</v>
      </c>
      <c r="G389" s="8" t="s">
        <v>135</v>
      </c>
    </row>
    <row r="390" spans="1:7" ht="30" hidden="1" customHeight="1" x14ac:dyDescent="0.3">
      <c r="A390" s="52">
        <f t="shared" si="5"/>
        <v>386</v>
      </c>
      <c r="B390" s="8" t="str">
        <f>CONCATENATE(Employees[[#This Row],[Lastname]]," ",Employees[[#This Row],[Firstname]], " ",LEFT(Employees[[#This Row],[Middlename]],1),IF(ISBLANK(Employees[[#This Row],[Middlename]])," ","."))</f>
        <v>MIRANDO EDITH B.</v>
      </c>
      <c r="C390" s="8" t="s">
        <v>692</v>
      </c>
      <c r="D390" s="8" t="s">
        <v>155</v>
      </c>
      <c r="E390" s="8" t="s">
        <v>822</v>
      </c>
      <c r="F390" s="8" t="s">
        <v>192</v>
      </c>
      <c r="G390" s="8" t="s">
        <v>135</v>
      </c>
    </row>
    <row r="391" spans="1:7" ht="30" hidden="1" customHeight="1" x14ac:dyDescent="0.3">
      <c r="A391" s="52">
        <f t="shared" ref="A391:A454" si="6">A390+1</f>
        <v>387</v>
      </c>
      <c r="B391" s="8" t="str">
        <f>CONCATENATE(Employees[[#This Row],[Lastname]]," ",Employees[[#This Row],[Firstname]], " ",LEFT(Employees[[#This Row],[Middlename]],1),IF(ISBLANK(Employees[[#This Row],[Middlename]])," ","."))</f>
        <v>MOLOD EMMA D.</v>
      </c>
      <c r="C391" s="8" t="s">
        <v>486</v>
      </c>
      <c r="D391" s="8" t="s">
        <v>487</v>
      </c>
      <c r="E391" s="8" t="s">
        <v>488</v>
      </c>
      <c r="F391" s="8"/>
      <c r="G391" s="8" t="s">
        <v>135</v>
      </c>
    </row>
    <row r="392" spans="1:7" ht="30" hidden="1" customHeight="1" x14ac:dyDescent="0.3">
      <c r="A392" s="52">
        <f t="shared" si="6"/>
        <v>388</v>
      </c>
      <c r="B392" s="8" t="str">
        <f>CONCATENATE(Employees[[#This Row],[Lastname]]," ",Employees[[#This Row],[Firstname]], " ",LEFT(Employees[[#This Row],[Middlename]],1),IF(ISBLANK(Employees[[#This Row],[Middlename]])," ","."))</f>
        <v>MONTEALEGRE CHARLIE JR. O.</v>
      </c>
      <c r="C392" s="8" t="s">
        <v>941</v>
      </c>
      <c r="D392" s="8" t="s">
        <v>942</v>
      </c>
      <c r="E392" s="8" t="s">
        <v>584</v>
      </c>
      <c r="F392" s="8" t="s">
        <v>96</v>
      </c>
      <c r="G392" s="8" t="s">
        <v>97</v>
      </c>
    </row>
    <row r="393" spans="1:7" ht="30" hidden="1" customHeight="1" x14ac:dyDescent="0.3">
      <c r="A393" s="52">
        <f t="shared" si="6"/>
        <v>389</v>
      </c>
      <c r="B393" s="8" t="str">
        <f>CONCATENATE(Employees[[#This Row],[Lastname]]," ",Employees[[#This Row],[Firstname]], " ",LEFT(Employees[[#This Row],[Middlename]],1),IF(ISBLANK(Employees[[#This Row],[Middlename]])," ","."))</f>
        <v>MONTENEGRO EDWIN D.</v>
      </c>
      <c r="C393" s="8" t="s">
        <v>184</v>
      </c>
      <c r="D393" s="8" t="s">
        <v>252</v>
      </c>
      <c r="E393" s="8" t="s">
        <v>249</v>
      </c>
      <c r="F393" s="8"/>
      <c r="G393" s="8" t="s">
        <v>273</v>
      </c>
    </row>
    <row r="394" spans="1:7" ht="30" hidden="1" customHeight="1" x14ac:dyDescent="0.3">
      <c r="A394" s="52">
        <f t="shared" si="6"/>
        <v>390</v>
      </c>
      <c r="B394" s="8" t="str">
        <f>CONCATENATE(Employees[[#This Row],[Lastname]]," ",Employees[[#This Row],[Firstname]], " ",LEFT(Employees[[#This Row],[Middlename]],1),IF(ISBLANK(Employees[[#This Row],[Middlename]])," ","."))</f>
        <v>MONTENEGRO HELEN L.</v>
      </c>
      <c r="C394" s="8" t="s">
        <v>184</v>
      </c>
      <c r="D394" s="8" t="s">
        <v>305</v>
      </c>
      <c r="E394" s="8" t="s">
        <v>229</v>
      </c>
      <c r="F394" s="8" t="s">
        <v>198</v>
      </c>
      <c r="G394" s="8" t="s">
        <v>298</v>
      </c>
    </row>
    <row r="395" spans="1:7" ht="30" hidden="1" customHeight="1" x14ac:dyDescent="0.3">
      <c r="A395" s="52">
        <f t="shared" si="6"/>
        <v>391</v>
      </c>
      <c r="B395" s="8" t="str">
        <f>CONCATENATE(Employees[[#This Row],[Lastname]]," ",Employees[[#This Row],[Firstname]], " ",LEFT(Employees[[#This Row],[Middlename]],1),IF(ISBLANK(Employees[[#This Row],[Middlename]])," ","."))</f>
        <v>MONTENEGRO HENRY S.</v>
      </c>
      <c r="C395" s="8" t="s">
        <v>184</v>
      </c>
      <c r="D395" s="8" t="s">
        <v>730</v>
      </c>
      <c r="E395" s="8" t="s">
        <v>161</v>
      </c>
      <c r="F395" s="8" t="s">
        <v>125</v>
      </c>
      <c r="G395" s="8" t="s">
        <v>364</v>
      </c>
    </row>
    <row r="396" spans="1:7" ht="30" hidden="1" customHeight="1" x14ac:dyDescent="0.3">
      <c r="A396" s="52">
        <f t="shared" si="6"/>
        <v>392</v>
      </c>
      <c r="B396" s="8" t="str">
        <f>CONCATENATE(Employees[[#This Row],[Lastname]]," ",Employees[[#This Row],[Firstname]], " ",LEFT(Employees[[#This Row],[Middlename]],1),IF(ISBLANK(Employees[[#This Row],[Middlename]])," ","."))</f>
        <v>MONTENEGRO MARISSA P.</v>
      </c>
      <c r="C396" s="8" t="s">
        <v>184</v>
      </c>
      <c r="D396" s="8" t="s">
        <v>185</v>
      </c>
      <c r="E396" s="8" t="s">
        <v>124</v>
      </c>
      <c r="F396" s="8"/>
      <c r="G396" s="8" t="s">
        <v>182</v>
      </c>
    </row>
    <row r="397" spans="1:7" ht="30" hidden="1" customHeight="1" x14ac:dyDescent="0.3">
      <c r="A397" s="52">
        <f t="shared" si="6"/>
        <v>393</v>
      </c>
      <c r="B397" s="8" t="str">
        <f>CONCATENATE(Employees[[#This Row],[Lastname]]," ",Employees[[#This Row],[Firstname]], " ",LEFT(Employees[[#This Row],[Middlename]],1),IF(ISBLANK(Employees[[#This Row],[Middlename]])," ","."))</f>
        <v>MONTENEGRO RODELIO A.</v>
      </c>
      <c r="C397" s="8" t="s">
        <v>184</v>
      </c>
      <c r="D397" s="8" t="s">
        <v>703</v>
      </c>
      <c r="E397" s="8" t="s">
        <v>88</v>
      </c>
      <c r="F397" s="8" t="s">
        <v>198</v>
      </c>
      <c r="G397" s="8" t="s">
        <v>273</v>
      </c>
    </row>
    <row r="398" spans="1:7" ht="30" hidden="1" customHeight="1" x14ac:dyDescent="0.3">
      <c r="A398" s="52">
        <f t="shared" si="6"/>
        <v>394</v>
      </c>
      <c r="B398" s="8" t="str">
        <f>CONCATENATE(Employees[[#This Row],[Lastname]]," ",Employees[[#This Row],[Firstname]], " ",LEFT(Employees[[#This Row],[Middlename]],1),IF(ISBLANK(Employees[[#This Row],[Middlename]])," ","."))</f>
        <v>MULINGTAPANG GUILLERMA O.</v>
      </c>
      <c r="C398" s="8" t="s">
        <v>1612</v>
      </c>
      <c r="D398" s="8" t="s">
        <v>718</v>
      </c>
      <c r="E398" s="8" t="s">
        <v>1613</v>
      </c>
      <c r="F398" s="8" t="s">
        <v>1309</v>
      </c>
      <c r="G398" s="8" t="s">
        <v>209</v>
      </c>
    </row>
    <row r="399" spans="1:7" ht="30" hidden="1" customHeight="1" x14ac:dyDescent="0.3">
      <c r="A399" s="52">
        <f t="shared" si="6"/>
        <v>395</v>
      </c>
      <c r="B399" s="8" t="str">
        <f>CONCATENATE(Employees[[#This Row],[Lastname]]," ",Employees[[#This Row],[Firstname]], " ",LEFT(Employees[[#This Row],[Middlename]],1),IF(ISBLANK(Employees[[#This Row],[Middlename]])," ","."))</f>
        <v>NACARIO GLENN B.</v>
      </c>
      <c r="C399" s="8" t="s">
        <v>1614</v>
      </c>
      <c r="D399" s="8" t="s">
        <v>1615</v>
      </c>
      <c r="E399" s="8" t="s">
        <v>345</v>
      </c>
      <c r="F399" s="8" t="s">
        <v>1309</v>
      </c>
      <c r="G399" s="8" t="s">
        <v>1321</v>
      </c>
    </row>
    <row r="400" spans="1:7" ht="30" hidden="1" customHeight="1" x14ac:dyDescent="0.3">
      <c r="A400" s="52">
        <f t="shared" si="6"/>
        <v>396</v>
      </c>
      <c r="B400" s="8" t="str">
        <f>CONCATENATE(Employees[[#This Row],[Lastname]]," ",Employees[[#This Row],[Firstname]], " ",LEFT(Employees[[#This Row],[Middlename]],1),IF(ISBLANK(Employees[[#This Row],[Middlename]])," ","."))</f>
        <v>NATANAUAN MARY JANE G.</v>
      </c>
      <c r="C400" s="8" t="s">
        <v>1616</v>
      </c>
      <c r="D400" s="8" t="s">
        <v>1521</v>
      </c>
      <c r="E400" s="8" t="s">
        <v>1617</v>
      </c>
      <c r="F400" s="8" t="s">
        <v>1309</v>
      </c>
      <c r="G400" s="8" t="s">
        <v>199</v>
      </c>
    </row>
    <row r="401" spans="1:7" ht="30" hidden="1" customHeight="1" x14ac:dyDescent="0.3">
      <c r="A401" s="52">
        <f t="shared" si="6"/>
        <v>397</v>
      </c>
      <c r="B401" s="8" t="str">
        <f>CONCATENATE(Employees[[#This Row],[Lastname]]," ",Employees[[#This Row],[Firstname]], " ",LEFT(Employees[[#This Row],[Middlename]],1),IF(ISBLANK(Employees[[#This Row],[Middlename]])," ","."))</f>
        <v>NAVARRO RITA A.</v>
      </c>
      <c r="C401" s="8" t="s">
        <v>255</v>
      </c>
      <c r="D401" s="8" t="s">
        <v>256</v>
      </c>
      <c r="E401" s="8" t="s">
        <v>88</v>
      </c>
      <c r="F401" s="8" t="s">
        <v>198</v>
      </c>
      <c r="G401" s="8" t="s">
        <v>243</v>
      </c>
    </row>
    <row r="402" spans="1:7" ht="30" hidden="1" customHeight="1" x14ac:dyDescent="0.3">
      <c r="A402" s="52">
        <f t="shared" si="6"/>
        <v>398</v>
      </c>
      <c r="B402" s="8" t="str">
        <f>CONCATENATE(Employees[[#This Row],[Lastname]]," ",Employees[[#This Row],[Firstname]], " ",LEFT(Employees[[#This Row],[Middlename]],1),IF(ISBLANK(Employees[[#This Row],[Middlename]])," ","."))</f>
        <v>NAVARRO RITA A.</v>
      </c>
      <c r="C402" s="8" t="s">
        <v>255</v>
      </c>
      <c r="D402" s="8" t="s">
        <v>256</v>
      </c>
      <c r="E402" s="8" t="s">
        <v>1618</v>
      </c>
      <c r="F402" s="8" t="s">
        <v>1309</v>
      </c>
      <c r="G402" s="8" t="s">
        <v>1740</v>
      </c>
    </row>
    <row r="403" spans="1:7" ht="30" hidden="1" customHeight="1" x14ac:dyDescent="0.3">
      <c r="A403" s="52">
        <f t="shared" si="6"/>
        <v>399</v>
      </c>
      <c r="B403" s="8" t="str">
        <f>CONCATENATE(Employees[[#This Row],[Lastname]]," ",Employees[[#This Row],[Firstname]], " ",LEFT(Employees[[#This Row],[Middlename]],1),IF(ISBLANK(Employees[[#This Row],[Middlename]])," ","."))</f>
        <v>NELSON CATHERINE L.</v>
      </c>
      <c r="C403" s="8" t="s">
        <v>1350</v>
      </c>
      <c r="D403" s="8" t="s">
        <v>1179</v>
      </c>
      <c r="E403" s="8" t="s">
        <v>236</v>
      </c>
      <c r="F403" s="8" t="s">
        <v>1351</v>
      </c>
      <c r="G403" s="8" t="s">
        <v>135</v>
      </c>
    </row>
    <row r="404" spans="1:7" ht="30" hidden="1" customHeight="1" x14ac:dyDescent="0.3">
      <c r="A404" s="52">
        <f t="shared" si="6"/>
        <v>400</v>
      </c>
      <c r="B404" s="8" t="str">
        <f>CONCATENATE(Employees[[#This Row],[Lastname]]," ",Employees[[#This Row],[Firstname]], " ",LEFT(Employees[[#This Row],[Middlename]],1),IF(ISBLANK(Employees[[#This Row],[Middlename]])," ","."))</f>
        <v>NIBAY ELEONOR E.</v>
      </c>
      <c r="C404" s="8" t="s">
        <v>1564</v>
      </c>
      <c r="D404" s="8" t="s">
        <v>1619</v>
      </c>
      <c r="E404" s="8" t="s">
        <v>1620</v>
      </c>
      <c r="F404" s="8" t="s">
        <v>1309</v>
      </c>
      <c r="G404" s="8" t="s">
        <v>135</v>
      </c>
    </row>
    <row r="405" spans="1:7" ht="30" hidden="1" customHeight="1" x14ac:dyDescent="0.3">
      <c r="A405" s="52">
        <f t="shared" si="6"/>
        <v>401</v>
      </c>
      <c r="B405" s="8" t="str">
        <f>CONCATENATE(Employees[[#This Row],[Lastname]]," ",Employees[[#This Row],[Firstname]], " ",LEFT(Employees[[#This Row],[Middlename]],1),IF(ISBLANK(Employees[[#This Row],[Middlename]])," ","."))</f>
        <v>NOVICIO PERLITA G.</v>
      </c>
      <c r="C405" s="8" t="s">
        <v>327</v>
      </c>
      <c r="D405" s="8" t="s">
        <v>328</v>
      </c>
      <c r="E405" s="8" t="s">
        <v>166</v>
      </c>
      <c r="F405" s="8" t="s">
        <v>170</v>
      </c>
      <c r="G405" s="8" t="s">
        <v>329</v>
      </c>
    </row>
    <row r="406" spans="1:7" ht="30" hidden="1" customHeight="1" x14ac:dyDescent="0.3">
      <c r="A406" s="52">
        <f t="shared" si="6"/>
        <v>402</v>
      </c>
      <c r="B406" s="8" t="str">
        <f>CONCATENATE(Employees[[#This Row],[Lastname]]," ",Employees[[#This Row],[Firstname]], " ",LEFT(Employees[[#This Row],[Middlename]],1),IF(ISBLANK(Employees[[#This Row],[Middlename]])," ","."))</f>
        <v>NUESTRO RICA MAY G.</v>
      </c>
      <c r="C406" s="8" t="s">
        <v>1621</v>
      </c>
      <c r="D406" s="8" t="s">
        <v>1622</v>
      </c>
      <c r="E406" s="8" t="s">
        <v>166</v>
      </c>
      <c r="F406" s="8" t="s">
        <v>1309</v>
      </c>
      <c r="G406" s="8" t="s">
        <v>1750</v>
      </c>
    </row>
    <row r="407" spans="1:7" ht="30" hidden="1" customHeight="1" x14ac:dyDescent="0.3">
      <c r="A407" s="52">
        <f t="shared" si="6"/>
        <v>403</v>
      </c>
      <c r="B407" s="8" t="str">
        <f>CONCATENATE(Employees[[#This Row],[Lastname]]," ",Employees[[#This Row],[Firstname]], " ",LEFT(Employees[[#This Row],[Middlename]],1),IF(ISBLANK(Employees[[#This Row],[Middlename]])," ","."))</f>
        <v>NUÑEZ RUBEN JR J.</v>
      </c>
      <c r="C407" s="8" t="s">
        <v>1623</v>
      </c>
      <c r="D407" s="8" t="s">
        <v>1624</v>
      </c>
      <c r="E407" s="8" t="s">
        <v>1625</v>
      </c>
      <c r="F407" s="8" t="s">
        <v>1731</v>
      </c>
      <c r="G407" s="8" t="s">
        <v>1732</v>
      </c>
    </row>
    <row r="408" spans="1:7" ht="30" hidden="1" customHeight="1" x14ac:dyDescent="0.3">
      <c r="A408" s="52">
        <f t="shared" si="6"/>
        <v>404</v>
      </c>
      <c r="B408" s="8" t="str">
        <f>CONCATENATE(Employees[[#This Row],[Lastname]]," ",Employees[[#This Row],[Firstname]], " ",LEFT(Employees[[#This Row],[Middlename]],1),IF(ISBLANK(Employees[[#This Row],[Middlename]])," ","."))</f>
        <v>OBINA APOLINARIO B.</v>
      </c>
      <c r="C408" s="8" t="s">
        <v>1626</v>
      </c>
      <c r="D408" s="8" t="s">
        <v>1627</v>
      </c>
      <c r="E408" s="8" t="s">
        <v>1628</v>
      </c>
      <c r="F408" s="8" t="s">
        <v>1309</v>
      </c>
      <c r="G408" s="8" t="s">
        <v>291</v>
      </c>
    </row>
    <row r="409" spans="1:7" ht="30" hidden="1" customHeight="1" x14ac:dyDescent="0.3">
      <c r="A409" s="52">
        <f t="shared" si="6"/>
        <v>405</v>
      </c>
      <c r="B409" s="8" t="str">
        <f>CONCATENATE(Employees[[#This Row],[Lastname]]," ",Employees[[#This Row],[Firstname]], " ",LEFT(Employees[[#This Row],[Middlename]],1),IF(ISBLANK(Employees[[#This Row],[Middlename]])," ","."))</f>
        <v xml:space="preserve">OBINA JAIME  </v>
      </c>
      <c r="C409" s="8" t="s">
        <v>1626</v>
      </c>
      <c r="D409" s="8" t="s">
        <v>1391</v>
      </c>
      <c r="E409" s="8"/>
      <c r="F409" s="8" t="s">
        <v>1309</v>
      </c>
      <c r="G409" s="8" t="s">
        <v>291</v>
      </c>
    </row>
    <row r="410" spans="1:7" ht="30" hidden="1" customHeight="1" x14ac:dyDescent="0.3">
      <c r="A410" s="52">
        <f t="shared" si="6"/>
        <v>406</v>
      </c>
      <c r="B410" s="8" t="str">
        <f>CONCATENATE(Employees[[#This Row],[Lastname]]," ",Employees[[#This Row],[Firstname]], " ",LEFT(Employees[[#This Row],[Middlename]],1),IF(ISBLANK(Employees[[#This Row],[Middlename]])," ","."))</f>
        <v>OCAMPO MERLINDA R.</v>
      </c>
      <c r="C410" s="8" t="s">
        <v>845</v>
      </c>
      <c r="D410" s="8" t="s">
        <v>1629</v>
      </c>
      <c r="E410" s="8" t="s">
        <v>154</v>
      </c>
      <c r="F410" s="8" t="s">
        <v>1309</v>
      </c>
      <c r="G410" s="8" t="s">
        <v>97</v>
      </c>
    </row>
    <row r="411" spans="1:7" ht="30" hidden="1" customHeight="1" x14ac:dyDescent="0.3">
      <c r="A411" s="52">
        <f t="shared" si="6"/>
        <v>407</v>
      </c>
      <c r="B411" s="8" t="str">
        <f>CONCATENATE(Employees[[#This Row],[Lastname]]," ",Employees[[#This Row],[Firstname]], " ",LEFT(Employees[[#This Row],[Middlename]],1),IF(ISBLANK(Employees[[#This Row],[Middlename]])," ","."))</f>
        <v>OCAMPO NOVELYN U.</v>
      </c>
      <c r="C411" s="8" t="s">
        <v>845</v>
      </c>
      <c r="D411" s="8" t="s">
        <v>1630</v>
      </c>
      <c r="E411" s="8" t="s">
        <v>1631</v>
      </c>
      <c r="F411" s="8" t="s">
        <v>1309</v>
      </c>
      <c r="G411" s="8" t="s">
        <v>213</v>
      </c>
    </row>
    <row r="412" spans="1:7" ht="30" hidden="1" customHeight="1" x14ac:dyDescent="0.3">
      <c r="A412" s="52">
        <f t="shared" si="6"/>
        <v>408</v>
      </c>
      <c r="B412" s="8" t="str">
        <f>CONCATENATE(Employees[[#This Row],[Lastname]]," ",Employees[[#This Row],[Firstname]], " ",LEFT(Employees[[#This Row],[Middlename]],1),IF(ISBLANK(Employees[[#This Row],[Middlename]])," ","."))</f>
        <v>OCAMPO ORLANDO R.</v>
      </c>
      <c r="C412" s="8" t="s">
        <v>845</v>
      </c>
      <c r="D412" s="8" t="s">
        <v>846</v>
      </c>
      <c r="E412" s="8" t="s">
        <v>333</v>
      </c>
      <c r="F412" s="8" t="s">
        <v>198</v>
      </c>
      <c r="G412" s="8" t="s">
        <v>273</v>
      </c>
    </row>
    <row r="413" spans="1:7" ht="30" hidden="1" customHeight="1" x14ac:dyDescent="0.3">
      <c r="A413" s="52">
        <f t="shared" si="6"/>
        <v>409</v>
      </c>
      <c r="B413" s="8" t="str">
        <f>CONCATENATE(Employees[[#This Row],[Lastname]]," ",Employees[[#This Row],[Firstname]], " ",LEFT(Employees[[#This Row],[Middlename]],1),IF(ISBLANK(Employees[[#This Row],[Middlename]])," ","."))</f>
        <v>OLARTE GREATCHEL B.</v>
      </c>
      <c r="C413" s="8" t="s">
        <v>440</v>
      </c>
      <c r="D413" s="8" t="s">
        <v>441</v>
      </c>
      <c r="E413" s="8" t="s">
        <v>145</v>
      </c>
      <c r="F413" s="8" t="s">
        <v>174</v>
      </c>
      <c r="G413" s="8" t="s">
        <v>442</v>
      </c>
    </row>
    <row r="414" spans="1:7" ht="30" hidden="1" customHeight="1" x14ac:dyDescent="0.3">
      <c r="A414" s="52">
        <f t="shared" si="6"/>
        <v>410</v>
      </c>
      <c r="B414" s="8" t="str">
        <f>CONCATENATE(Employees[[#This Row],[Lastname]]," ",Employees[[#This Row],[Firstname]], " ",LEFT(Employees[[#This Row],[Middlename]],1),IF(ISBLANK(Employees[[#This Row],[Middlename]])," ","."))</f>
        <v>OLAZO LIZA E.</v>
      </c>
      <c r="C414" s="8" t="s">
        <v>1632</v>
      </c>
      <c r="D414" s="8" t="s">
        <v>1633</v>
      </c>
      <c r="E414" s="8" t="s">
        <v>381</v>
      </c>
      <c r="F414" s="8" t="s">
        <v>1731</v>
      </c>
      <c r="G414" s="8" t="s">
        <v>439</v>
      </c>
    </row>
    <row r="415" spans="1:7" ht="30" hidden="1" customHeight="1" x14ac:dyDescent="0.3">
      <c r="A415" s="52">
        <f t="shared" si="6"/>
        <v>411</v>
      </c>
      <c r="B415" s="8" t="str">
        <f>CONCATENATE(Employees[[#This Row],[Lastname]]," ",Employees[[#This Row],[Firstname]], " ",LEFT(Employees[[#This Row],[Middlename]],1),IF(ISBLANK(Employees[[#This Row],[Middlename]])," ","."))</f>
        <v>OLEGARIO LEONARD ERIC B.</v>
      </c>
      <c r="C415" s="8" t="s">
        <v>373</v>
      </c>
      <c r="D415" s="8" t="s">
        <v>1013</v>
      </c>
      <c r="E415" s="8" t="s">
        <v>145</v>
      </c>
      <c r="F415" s="8" t="s">
        <v>1014</v>
      </c>
      <c r="G415" s="8" t="s">
        <v>273</v>
      </c>
    </row>
    <row r="416" spans="1:7" ht="30" hidden="1" customHeight="1" x14ac:dyDescent="0.3">
      <c r="A416" s="52">
        <f t="shared" si="6"/>
        <v>412</v>
      </c>
      <c r="B416" s="8" t="str">
        <f>CONCATENATE(Employees[[#This Row],[Lastname]]," ",Employees[[#This Row],[Firstname]], " ",LEFT(Employees[[#This Row],[Middlename]],1),IF(ISBLANK(Employees[[#This Row],[Middlename]])," ","."))</f>
        <v>OLEGARIO NENITA A.</v>
      </c>
      <c r="C416" s="8" t="s">
        <v>373</v>
      </c>
      <c r="D416" s="8" t="s">
        <v>371</v>
      </c>
      <c r="E416" s="8" t="s">
        <v>88</v>
      </c>
      <c r="F416" s="8" t="s">
        <v>125</v>
      </c>
      <c r="G416" s="8" t="s">
        <v>372</v>
      </c>
    </row>
    <row r="417" spans="1:7" ht="30" hidden="1" customHeight="1" x14ac:dyDescent="0.3">
      <c r="A417" s="52">
        <f t="shared" si="6"/>
        <v>413</v>
      </c>
      <c r="B417" s="8" t="str">
        <f>CONCATENATE(Employees[[#This Row],[Lastname]]," ",Employees[[#This Row],[Firstname]], " ",LEFT(Employees[[#This Row],[Middlename]],1),IF(ISBLANK(Employees[[#This Row],[Middlename]])," ","."))</f>
        <v>OLEGARIO TEOFISTA B.</v>
      </c>
      <c r="C417" s="8" t="s">
        <v>373</v>
      </c>
      <c r="D417" s="8" t="s">
        <v>1092</v>
      </c>
      <c r="E417" s="8" t="s">
        <v>345</v>
      </c>
      <c r="F417" s="8" t="s">
        <v>417</v>
      </c>
      <c r="G417" s="8" t="s">
        <v>103</v>
      </c>
    </row>
    <row r="418" spans="1:7" ht="30" hidden="1" customHeight="1" x14ac:dyDescent="0.3">
      <c r="A418" s="52">
        <f t="shared" si="6"/>
        <v>414</v>
      </c>
      <c r="B418" s="8" t="str">
        <f>CONCATENATE(Employees[[#This Row],[Lastname]]," ",Employees[[#This Row],[Firstname]], " ",LEFT(Employees[[#This Row],[Middlename]],1),IF(ISBLANK(Employees[[#This Row],[Middlename]])," ","."))</f>
        <v>OLINO PRECIOSA A.</v>
      </c>
      <c r="C418" s="8" t="s">
        <v>1005</v>
      </c>
      <c r="D418" s="8" t="s">
        <v>1006</v>
      </c>
      <c r="E418" s="8" t="s">
        <v>1007</v>
      </c>
      <c r="F418" s="8" t="s">
        <v>198</v>
      </c>
      <c r="G418" s="8" t="s">
        <v>209</v>
      </c>
    </row>
    <row r="419" spans="1:7" ht="30" hidden="1" customHeight="1" x14ac:dyDescent="0.3">
      <c r="A419" s="52">
        <f t="shared" si="6"/>
        <v>415</v>
      </c>
      <c r="B419" s="8" t="str">
        <f>CONCATENATE(Employees[[#This Row],[Lastname]]," ",Employees[[#This Row],[Firstname]], " ",LEFT(Employees[[#This Row],[Middlename]],1),IF(ISBLANK(Employees[[#This Row],[Middlename]])," ","."))</f>
        <v>OLIVAR MARINA B.</v>
      </c>
      <c r="C419" s="8" t="s">
        <v>495</v>
      </c>
      <c r="D419" s="8" t="s">
        <v>496</v>
      </c>
      <c r="E419" s="8" t="s">
        <v>145</v>
      </c>
      <c r="F419" s="8" t="s">
        <v>125</v>
      </c>
      <c r="G419" s="8" t="s">
        <v>484</v>
      </c>
    </row>
    <row r="420" spans="1:7" ht="30" hidden="1" customHeight="1" x14ac:dyDescent="0.3">
      <c r="A420" s="52">
        <f t="shared" si="6"/>
        <v>416</v>
      </c>
      <c r="B420" s="8" t="str">
        <f>CONCATENATE(Employees[[#This Row],[Lastname]]," ",Employees[[#This Row],[Firstname]], " ",LEFT(Employees[[#This Row],[Middlename]],1),IF(ISBLANK(Employees[[#This Row],[Middlename]])," ","."))</f>
        <v>OPO CONEY V.</v>
      </c>
      <c r="C420" s="8" t="s">
        <v>1613</v>
      </c>
      <c r="D420" s="8" t="s">
        <v>1634</v>
      </c>
      <c r="E420" s="8" t="s">
        <v>728</v>
      </c>
      <c r="F420" s="8" t="s">
        <v>1309</v>
      </c>
      <c r="G420" s="8" t="s">
        <v>1751</v>
      </c>
    </row>
    <row r="421" spans="1:7" ht="30" hidden="1" customHeight="1" x14ac:dyDescent="0.3">
      <c r="A421" s="52">
        <f t="shared" si="6"/>
        <v>417</v>
      </c>
      <c r="B421" s="8" t="str">
        <f>CONCATENATE(Employees[[#This Row],[Lastname]]," ",Employees[[#This Row],[Firstname]], " ",LEFT(Employees[[#This Row],[Middlename]],1),IF(ISBLANK(Employees[[#This Row],[Middlename]])," ","."))</f>
        <v>ORSAL MARK LESTER B.</v>
      </c>
      <c r="C421" s="8" t="s">
        <v>1114</v>
      </c>
      <c r="D421" s="8" t="s">
        <v>1115</v>
      </c>
      <c r="E421" s="8" t="s">
        <v>822</v>
      </c>
      <c r="F421" s="8" t="s">
        <v>198</v>
      </c>
      <c r="G421" s="8" t="s">
        <v>141</v>
      </c>
    </row>
    <row r="422" spans="1:7" ht="30" hidden="1" customHeight="1" x14ac:dyDescent="0.3">
      <c r="A422" s="52">
        <f t="shared" si="6"/>
        <v>418</v>
      </c>
      <c r="B422" s="8" t="str">
        <f>CONCATENATE(Employees[[#This Row],[Lastname]]," ",Employees[[#This Row],[Firstname]], " ",LEFT(Employees[[#This Row],[Middlename]],1),IF(ISBLANK(Employees[[#This Row],[Middlename]])," ","."))</f>
        <v>ORTIZ TRINIDAD D.</v>
      </c>
      <c r="C422" s="8" t="s">
        <v>534</v>
      </c>
      <c r="D422" s="8" t="s">
        <v>535</v>
      </c>
      <c r="E422" s="8" t="s">
        <v>536</v>
      </c>
      <c r="F422" s="8" t="s">
        <v>125</v>
      </c>
      <c r="G422" s="8" t="s">
        <v>209</v>
      </c>
    </row>
    <row r="423" spans="1:7" ht="30" hidden="1" customHeight="1" x14ac:dyDescent="0.3">
      <c r="A423" s="52">
        <f t="shared" si="6"/>
        <v>419</v>
      </c>
      <c r="B423" s="8" t="str">
        <f>CONCATENATE(Employees[[#This Row],[Lastname]]," ",Employees[[#This Row],[Firstname]], " ",LEFT(Employees[[#This Row],[Middlename]],1),IF(ISBLANK(Employees[[#This Row],[Middlename]])," ","."))</f>
        <v>OSTONAL IVY S.</v>
      </c>
      <c r="C423" s="8" t="s">
        <v>1037</v>
      </c>
      <c r="D423" s="8" t="s">
        <v>780</v>
      </c>
      <c r="E423" s="8" t="s">
        <v>779</v>
      </c>
      <c r="F423" s="8" t="s">
        <v>96</v>
      </c>
      <c r="G423" s="8" t="s">
        <v>97</v>
      </c>
    </row>
    <row r="424" spans="1:7" ht="30" hidden="1" customHeight="1" x14ac:dyDescent="0.3">
      <c r="A424" s="52">
        <f t="shared" si="6"/>
        <v>420</v>
      </c>
      <c r="B424" s="8" t="str">
        <f>CONCATENATE(Employees[[#This Row],[Lastname]]," ",Employees[[#This Row],[Firstname]], " ",LEFT(Employees[[#This Row],[Middlename]],1),IF(ISBLANK(Employees[[#This Row],[Middlename]])," ","."))</f>
        <v xml:space="preserve">OTACAN JAY  </v>
      </c>
      <c r="C424" s="8" t="s">
        <v>1635</v>
      </c>
      <c r="D424" s="8" t="s">
        <v>1636</v>
      </c>
      <c r="E424" s="8"/>
      <c r="F424" s="8" t="s">
        <v>1309</v>
      </c>
      <c r="G424" s="8" t="s">
        <v>291</v>
      </c>
    </row>
    <row r="425" spans="1:7" ht="30" hidden="1" customHeight="1" x14ac:dyDescent="0.3">
      <c r="A425" s="52">
        <f t="shared" si="6"/>
        <v>421</v>
      </c>
      <c r="B425" s="8" t="str">
        <f>CONCATENATE(Employees[[#This Row],[Lastname]]," ",Employees[[#This Row],[Firstname]], " ",LEFT(Employees[[#This Row],[Middlename]],1),IF(ISBLANK(Employees[[#This Row],[Middlename]])," ","."))</f>
        <v>PADILLA JANE Z.</v>
      </c>
      <c r="C425" s="8" t="s">
        <v>1637</v>
      </c>
      <c r="D425" s="8" t="s">
        <v>922</v>
      </c>
      <c r="E425" s="8" t="s">
        <v>1638</v>
      </c>
      <c r="F425" s="8" t="s">
        <v>1752</v>
      </c>
      <c r="G425" s="8" t="s">
        <v>141</v>
      </c>
    </row>
    <row r="426" spans="1:7" ht="30" hidden="1" customHeight="1" x14ac:dyDescent="0.3">
      <c r="A426" s="52">
        <f t="shared" si="6"/>
        <v>422</v>
      </c>
      <c r="B426" s="8" t="str">
        <f>CONCATENATE(Employees[[#This Row],[Lastname]]," ",Employees[[#This Row],[Firstname]], " ",LEFT(Employees[[#This Row],[Middlename]],1),IF(ISBLANK(Employees[[#This Row],[Middlename]])," ","."))</f>
        <v>PAGLINAWAN JESSIE M.</v>
      </c>
      <c r="C426" s="8" t="s">
        <v>1639</v>
      </c>
      <c r="D426" s="8" t="s">
        <v>1640</v>
      </c>
      <c r="E426" s="8" t="s">
        <v>84</v>
      </c>
      <c r="F426" s="8" t="s">
        <v>1309</v>
      </c>
      <c r="G426" s="8" t="s">
        <v>291</v>
      </c>
    </row>
    <row r="427" spans="1:7" ht="30" hidden="1" customHeight="1" x14ac:dyDescent="0.3">
      <c r="A427" s="52">
        <f t="shared" si="6"/>
        <v>423</v>
      </c>
      <c r="B427" s="8" t="str">
        <f>CONCATENATE(Employees[[#This Row],[Lastname]]," ",Employees[[#This Row],[Firstname]], " ",LEFT(Employees[[#This Row],[Middlename]],1),IF(ISBLANK(Employees[[#This Row],[Middlename]])," ","."))</f>
        <v>PAITON MARY ANN M.</v>
      </c>
      <c r="C427" s="8" t="s">
        <v>113</v>
      </c>
      <c r="D427" s="8" t="s">
        <v>114</v>
      </c>
      <c r="E427" s="8" t="s">
        <v>84</v>
      </c>
      <c r="F427" s="8"/>
      <c r="G427" s="8" t="s">
        <v>115</v>
      </c>
    </row>
    <row r="428" spans="1:7" ht="30" hidden="1" customHeight="1" x14ac:dyDescent="0.3">
      <c r="A428" s="52">
        <f t="shared" si="6"/>
        <v>424</v>
      </c>
      <c r="B428" s="8" t="str">
        <f>CONCATENATE(Employees[[#This Row],[Lastname]]," ",Employees[[#This Row],[Firstname]], " ",LEFT(Employees[[#This Row],[Middlename]],1),IF(ISBLANK(Employees[[#This Row],[Middlename]])," ","."))</f>
        <v>PAJENAGO FRANCIS B.</v>
      </c>
      <c r="C428" s="8" t="s">
        <v>1039</v>
      </c>
      <c r="D428" s="8" t="s">
        <v>603</v>
      </c>
      <c r="E428" s="8" t="s">
        <v>145</v>
      </c>
      <c r="F428" s="8" t="s">
        <v>1309</v>
      </c>
      <c r="G428" s="8" t="s">
        <v>213</v>
      </c>
    </row>
    <row r="429" spans="1:7" ht="30" hidden="1" customHeight="1" x14ac:dyDescent="0.3">
      <c r="A429" s="52">
        <f t="shared" si="6"/>
        <v>425</v>
      </c>
      <c r="B429" s="8" t="str">
        <f>CONCATENATE(Employees[[#This Row],[Lastname]]," ",Employees[[#This Row],[Firstname]], " ",LEFT(Employees[[#This Row],[Middlename]],1),IF(ISBLANK(Employees[[#This Row],[Middlename]])," ","."))</f>
        <v>PAJENAGO MAIDEN A.</v>
      </c>
      <c r="C429" s="8" t="s">
        <v>1039</v>
      </c>
      <c r="D429" s="8" t="s">
        <v>1040</v>
      </c>
      <c r="E429" s="8" t="s">
        <v>1041</v>
      </c>
      <c r="F429" s="8" t="s">
        <v>1042</v>
      </c>
      <c r="G429" s="8" t="s">
        <v>135</v>
      </c>
    </row>
    <row r="430" spans="1:7" ht="30" hidden="1" customHeight="1" x14ac:dyDescent="0.3">
      <c r="A430" s="52">
        <f t="shared" si="6"/>
        <v>426</v>
      </c>
      <c r="B430" s="8" t="str">
        <f>CONCATENATE(Employees[[#This Row],[Lastname]]," ",Employees[[#This Row],[Firstname]], " ",LEFT(Employees[[#This Row],[Middlename]],1),IF(ISBLANK(Employees[[#This Row],[Middlename]])," ","."))</f>
        <v xml:space="preserve">PALADAN VICENTE  </v>
      </c>
      <c r="C430" s="8" t="s">
        <v>554</v>
      </c>
      <c r="D430" s="8" t="s">
        <v>555</v>
      </c>
      <c r="E430" s="8"/>
      <c r="F430" s="8"/>
      <c r="G430" s="8" t="s">
        <v>291</v>
      </c>
    </row>
    <row r="431" spans="1:7" ht="30" hidden="1" customHeight="1" x14ac:dyDescent="0.3">
      <c r="A431" s="52">
        <f t="shared" si="6"/>
        <v>427</v>
      </c>
      <c r="B431" s="8" t="str">
        <f>CONCATENATE(Employees[[#This Row],[Lastname]]," ",Employees[[#This Row],[Firstname]], " ",LEFT(Employees[[#This Row],[Middlename]],1),IF(ISBLANK(Employees[[#This Row],[Middlename]])," ","."))</f>
        <v>PALOMA ERICKA SHAYNE E.</v>
      </c>
      <c r="C431" s="8" t="s">
        <v>1641</v>
      </c>
      <c r="D431" s="8" t="s">
        <v>1642</v>
      </c>
      <c r="E431" s="8" t="s">
        <v>381</v>
      </c>
      <c r="F431" s="8" t="s">
        <v>1309</v>
      </c>
      <c r="G431" s="8" t="s">
        <v>1732</v>
      </c>
    </row>
    <row r="432" spans="1:7" ht="30" hidden="1" customHeight="1" x14ac:dyDescent="0.3">
      <c r="A432" s="52">
        <f t="shared" si="6"/>
        <v>428</v>
      </c>
      <c r="B432" s="8" t="str">
        <f>CONCATENATE(Employees[[#This Row],[Lastname]]," ",Employees[[#This Row],[Firstname]], " ",LEFT(Employees[[#This Row],[Middlename]],1),IF(ISBLANK(Employees[[#This Row],[Middlename]])," ","."))</f>
        <v>PANALIGAN ERICSON R.</v>
      </c>
      <c r="C432" s="8" t="s">
        <v>672</v>
      </c>
      <c r="D432" s="8" t="s">
        <v>1643</v>
      </c>
      <c r="E432" s="8" t="s">
        <v>333</v>
      </c>
      <c r="F432" s="8" t="s">
        <v>1309</v>
      </c>
      <c r="G432" s="8" t="s">
        <v>199</v>
      </c>
    </row>
    <row r="433" spans="1:7" ht="30" hidden="1" customHeight="1" x14ac:dyDescent="0.3">
      <c r="A433" s="52">
        <f t="shared" si="6"/>
        <v>429</v>
      </c>
      <c r="B433" s="8" t="str">
        <f>CONCATENATE(Employees[[#This Row],[Lastname]]," ",Employees[[#This Row],[Firstname]], " ",LEFT(Employees[[#This Row],[Middlename]],1),IF(ISBLANK(Employees[[#This Row],[Middlename]])," ","."))</f>
        <v>PANALIGAN GIL L.</v>
      </c>
      <c r="C433" s="8" t="s">
        <v>672</v>
      </c>
      <c r="D433" s="8" t="s">
        <v>673</v>
      </c>
      <c r="E433" s="8" t="s">
        <v>674</v>
      </c>
      <c r="F433" s="8" t="s">
        <v>198</v>
      </c>
      <c r="G433" s="8" t="s">
        <v>645</v>
      </c>
    </row>
    <row r="434" spans="1:7" ht="30" hidden="1" customHeight="1" x14ac:dyDescent="0.3">
      <c r="A434" s="52">
        <f t="shared" si="6"/>
        <v>430</v>
      </c>
      <c r="B434" s="8" t="str">
        <f>CONCATENATE(Employees[[#This Row],[Lastname]]," ",Employees[[#This Row],[Firstname]], " ",LEFT(Employees[[#This Row],[Middlename]],1),IF(ISBLANK(Employees[[#This Row],[Middlename]])," ","."))</f>
        <v>PANGANIBAN CAROLINA L.</v>
      </c>
      <c r="C434" s="8" t="s">
        <v>176</v>
      </c>
      <c r="D434" s="8" t="s">
        <v>545</v>
      </c>
      <c r="E434" s="8" t="s">
        <v>229</v>
      </c>
      <c r="F434" s="8" t="s">
        <v>1309</v>
      </c>
      <c r="G434" s="8" t="s">
        <v>1732</v>
      </c>
    </row>
    <row r="435" spans="1:7" ht="30" hidden="1" customHeight="1" x14ac:dyDescent="0.3">
      <c r="A435" s="52">
        <f t="shared" si="6"/>
        <v>431</v>
      </c>
      <c r="B435" s="8" t="str">
        <f>CONCATENATE(Employees[[#This Row],[Lastname]]," ",Employees[[#This Row],[Firstname]], " ",LEFT(Employees[[#This Row],[Middlename]],1),IF(ISBLANK(Employees[[#This Row],[Middlename]])," ","."))</f>
        <v>PANGANIBAN CRISTETA M.</v>
      </c>
      <c r="C435" s="8" t="s">
        <v>176</v>
      </c>
      <c r="D435" s="8" t="s">
        <v>177</v>
      </c>
      <c r="E435" s="8" t="s">
        <v>793</v>
      </c>
      <c r="F435" s="8" t="s">
        <v>125</v>
      </c>
      <c r="G435" s="8" t="s">
        <v>178</v>
      </c>
    </row>
    <row r="436" spans="1:7" ht="30" hidden="1" customHeight="1" x14ac:dyDescent="0.3">
      <c r="A436" s="52">
        <f t="shared" si="6"/>
        <v>432</v>
      </c>
      <c r="B436" s="8" t="str">
        <f>CONCATENATE(Employees[[#This Row],[Lastname]]," ",Employees[[#This Row],[Firstname]], " ",LEFT(Employees[[#This Row],[Middlename]],1),IF(ISBLANK(Employees[[#This Row],[Middlename]])," ","."))</f>
        <v>PARAISO MARIA LORENA D.</v>
      </c>
      <c r="C436" s="8" t="s">
        <v>1644</v>
      </c>
      <c r="D436" s="8" t="s">
        <v>1645</v>
      </c>
      <c r="E436" s="8" t="s">
        <v>1646</v>
      </c>
      <c r="F436" s="8" t="s">
        <v>1309</v>
      </c>
      <c r="G436" s="8" t="s">
        <v>1734</v>
      </c>
    </row>
    <row r="437" spans="1:7" ht="30" hidden="1" customHeight="1" x14ac:dyDescent="0.3">
      <c r="A437" s="52">
        <f t="shared" si="6"/>
        <v>433</v>
      </c>
      <c r="B437" s="8" t="str">
        <f>CONCATENATE(Employees[[#This Row],[Lastname]]," ",Employees[[#This Row],[Firstname]], " ",LEFT(Employees[[#This Row],[Middlename]],1),IF(ISBLANK(Employees[[#This Row],[Middlename]])," ","."))</f>
        <v>PARAS TEOFILA A.</v>
      </c>
      <c r="C437" s="8" t="s">
        <v>313</v>
      </c>
      <c r="D437" s="8" t="s">
        <v>314</v>
      </c>
      <c r="E437" s="8" t="s">
        <v>88</v>
      </c>
      <c r="F437" s="8" t="s">
        <v>315</v>
      </c>
      <c r="G437" s="8" t="s">
        <v>273</v>
      </c>
    </row>
    <row r="438" spans="1:7" ht="30" hidden="1" customHeight="1" x14ac:dyDescent="0.3">
      <c r="A438" s="52">
        <f t="shared" si="6"/>
        <v>434</v>
      </c>
      <c r="B438" s="8" t="str">
        <f>CONCATENATE(Employees[[#This Row],[Lastname]]," ",Employees[[#This Row],[Firstname]], " ",LEFT(Employees[[#This Row],[Middlename]],1),IF(ISBLANK(Employees[[#This Row],[Middlename]])," ","."))</f>
        <v>PARASDAS OFELIA C.</v>
      </c>
      <c r="C438" s="8" t="s">
        <v>1111</v>
      </c>
      <c r="D438" s="8" t="s">
        <v>197</v>
      </c>
      <c r="E438" s="8" t="s">
        <v>1337</v>
      </c>
      <c r="F438" s="8" t="s">
        <v>198</v>
      </c>
      <c r="G438" s="18" t="s">
        <v>369</v>
      </c>
    </row>
    <row r="439" spans="1:7" ht="30" customHeight="1" x14ac:dyDescent="0.3">
      <c r="A439" s="52">
        <f t="shared" si="6"/>
        <v>435</v>
      </c>
      <c r="B439" s="8" t="str">
        <f>CONCATENATE(Employees[[#This Row],[Lastname]]," ",Employees[[#This Row],[Firstname]], " ",LEFT(Employees[[#This Row],[Middlename]],1),IF(ISBLANK(Employees[[#This Row],[Middlename]])," ","."))</f>
        <v>PARRA LORNA A.</v>
      </c>
      <c r="C439" s="8" t="s">
        <v>227</v>
      </c>
      <c r="D439" s="8" t="s">
        <v>1372</v>
      </c>
      <c r="E439" s="8" t="s">
        <v>88</v>
      </c>
      <c r="F439" s="8" t="s">
        <v>1367</v>
      </c>
      <c r="G439" s="8" t="s">
        <v>364</v>
      </c>
    </row>
    <row r="440" spans="1:7" ht="30" customHeight="1" x14ac:dyDescent="0.3">
      <c r="A440" s="52">
        <f t="shared" si="6"/>
        <v>436</v>
      </c>
      <c r="B440" s="8" t="str">
        <f>CONCATENATE(Employees[[#This Row],[Lastname]]," ",Employees[[#This Row],[Firstname]], " ",LEFT(Employees[[#This Row],[Middlename]],1),IF(ISBLANK(Employees[[#This Row],[Middlename]])," ","."))</f>
        <v>PARRA MARCIANA L.</v>
      </c>
      <c r="C440" s="8" t="s">
        <v>227</v>
      </c>
      <c r="D440" s="8" t="s">
        <v>228</v>
      </c>
      <c r="E440" s="8" t="s">
        <v>229</v>
      </c>
      <c r="F440" s="8" t="s">
        <v>224</v>
      </c>
      <c r="G440" s="8" t="s">
        <v>213</v>
      </c>
    </row>
    <row r="441" spans="1:7" ht="30" customHeight="1" x14ac:dyDescent="0.3">
      <c r="A441" s="52">
        <f t="shared" si="6"/>
        <v>437</v>
      </c>
      <c r="B441" s="8" t="str">
        <f>CONCATENATE(Employees[[#This Row],[Lastname]]," ",Employees[[#This Row],[Firstname]], " ",LEFT(Employees[[#This Row],[Middlename]],1),IF(ISBLANK(Employees[[#This Row],[Middlename]])," ","."))</f>
        <v>PARRA VICTORIA S.</v>
      </c>
      <c r="C441" s="8" t="s">
        <v>227</v>
      </c>
      <c r="D441" s="8" t="s">
        <v>628</v>
      </c>
      <c r="E441" s="8" t="s">
        <v>161</v>
      </c>
      <c r="F441" s="8" t="s">
        <v>198</v>
      </c>
      <c r="G441" s="8" t="s">
        <v>288</v>
      </c>
    </row>
    <row r="442" spans="1:7" ht="30" customHeight="1" x14ac:dyDescent="0.3">
      <c r="A442" s="52">
        <f t="shared" si="6"/>
        <v>438</v>
      </c>
      <c r="B442" s="8" t="str">
        <f>CONCATENATE(Employees[[#This Row],[Lastname]]," ",Employees[[#This Row],[Firstname]], " ",LEFT(Employees[[#This Row],[Middlename]],1),IF(ISBLANK(Employees[[#This Row],[Middlename]])," ","."))</f>
        <v>PARRA VIOLETA C.</v>
      </c>
      <c r="C442" s="8" t="s">
        <v>227</v>
      </c>
      <c r="D442" s="8" t="s">
        <v>99</v>
      </c>
      <c r="E442" s="8" t="s">
        <v>134</v>
      </c>
      <c r="F442" s="8" t="s">
        <v>908</v>
      </c>
      <c r="G442" s="8" t="s">
        <v>156</v>
      </c>
    </row>
    <row r="443" spans="1:7" ht="30" hidden="1" customHeight="1" x14ac:dyDescent="0.3">
      <c r="A443" s="52">
        <f t="shared" si="6"/>
        <v>439</v>
      </c>
      <c r="B443" s="8" t="str">
        <f>CONCATENATE(Employees[[#This Row],[Lastname]]," ",Employees[[#This Row],[Firstname]], " ",LEFT(Employees[[#This Row],[Middlename]],1),IF(ISBLANK(Employees[[#This Row],[Middlename]])," ","."))</f>
        <v>PASCUA LORENA D.</v>
      </c>
      <c r="C443" s="8" t="s">
        <v>190</v>
      </c>
      <c r="D443" s="8" t="s">
        <v>191</v>
      </c>
      <c r="E443" s="8" t="s">
        <v>450</v>
      </c>
      <c r="F443" s="8" t="s">
        <v>192</v>
      </c>
      <c r="G443" s="8" t="s">
        <v>97</v>
      </c>
    </row>
    <row r="444" spans="1:7" ht="30" hidden="1" customHeight="1" x14ac:dyDescent="0.3">
      <c r="A444" s="52">
        <f t="shared" si="6"/>
        <v>440</v>
      </c>
      <c r="B444" s="8" t="str">
        <f>CONCATENATE(Employees[[#This Row],[Lastname]]," ",Employees[[#This Row],[Firstname]], " ",LEFT(Employees[[#This Row],[Middlename]],1),IF(ISBLANK(Employees[[#This Row],[Middlename]])," ","."))</f>
        <v>PATAWE ELMA M.</v>
      </c>
      <c r="C444" s="8" t="s">
        <v>1245</v>
      </c>
      <c r="D444" s="8" t="s">
        <v>1246</v>
      </c>
      <c r="E444" s="8" t="s">
        <v>84</v>
      </c>
      <c r="F444" s="8"/>
      <c r="G444" s="18" t="s">
        <v>1247</v>
      </c>
    </row>
    <row r="445" spans="1:7" ht="30" hidden="1" customHeight="1" x14ac:dyDescent="0.3">
      <c r="A445" s="52">
        <f t="shared" si="6"/>
        <v>441</v>
      </c>
      <c r="B445" s="8" t="str">
        <f>CONCATENATE(Employees[[#This Row],[Lastname]]," ",Employees[[#This Row],[Firstname]], " ",LEFT(Employees[[#This Row],[Middlename]],1),IF(ISBLANK(Employees[[#This Row],[Middlename]])," ","."))</f>
        <v>PATERNO MARIA LOURDERS P.</v>
      </c>
      <c r="C445" s="8" t="s">
        <v>636</v>
      </c>
      <c r="D445" s="8" t="s">
        <v>1647</v>
      </c>
      <c r="E445" s="8" t="s">
        <v>124</v>
      </c>
      <c r="F445" s="8" t="s">
        <v>1309</v>
      </c>
      <c r="G445" s="8" t="s">
        <v>369</v>
      </c>
    </row>
    <row r="446" spans="1:7" ht="30" hidden="1" customHeight="1" x14ac:dyDescent="0.3">
      <c r="A446" s="52">
        <f t="shared" si="6"/>
        <v>442</v>
      </c>
      <c r="B446" s="8" t="str">
        <f>CONCATENATE(Employees[[#This Row],[Lastname]]," ",Employees[[#This Row],[Firstname]], " ",LEFT(Employees[[#This Row],[Middlename]],1),IF(ISBLANK(Employees[[#This Row],[Middlename]])," ","."))</f>
        <v>PATERNO PAULINO P.</v>
      </c>
      <c r="C446" s="8" t="s">
        <v>636</v>
      </c>
      <c r="D446" s="8" t="s">
        <v>637</v>
      </c>
      <c r="E446" s="8" t="s">
        <v>124</v>
      </c>
      <c r="F446" s="8" t="s">
        <v>198</v>
      </c>
      <c r="G446" s="8" t="s">
        <v>288</v>
      </c>
    </row>
    <row r="447" spans="1:7" ht="30" hidden="1" customHeight="1" x14ac:dyDescent="0.3">
      <c r="A447" s="52">
        <f t="shared" si="6"/>
        <v>443</v>
      </c>
      <c r="B447" s="8" t="str">
        <f>CONCATENATE(Employees[[#This Row],[Lastname]]," ",Employees[[#This Row],[Firstname]], " ",LEFT(Employees[[#This Row],[Middlename]],1),IF(ISBLANK(Employees[[#This Row],[Middlename]])," ","."))</f>
        <v>PATRICIO APRIL V.</v>
      </c>
      <c r="C447" s="8" t="s">
        <v>1241</v>
      </c>
      <c r="D447" s="8" t="s">
        <v>1242</v>
      </c>
      <c r="E447" s="8" t="s">
        <v>150</v>
      </c>
      <c r="F447" s="8"/>
      <c r="G447" s="8"/>
    </row>
    <row r="448" spans="1:7" ht="30" hidden="1" customHeight="1" x14ac:dyDescent="0.3">
      <c r="A448" s="52">
        <f t="shared" si="6"/>
        <v>444</v>
      </c>
      <c r="B448" s="8" t="str">
        <f>CONCATENATE(Employees[[#This Row],[Lastname]]," ",Employees[[#This Row],[Firstname]], " ",LEFT(Employees[[#This Row],[Middlename]],1),IF(ISBLANK(Employees[[#This Row],[Middlename]])," ","."))</f>
        <v>PATRICIO APRIL V.</v>
      </c>
      <c r="C448" s="8" t="s">
        <v>1241</v>
      </c>
      <c r="D448" s="8" t="s">
        <v>1242</v>
      </c>
      <c r="E448" s="8" t="s">
        <v>348</v>
      </c>
      <c r="F448" s="8" t="s">
        <v>1309</v>
      </c>
      <c r="G448" s="8" t="s">
        <v>213</v>
      </c>
    </row>
    <row r="449" spans="1:7" ht="30" hidden="1" customHeight="1" x14ac:dyDescent="0.3">
      <c r="A449" s="52">
        <f t="shared" si="6"/>
        <v>445</v>
      </c>
      <c r="B449" s="8" t="str">
        <f>CONCATENATE(Employees[[#This Row],[Lastname]]," ",Employees[[#This Row],[Firstname]], " ",LEFT(Employees[[#This Row],[Middlename]],1),IF(ISBLANK(Employees[[#This Row],[Middlename]])," ","."))</f>
        <v xml:space="preserve">PAYAD ALEXANDER  </v>
      </c>
      <c r="C449" s="8" t="s">
        <v>460</v>
      </c>
      <c r="D449" s="8" t="s">
        <v>568</v>
      </c>
      <c r="E449" s="8"/>
      <c r="F449" s="8"/>
      <c r="G449" s="8" t="s">
        <v>291</v>
      </c>
    </row>
    <row r="450" spans="1:7" ht="30" hidden="1" customHeight="1" x14ac:dyDescent="0.3">
      <c r="A450" s="52">
        <f t="shared" si="6"/>
        <v>446</v>
      </c>
      <c r="B450" s="8" t="str">
        <f>CONCATENATE(Employees[[#This Row],[Lastname]]," ",Employees[[#This Row],[Firstname]], " ",LEFT(Employees[[#This Row],[Middlename]],1),IF(ISBLANK(Employees[[#This Row],[Middlename]])," ","."))</f>
        <v>PAYAD EDGARDO F.</v>
      </c>
      <c r="C450" s="8" t="s">
        <v>460</v>
      </c>
      <c r="D450" s="8" t="s">
        <v>1121</v>
      </c>
      <c r="E450" s="8" t="s">
        <v>239</v>
      </c>
      <c r="F450" s="8"/>
      <c r="G450" s="8" t="s">
        <v>291</v>
      </c>
    </row>
    <row r="451" spans="1:7" ht="30" hidden="1" customHeight="1" x14ac:dyDescent="0.3">
      <c r="A451" s="52">
        <f t="shared" si="6"/>
        <v>447</v>
      </c>
      <c r="B451" s="8" t="str">
        <f>CONCATENATE(Employees[[#This Row],[Lastname]]," ",Employees[[#This Row],[Firstname]], " ",LEFT(Employees[[#This Row],[Middlename]],1),IF(ISBLANK(Employees[[#This Row],[Middlename]])," ","."))</f>
        <v>PAYAD MARICEL  Q.</v>
      </c>
      <c r="C451" s="8" t="s">
        <v>460</v>
      </c>
      <c r="D451" s="8" t="s">
        <v>461</v>
      </c>
      <c r="E451" s="8" t="s">
        <v>1120</v>
      </c>
      <c r="F451" s="8"/>
      <c r="G451" s="8" t="s">
        <v>89</v>
      </c>
    </row>
    <row r="452" spans="1:7" ht="30" hidden="1" customHeight="1" x14ac:dyDescent="0.3">
      <c r="A452" s="52">
        <f t="shared" si="6"/>
        <v>448</v>
      </c>
      <c r="B452" s="8" t="str">
        <f>CONCATENATE(Employees[[#This Row],[Lastname]]," ",Employees[[#This Row],[Firstname]], " ",LEFT(Employees[[#This Row],[Middlename]],1),IF(ISBLANK(Employees[[#This Row],[Middlename]])," ","."))</f>
        <v xml:space="preserve">PAYAD RONALDO  </v>
      </c>
      <c r="C452" s="8" t="s">
        <v>460</v>
      </c>
      <c r="D452" s="8" t="s">
        <v>1648</v>
      </c>
      <c r="E452" s="8"/>
      <c r="F452" s="8" t="s">
        <v>1309</v>
      </c>
      <c r="G452" s="8" t="s">
        <v>291</v>
      </c>
    </row>
    <row r="453" spans="1:7" ht="30" hidden="1" customHeight="1" x14ac:dyDescent="0.3">
      <c r="A453" s="52">
        <f t="shared" si="6"/>
        <v>449</v>
      </c>
      <c r="B453" s="8" t="str">
        <f>CONCATENATE(Employees[[#This Row],[Lastname]]," ",Employees[[#This Row],[Firstname]], " ",LEFT(Employees[[#This Row],[Middlename]],1),IF(ISBLANK(Employees[[#This Row],[Middlename]])," ","."))</f>
        <v>PAZ JOSUE O.</v>
      </c>
      <c r="C453" s="8" t="s">
        <v>1649</v>
      </c>
      <c r="D453" s="8" t="s">
        <v>1650</v>
      </c>
      <c r="E453" s="8" t="s">
        <v>1651</v>
      </c>
      <c r="F453" s="8" t="s">
        <v>1309</v>
      </c>
      <c r="G453" s="8" t="s">
        <v>291</v>
      </c>
    </row>
    <row r="454" spans="1:7" ht="30" hidden="1" customHeight="1" x14ac:dyDescent="0.3">
      <c r="A454" s="52">
        <f t="shared" si="6"/>
        <v>450</v>
      </c>
      <c r="B454" s="8" t="str">
        <f>CONCATENATE(Employees[[#This Row],[Lastname]]," ",Employees[[#This Row],[Firstname]], " ",LEFT(Employees[[#This Row],[Middlename]],1),IF(ISBLANK(Employees[[#This Row],[Middlename]])," ","."))</f>
        <v>PEJI NARCISO V.</v>
      </c>
      <c r="C454" s="8" t="s">
        <v>876</v>
      </c>
      <c r="D454" s="8" t="s">
        <v>1652</v>
      </c>
      <c r="E454" s="8" t="s">
        <v>871</v>
      </c>
      <c r="F454" s="8" t="s">
        <v>1731</v>
      </c>
      <c r="G454" s="8" t="s">
        <v>1736</v>
      </c>
    </row>
    <row r="455" spans="1:7" ht="30" hidden="1" customHeight="1" x14ac:dyDescent="0.3">
      <c r="A455" s="52">
        <f t="shared" ref="A455:A518" si="7">A454+1</f>
        <v>451</v>
      </c>
      <c r="B455" s="8" t="str">
        <f>CONCATENATE(Employees[[#This Row],[Lastname]]," ",Employees[[#This Row],[Firstname]], " ",LEFT(Employees[[#This Row],[Middlename]],1),IF(ISBLANK(Employees[[#This Row],[Middlename]])," ","."))</f>
        <v>PEJI REGINE B.</v>
      </c>
      <c r="C455" s="8" t="s">
        <v>876</v>
      </c>
      <c r="D455" s="8" t="s">
        <v>1653</v>
      </c>
      <c r="E455" s="8" t="s">
        <v>1654</v>
      </c>
      <c r="F455" s="8" t="s">
        <v>1309</v>
      </c>
      <c r="G455" s="8" t="s">
        <v>126</v>
      </c>
    </row>
    <row r="456" spans="1:7" ht="30" hidden="1" customHeight="1" x14ac:dyDescent="0.3">
      <c r="A456" s="52">
        <f t="shared" si="7"/>
        <v>452</v>
      </c>
      <c r="B456" s="8" t="str">
        <f>CONCATENATE(Employees[[#This Row],[Lastname]]," ",Employees[[#This Row],[Firstname]], " ",LEFT(Employees[[#This Row],[Middlename]],1),IF(ISBLANK(Employees[[#This Row],[Middlename]])," ","."))</f>
        <v>PELIMBERGO MICHELLE A.</v>
      </c>
      <c r="C456" s="8" t="s">
        <v>1024</v>
      </c>
      <c r="D456" s="8" t="s">
        <v>1025</v>
      </c>
      <c r="E456" s="8" t="s">
        <v>1026</v>
      </c>
      <c r="F456" s="8" t="s">
        <v>212</v>
      </c>
      <c r="G456" s="8" t="s">
        <v>213</v>
      </c>
    </row>
    <row r="457" spans="1:7" ht="30" hidden="1" customHeight="1" x14ac:dyDescent="0.3">
      <c r="A457" s="52">
        <f t="shared" si="7"/>
        <v>453</v>
      </c>
      <c r="B457" s="8" t="str">
        <f>CONCATENATE(Employees[[#This Row],[Lastname]]," ",Employees[[#This Row],[Firstname]], " ",LEFT(Employees[[#This Row],[Middlename]],1),IF(ISBLANK(Employees[[#This Row],[Middlename]])," ","."))</f>
        <v>PEÑAFIEL MELISSA Q.</v>
      </c>
      <c r="C457" s="8" t="s">
        <v>616</v>
      </c>
      <c r="D457" s="8" t="s">
        <v>617</v>
      </c>
      <c r="E457" s="8" t="s">
        <v>1120</v>
      </c>
      <c r="F457" s="8" t="s">
        <v>125</v>
      </c>
      <c r="G457" s="8" t="s">
        <v>182</v>
      </c>
    </row>
    <row r="458" spans="1:7" ht="30" hidden="1" customHeight="1" x14ac:dyDescent="0.3">
      <c r="A458" s="52">
        <f t="shared" si="7"/>
        <v>454</v>
      </c>
      <c r="B458" s="8" t="str">
        <f>CONCATENATE(Employees[[#This Row],[Lastname]]," ",Employees[[#This Row],[Firstname]], " ",LEFT(Employees[[#This Row],[Middlename]],1),IF(ISBLANK(Employees[[#This Row],[Middlename]])," ","."))</f>
        <v>PEÑAFLORIDA LORYN B.</v>
      </c>
      <c r="C458" s="8" t="s">
        <v>744</v>
      </c>
      <c r="D458" s="8" t="s">
        <v>745</v>
      </c>
      <c r="E458" s="8" t="s">
        <v>145</v>
      </c>
      <c r="F458" s="8" t="s">
        <v>212</v>
      </c>
      <c r="G458" s="8" t="s">
        <v>213</v>
      </c>
    </row>
    <row r="459" spans="1:7" ht="30" hidden="1" customHeight="1" x14ac:dyDescent="0.3">
      <c r="A459" s="52">
        <f t="shared" si="7"/>
        <v>455</v>
      </c>
      <c r="B459" s="8" t="str">
        <f>CONCATENATE(Employees[[#This Row],[Lastname]]," ",Employees[[#This Row],[Firstname]], " ",LEFT(Employees[[#This Row],[Middlename]],1),IF(ISBLANK(Employees[[#This Row],[Middlename]])," ","."))</f>
        <v>PENALES GLORIA P.</v>
      </c>
      <c r="C459" s="8" t="s">
        <v>717</v>
      </c>
      <c r="D459" s="8" t="s">
        <v>665</v>
      </c>
      <c r="E459" s="8" t="s">
        <v>124</v>
      </c>
      <c r="F459" s="8" t="s">
        <v>762</v>
      </c>
      <c r="G459" s="8" t="s">
        <v>466</v>
      </c>
    </row>
    <row r="460" spans="1:7" ht="30" hidden="1" customHeight="1" x14ac:dyDescent="0.3">
      <c r="A460" s="52">
        <f t="shared" si="7"/>
        <v>456</v>
      </c>
      <c r="B460" s="8" t="str">
        <f>CONCATENATE(Employees[[#This Row],[Lastname]]," ",Employees[[#This Row],[Firstname]], " ",LEFT(Employees[[#This Row],[Middlename]],1),IF(ISBLANK(Employees[[#This Row],[Middlename]])," ","."))</f>
        <v>PENALES GUILLERMA B.</v>
      </c>
      <c r="C460" s="8" t="s">
        <v>717</v>
      </c>
      <c r="D460" s="8" t="s">
        <v>718</v>
      </c>
      <c r="E460" s="8" t="s">
        <v>145</v>
      </c>
      <c r="F460" s="8" t="s">
        <v>315</v>
      </c>
      <c r="G460" s="8" t="s">
        <v>182</v>
      </c>
    </row>
    <row r="461" spans="1:7" ht="30" hidden="1" customHeight="1" x14ac:dyDescent="0.3">
      <c r="A461" s="52">
        <f t="shared" si="7"/>
        <v>457</v>
      </c>
      <c r="B461" s="8" t="str">
        <f>CONCATENATE(Employees[[#This Row],[Lastname]]," ",Employees[[#This Row],[Firstname]], " ",LEFT(Employees[[#This Row],[Middlename]],1),IF(ISBLANK(Employees[[#This Row],[Middlename]])," ","."))</f>
        <v>PEÑANO DARYL BAMBI B.</v>
      </c>
      <c r="C461" s="8" t="s">
        <v>1332</v>
      </c>
      <c r="D461" s="8" t="s">
        <v>1045</v>
      </c>
      <c r="E461" s="8" t="s">
        <v>1046</v>
      </c>
      <c r="F461" s="8" t="s">
        <v>96</v>
      </c>
      <c r="G461" s="8" t="s">
        <v>97</v>
      </c>
    </row>
    <row r="462" spans="1:7" ht="30" hidden="1" customHeight="1" x14ac:dyDescent="0.3">
      <c r="A462" s="52">
        <f t="shared" si="7"/>
        <v>458</v>
      </c>
      <c r="B462" s="8" t="str">
        <f>CONCATENATE(Employees[[#This Row],[Lastname]]," ",Employees[[#This Row],[Firstname]], " ",LEFT(Employees[[#This Row],[Middlename]],1),IF(ISBLANK(Employees[[#This Row],[Middlename]])," ","."))</f>
        <v>PEÑARANDA MARIA KEREN N.</v>
      </c>
      <c r="C462" s="8" t="s">
        <v>1295</v>
      </c>
      <c r="D462" s="8" t="s">
        <v>1296</v>
      </c>
      <c r="E462" s="8" t="s">
        <v>337</v>
      </c>
      <c r="F462" s="8" t="s">
        <v>1297</v>
      </c>
      <c r="G462" s="8"/>
    </row>
    <row r="463" spans="1:7" ht="30" hidden="1" customHeight="1" x14ac:dyDescent="0.3">
      <c r="A463" s="52">
        <f t="shared" si="7"/>
        <v>459</v>
      </c>
      <c r="B463" s="8" t="str">
        <f>CONCATENATE(Employees[[#This Row],[Lastname]]," ",Employees[[#This Row],[Firstname]], " ",LEFT(Employees[[#This Row],[Middlename]],1),IF(ISBLANK(Employees[[#This Row],[Middlename]])," ","."))</f>
        <v>PEÑERO LILIBETH B.</v>
      </c>
      <c r="C463" s="8" t="s">
        <v>216</v>
      </c>
      <c r="D463" s="8" t="s">
        <v>217</v>
      </c>
      <c r="E463" s="8" t="s">
        <v>145</v>
      </c>
      <c r="F463" s="8" t="s">
        <v>212</v>
      </c>
      <c r="G463" s="8" t="s">
        <v>213</v>
      </c>
    </row>
    <row r="464" spans="1:7" ht="30" hidden="1" customHeight="1" x14ac:dyDescent="0.3">
      <c r="A464" s="52">
        <f t="shared" si="7"/>
        <v>460</v>
      </c>
      <c r="B464" s="8" t="str">
        <f>CONCATENATE(Employees[[#This Row],[Lastname]]," ",Employees[[#This Row],[Firstname]], " ",LEFT(Employees[[#This Row],[Middlename]],1),IF(ISBLANK(Employees[[#This Row],[Middlename]])," ","."))</f>
        <v>PEPA ARIEL N.</v>
      </c>
      <c r="C464" s="8" t="s">
        <v>1655</v>
      </c>
      <c r="D464" s="8" t="s">
        <v>403</v>
      </c>
      <c r="E464" s="8" t="s">
        <v>1616</v>
      </c>
      <c r="F464" s="8" t="s">
        <v>1309</v>
      </c>
      <c r="G464" s="8" t="s">
        <v>135</v>
      </c>
    </row>
    <row r="465" spans="1:7" ht="30" hidden="1" customHeight="1" x14ac:dyDescent="0.3">
      <c r="A465" s="52">
        <f t="shared" si="7"/>
        <v>461</v>
      </c>
      <c r="B465" s="8" t="str">
        <f>CONCATENATE(Employees[[#This Row],[Lastname]]," ",Employees[[#This Row],[Firstname]], " ",LEFT(Employees[[#This Row],[Middlename]],1),IF(ISBLANK(Employees[[#This Row],[Middlename]])," ","."))</f>
        <v>PEREA BABEL G.</v>
      </c>
      <c r="C465" s="8" t="s">
        <v>1656</v>
      </c>
      <c r="D465" s="8" t="s">
        <v>1657</v>
      </c>
      <c r="E465" s="8" t="s">
        <v>166</v>
      </c>
      <c r="F465" s="8" t="s">
        <v>1309</v>
      </c>
      <c r="G465" s="8" t="s">
        <v>1751</v>
      </c>
    </row>
    <row r="466" spans="1:7" ht="30" hidden="1" customHeight="1" x14ac:dyDescent="0.3">
      <c r="A466" s="52">
        <f t="shared" si="7"/>
        <v>462</v>
      </c>
      <c r="B466" s="8" t="str">
        <f>CONCATENATE(Employees[[#This Row],[Lastname]]," ",Employees[[#This Row],[Firstname]], " ",LEFT(Employees[[#This Row],[Middlename]],1),IF(ISBLANK(Employees[[#This Row],[Middlename]])," ","."))</f>
        <v>PERENA RUBILINDA C.</v>
      </c>
      <c r="C466" s="8" t="s">
        <v>701</v>
      </c>
      <c r="D466" s="8" t="s">
        <v>702</v>
      </c>
      <c r="E466" s="8" t="s">
        <v>854</v>
      </c>
      <c r="F466" s="8" t="s">
        <v>855</v>
      </c>
      <c r="G466" s="8" t="s">
        <v>126</v>
      </c>
    </row>
    <row r="467" spans="1:7" ht="30" hidden="1" customHeight="1" x14ac:dyDescent="0.3">
      <c r="A467" s="52">
        <f t="shared" si="7"/>
        <v>463</v>
      </c>
      <c r="B467" s="8" t="str">
        <f>CONCATENATE(Employees[[#This Row],[Lastname]]," ",Employees[[#This Row],[Firstname]], " ",LEFT(Employees[[#This Row],[Middlename]],1),IF(ISBLANK(Employees[[#This Row],[Middlename]])," ","."))</f>
        <v>PEREÑA VERGILIO R.</v>
      </c>
      <c r="C467" s="8" t="s">
        <v>843</v>
      </c>
      <c r="D467" s="8" t="s">
        <v>1658</v>
      </c>
      <c r="E467" s="8" t="s">
        <v>333</v>
      </c>
      <c r="F467" s="8" t="s">
        <v>1309</v>
      </c>
      <c r="G467" s="8" t="s">
        <v>1732</v>
      </c>
    </row>
    <row r="468" spans="1:7" ht="30" hidden="1" customHeight="1" x14ac:dyDescent="0.3">
      <c r="A468" s="52">
        <f t="shared" si="7"/>
        <v>464</v>
      </c>
      <c r="B468" s="8" t="str">
        <f>CONCATENATE(Employees[[#This Row],[Lastname]]," ",Employees[[#This Row],[Firstname]], " ",LEFT(Employees[[#This Row],[Middlename]],1),IF(ISBLANK(Employees[[#This Row],[Middlename]])," ","."))</f>
        <v>PEREY AIRENE O.</v>
      </c>
      <c r="C468" s="8" t="s">
        <v>582</v>
      </c>
      <c r="D468" s="8" t="s">
        <v>583</v>
      </c>
      <c r="E468" s="8" t="s">
        <v>584</v>
      </c>
      <c r="F468" s="8" t="s">
        <v>585</v>
      </c>
      <c r="G468" s="8" t="s">
        <v>369</v>
      </c>
    </row>
    <row r="469" spans="1:7" ht="30" hidden="1" customHeight="1" x14ac:dyDescent="0.3">
      <c r="A469" s="52">
        <f t="shared" si="7"/>
        <v>465</v>
      </c>
      <c r="B469" s="8" t="str">
        <f>CONCATENATE(Employees[[#This Row],[Lastname]]," ",Employees[[#This Row],[Firstname]], " ",LEFT(Employees[[#This Row],[Middlename]],1),IF(ISBLANK(Employees[[#This Row],[Middlename]])," ","."))</f>
        <v>PEREY EDWIN M.</v>
      </c>
      <c r="C469" s="8" t="s">
        <v>582</v>
      </c>
      <c r="D469" s="8" t="s">
        <v>252</v>
      </c>
      <c r="E469" s="8" t="s">
        <v>84</v>
      </c>
      <c r="F469" s="8" t="s">
        <v>1309</v>
      </c>
      <c r="G469" s="8" t="s">
        <v>1736</v>
      </c>
    </row>
    <row r="470" spans="1:7" ht="30" hidden="1" customHeight="1" x14ac:dyDescent="0.3">
      <c r="A470" s="52">
        <f t="shared" si="7"/>
        <v>466</v>
      </c>
      <c r="B470" s="8" t="str">
        <f>CONCATENATE(Employees[[#This Row],[Lastname]]," ",Employees[[#This Row],[Firstname]], " ",LEFT(Employees[[#This Row],[Middlename]],1),IF(ISBLANK(Employees[[#This Row],[Middlename]])," ","."))</f>
        <v xml:space="preserve">PEREY GENNILYN  </v>
      </c>
      <c r="C470" s="8" t="s">
        <v>582</v>
      </c>
      <c r="D470" s="8" t="s">
        <v>850</v>
      </c>
      <c r="E470" s="8"/>
      <c r="F470" s="8"/>
      <c r="G470" s="8" t="s">
        <v>369</v>
      </c>
    </row>
    <row r="471" spans="1:7" ht="30" hidden="1" customHeight="1" x14ac:dyDescent="0.3">
      <c r="A471" s="52">
        <f t="shared" si="7"/>
        <v>467</v>
      </c>
      <c r="B471" s="8" t="str">
        <f>CONCATENATE(Employees[[#This Row],[Lastname]]," ",Employees[[#This Row],[Firstname]], " ",LEFT(Employees[[#This Row],[Middlename]],1),IF(ISBLANK(Employees[[#This Row],[Middlename]])," ","."))</f>
        <v>PEREY GENNILYN M.</v>
      </c>
      <c r="C471" s="8" t="s">
        <v>582</v>
      </c>
      <c r="D471" s="8" t="s">
        <v>850</v>
      </c>
      <c r="E471" s="8" t="s">
        <v>148</v>
      </c>
      <c r="F471" s="8" t="s">
        <v>1309</v>
      </c>
      <c r="G471" s="8" t="s">
        <v>369</v>
      </c>
    </row>
    <row r="472" spans="1:7" ht="30" hidden="1" customHeight="1" x14ac:dyDescent="0.3">
      <c r="A472" s="52">
        <f t="shared" si="7"/>
        <v>468</v>
      </c>
      <c r="B472" s="8" t="str">
        <f>CONCATENATE(Employees[[#This Row],[Lastname]]," ",Employees[[#This Row],[Firstname]], " ",LEFT(Employees[[#This Row],[Middlename]],1),IF(ISBLANK(Employees[[#This Row],[Middlename]])," ","."))</f>
        <v>PERIDO BEVERLY T.</v>
      </c>
      <c r="C472" s="8" t="s">
        <v>245</v>
      </c>
      <c r="D472" s="8" t="s">
        <v>1326</v>
      </c>
      <c r="E472" s="8" t="s">
        <v>107</v>
      </c>
      <c r="F472" s="8" t="s">
        <v>198</v>
      </c>
      <c r="G472" s="8" t="s">
        <v>103</v>
      </c>
    </row>
    <row r="473" spans="1:7" ht="30" hidden="1" customHeight="1" x14ac:dyDescent="0.3">
      <c r="A473" s="52">
        <f t="shared" si="7"/>
        <v>469</v>
      </c>
      <c r="B473" s="8" t="str">
        <f>CONCATENATE(Employees[[#This Row],[Lastname]]," ",Employees[[#This Row],[Firstname]], " ",LEFT(Employees[[#This Row],[Middlename]],1),IF(ISBLANK(Employees[[#This Row],[Middlename]])," ","."))</f>
        <v>PERIDO EDWIN A.</v>
      </c>
      <c r="C473" s="8" t="s">
        <v>245</v>
      </c>
      <c r="D473" s="8" t="s">
        <v>252</v>
      </c>
      <c r="E473" s="8" t="s">
        <v>88</v>
      </c>
      <c r="F473" s="8" t="s">
        <v>198</v>
      </c>
      <c r="G473" s="8" t="s">
        <v>209</v>
      </c>
    </row>
    <row r="474" spans="1:7" ht="30" hidden="1" customHeight="1" x14ac:dyDescent="0.3">
      <c r="A474" s="52">
        <f t="shared" si="7"/>
        <v>470</v>
      </c>
      <c r="B474" s="8" t="str">
        <f>CONCATENATE(Employees[[#This Row],[Lastname]]," ",Employees[[#This Row],[Firstname]], " ",LEFT(Employees[[#This Row],[Middlename]],1),IF(ISBLANK(Employees[[#This Row],[Middlename]])," ","."))</f>
        <v>PERIDO MARITES V.</v>
      </c>
      <c r="C474" s="8" t="s">
        <v>245</v>
      </c>
      <c r="D474" s="8" t="s">
        <v>246</v>
      </c>
      <c r="E474" s="8" t="s">
        <v>871</v>
      </c>
      <c r="F474" s="8" t="s">
        <v>247</v>
      </c>
      <c r="G474" s="8" t="s">
        <v>243</v>
      </c>
    </row>
    <row r="475" spans="1:7" ht="30" hidden="1" customHeight="1" x14ac:dyDescent="0.3">
      <c r="A475" s="52">
        <f t="shared" si="7"/>
        <v>471</v>
      </c>
      <c r="B475" s="8" t="str">
        <f>CONCATENATE(Employees[[#This Row],[Lastname]]," ",Employees[[#This Row],[Firstname]], " ",LEFT(Employees[[#This Row],[Middlename]],1),IF(ISBLANK(Employees[[#This Row],[Middlename]])," ","."))</f>
        <v>PETIL GLENDA D.</v>
      </c>
      <c r="C475" s="8" t="s">
        <v>578</v>
      </c>
      <c r="D475" s="8" t="s">
        <v>579</v>
      </c>
      <c r="E475" s="8" t="s">
        <v>340</v>
      </c>
      <c r="F475" s="8" t="s">
        <v>580</v>
      </c>
      <c r="G475" s="8" t="s">
        <v>369</v>
      </c>
    </row>
    <row r="476" spans="1:7" ht="30" hidden="1" customHeight="1" x14ac:dyDescent="0.3">
      <c r="A476" s="52">
        <f t="shared" si="7"/>
        <v>472</v>
      </c>
      <c r="B476" s="8" t="str">
        <f>CONCATENATE(Employees[[#This Row],[Lastname]]," ",Employees[[#This Row],[Firstname]], " ",LEFT(Employees[[#This Row],[Middlename]],1),IF(ISBLANK(Employees[[#This Row],[Middlename]])," ","."))</f>
        <v>PINALES GLORIA P.</v>
      </c>
      <c r="C476" s="8" t="s">
        <v>664</v>
      </c>
      <c r="D476" s="8" t="s">
        <v>665</v>
      </c>
      <c r="E476" s="8" t="s">
        <v>124</v>
      </c>
      <c r="F476" s="8" t="s">
        <v>666</v>
      </c>
      <c r="G476" s="8" t="s">
        <v>466</v>
      </c>
    </row>
    <row r="477" spans="1:7" ht="30" hidden="1" customHeight="1" x14ac:dyDescent="0.3">
      <c r="A477" s="52">
        <f t="shared" si="7"/>
        <v>473</v>
      </c>
      <c r="B477" s="8" t="str">
        <f>CONCATENATE(Employees[[#This Row],[Lastname]]," ",Employees[[#This Row],[Firstname]], " ",LEFT(Employees[[#This Row],[Middlename]],1),IF(ISBLANK(Employees[[#This Row],[Middlename]])," ","."))</f>
        <v>PRIMO GRACE M.</v>
      </c>
      <c r="C477" s="8" t="s">
        <v>1659</v>
      </c>
      <c r="D477" s="8" t="s">
        <v>1484</v>
      </c>
      <c r="E477" s="8" t="s">
        <v>84</v>
      </c>
      <c r="F477" s="8" t="s">
        <v>1309</v>
      </c>
      <c r="G477" s="8" t="s">
        <v>1734</v>
      </c>
    </row>
    <row r="478" spans="1:7" ht="30" hidden="1" customHeight="1" x14ac:dyDescent="0.3">
      <c r="A478" s="52">
        <f t="shared" si="7"/>
        <v>474</v>
      </c>
      <c r="B478" s="8" t="str">
        <f>CONCATENATE(Employees[[#This Row],[Lastname]]," ",Employees[[#This Row],[Firstname]], " ",LEFT(Employees[[#This Row],[Middlename]],1),IF(ISBLANK(Employees[[#This Row],[Middlename]])," ","."))</f>
        <v>PUNZALAN LUCIANA A.</v>
      </c>
      <c r="C478" s="8" t="s">
        <v>1660</v>
      </c>
      <c r="D478" s="8" t="s">
        <v>1661</v>
      </c>
      <c r="E478" s="8" t="s">
        <v>88</v>
      </c>
      <c r="F478" s="8" t="s">
        <v>1309</v>
      </c>
      <c r="G478" s="8" t="s">
        <v>1321</v>
      </c>
    </row>
    <row r="479" spans="1:7" ht="30" hidden="1" customHeight="1" x14ac:dyDescent="0.3">
      <c r="A479" s="52">
        <f t="shared" si="7"/>
        <v>475</v>
      </c>
      <c r="B479" s="8" t="str">
        <f>CONCATENATE(Employees[[#This Row],[Lastname]]," ",Employees[[#This Row],[Firstname]], " ",LEFT(Employees[[#This Row],[Middlename]],1),IF(ISBLANK(Employees[[#This Row],[Middlename]])," ","."))</f>
        <v>QUIAMBAO ERICSON B.</v>
      </c>
      <c r="C479" s="8" t="s">
        <v>1662</v>
      </c>
      <c r="D479" s="8" t="s">
        <v>1643</v>
      </c>
      <c r="E479" s="8" t="s">
        <v>98</v>
      </c>
      <c r="F479" s="8" t="s">
        <v>1731</v>
      </c>
      <c r="G479" s="8" t="s">
        <v>1732</v>
      </c>
    </row>
    <row r="480" spans="1:7" ht="30" hidden="1" customHeight="1" x14ac:dyDescent="0.3">
      <c r="A480" s="52">
        <f t="shared" si="7"/>
        <v>476</v>
      </c>
      <c r="B480" s="8" t="str">
        <f>CONCATENATE(Employees[[#This Row],[Lastname]]," ",Employees[[#This Row],[Firstname]], " ",LEFT(Employees[[#This Row],[Middlename]],1),IF(ISBLANK(Employees[[#This Row],[Middlename]])," ","."))</f>
        <v>QUILAO REYVI E.</v>
      </c>
      <c r="C480" s="8" t="s">
        <v>1120</v>
      </c>
      <c r="D480" s="8" t="s">
        <v>1365</v>
      </c>
      <c r="E480" s="8" t="s">
        <v>1366</v>
      </c>
      <c r="F480" s="8" t="s">
        <v>1367</v>
      </c>
      <c r="G480" s="8" t="s">
        <v>364</v>
      </c>
    </row>
    <row r="481" spans="1:7" ht="30" hidden="1" customHeight="1" x14ac:dyDescent="0.3">
      <c r="A481" s="52">
        <f t="shared" si="7"/>
        <v>477</v>
      </c>
      <c r="B481" s="8" t="str">
        <f>CONCATENATE(Employees[[#This Row],[Lastname]]," ",Employees[[#This Row],[Firstname]], " ",LEFT(Employees[[#This Row],[Middlename]],1),IF(ISBLANK(Employees[[#This Row],[Middlename]])," ","."))</f>
        <v>RAMA RAQUEL J.</v>
      </c>
      <c r="C481" s="8" t="s">
        <v>1663</v>
      </c>
      <c r="D481" s="8" t="s">
        <v>1664</v>
      </c>
      <c r="E481" s="8" t="s">
        <v>139</v>
      </c>
      <c r="F481" s="8" t="s">
        <v>1309</v>
      </c>
      <c r="G481" s="8" t="s">
        <v>334</v>
      </c>
    </row>
    <row r="482" spans="1:7" ht="30" hidden="1" customHeight="1" x14ac:dyDescent="0.3">
      <c r="A482" s="52">
        <f t="shared" si="7"/>
        <v>478</v>
      </c>
      <c r="B482" s="8" t="str">
        <f>CONCATENATE(Employees[[#This Row],[Lastname]]," ",Employees[[#This Row],[Firstname]], " ",LEFT(Employees[[#This Row],[Middlename]],1),IF(ISBLANK(Employees[[#This Row],[Middlename]])," ","."))</f>
        <v>REGINALDO MARISSA C.</v>
      </c>
      <c r="C482" s="8" t="s">
        <v>1665</v>
      </c>
      <c r="D482" s="8" t="s">
        <v>185</v>
      </c>
      <c r="E482" s="8" t="s">
        <v>134</v>
      </c>
      <c r="F482" s="8" t="s">
        <v>1738</v>
      </c>
      <c r="G482" s="8" t="s">
        <v>1736</v>
      </c>
    </row>
    <row r="483" spans="1:7" ht="30" hidden="1" customHeight="1" x14ac:dyDescent="0.3">
      <c r="A483" s="52">
        <f t="shared" si="7"/>
        <v>479</v>
      </c>
      <c r="B483" s="8" t="str">
        <f>CONCATENATE(Employees[[#This Row],[Lastname]]," ",Employees[[#This Row],[Firstname]], " ",LEFT(Employees[[#This Row],[Middlename]],1),IF(ISBLANK(Employees[[#This Row],[Middlename]])," ","."))</f>
        <v>REMOLLENO MICHELLE U.</v>
      </c>
      <c r="C483" s="8" t="s">
        <v>1338</v>
      </c>
      <c r="D483" s="8" t="s">
        <v>1025</v>
      </c>
      <c r="E483" s="8" t="s">
        <v>1339</v>
      </c>
      <c r="F483" s="8" t="s">
        <v>96</v>
      </c>
      <c r="G483" s="8" t="s">
        <v>135</v>
      </c>
    </row>
    <row r="484" spans="1:7" ht="30" hidden="1" customHeight="1" x14ac:dyDescent="0.3">
      <c r="A484" s="52">
        <f t="shared" si="7"/>
        <v>480</v>
      </c>
      <c r="B484" s="8" t="str">
        <f>CONCATENATE(Employees[[#This Row],[Lastname]]," ",Employees[[#This Row],[Firstname]], " ",LEFT(Employees[[#This Row],[Middlename]],1),IF(ISBLANK(Employees[[#This Row],[Middlename]])," ","."))</f>
        <v>REMOLLENO MICHELLE U.</v>
      </c>
      <c r="C484" s="8" t="s">
        <v>1338</v>
      </c>
      <c r="D484" s="8" t="s">
        <v>1025</v>
      </c>
      <c r="E484" s="8" t="s">
        <v>1339</v>
      </c>
      <c r="F484" s="8" t="s">
        <v>96</v>
      </c>
      <c r="G484" s="8" t="s">
        <v>135</v>
      </c>
    </row>
    <row r="485" spans="1:7" ht="30" hidden="1" customHeight="1" x14ac:dyDescent="0.3">
      <c r="A485" s="52">
        <f t="shared" si="7"/>
        <v>481</v>
      </c>
      <c r="B485" s="8" t="str">
        <f>CONCATENATE(Employees[[#This Row],[Lastname]]," ",Employees[[#This Row],[Firstname]], " ",LEFT(Employees[[#This Row],[Middlename]],1),IF(ISBLANK(Employees[[#This Row],[Middlename]])," ","."))</f>
        <v>REOSA CECILIA A.</v>
      </c>
      <c r="C485" s="8" t="s">
        <v>733</v>
      </c>
      <c r="D485" s="8" t="s">
        <v>734</v>
      </c>
      <c r="E485" s="8" t="s">
        <v>88</v>
      </c>
      <c r="F485" s="8" t="s">
        <v>125</v>
      </c>
      <c r="G485" s="8" t="s">
        <v>364</v>
      </c>
    </row>
    <row r="486" spans="1:7" ht="30" hidden="1" customHeight="1" x14ac:dyDescent="0.3">
      <c r="A486" s="52">
        <f t="shared" si="7"/>
        <v>482</v>
      </c>
      <c r="B486" s="8" t="str">
        <f>CONCATENATE(Employees[[#This Row],[Lastname]]," ",Employees[[#This Row],[Firstname]], " ",LEFT(Employees[[#This Row],[Middlename]],1),IF(ISBLANK(Employees[[#This Row],[Middlename]])," ","."))</f>
        <v>REPILLO AMMY LOU M.</v>
      </c>
      <c r="C486" s="8" t="s">
        <v>406</v>
      </c>
      <c r="D486" s="8" t="s">
        <v>407</v>
      </c>
      <c r="E486" s="8" t="s">
        <v>84</v>
      </c>
      <c r="F486" s="8" t="s">
        <v>125</v>
      </c>
      <c r="G486" s="8" t="s">
        <v>103</v>
      </c>
    </row>
    <row r="487" spans="1:7" ht="30" hidden="1" customHeight="1" x14ac:dyDescent="0.3">
      <c r="A487" s="52">
        <f t="shared" si="7"/>
        <v>483</v>
      </c>
      <c r="B487" s="8" t="str">
        <f>CONCATENATE(Employees[[#This Row],[Lastname]]," ",Employees[[#This Row],[Firstname]], " ",LEFT(Employees[[#This Row],[Middlename]],1),IF(ISBLANK(Employees[[#This Row],[Middlename]])," ","."))</f>
        <v>REYES ELSA T.</v>
      </c>
      <c r="C487" s="8" t="s">
        <v>677</v>
      </c>
      <c r="D487" s="8" t="s">
        <v>678</v>
      </c>
      <c r="E487" s="8" t="s">
        <v>679</v>
      </c>
      <c r="F487" s="8" t="s">
        <v>120</v>
      </c>
      <c r="G487" s="8" t="s">
        <v>364</v>
      </c>
    </row>
    <row r="488" spans="1:7" ht="30" hidden="1" customHeight="1" x14ac:dyDescent="0.3">
      <c r="A488" s="52">
        <f t="shared" si="7"/>
        <v>484</v>
      </c>
      <c r="B488" s="8" t="str">
        <f>CONCATENATE(Employees[[#This Row],[Lastname]]," ",Employees[[#This Row],[Firstname]], " ",LEFT(Employees[[#This Row],[Middlename]],1),IF(ISBLANK(Employees[[#This Row],[Middlename]])," ","."))</f>
        <v>REYES JOSEPHINE J.</v>
      </c>
      <c r="C488" s="8" t="s">
        <v>677</v>
      </c>
      <c r="D488" s="8" t="s">
        <v>409</v>
      </c>
      <c r="E488" s="8" t="s">
        <v>139</v>
      </c>
      <c r="F488" s="8" t="s">
        <v>1309</v>
      </c>
      <c r="G488" s="8" t="s">
        <v>364</v>
      </c>
    </row>
    <row r="489" spans="1:7" ht="30" hidden="1" customHeight="1" x14ac:dyDescent="0.3">
      <c r="A489" s="52">
        <f t="shared" si="7"/>
        <v>485</v>
      </c>
      <c r="B489" s="8" t="str">
        <f>CONCATENATE(Employees[[#This Row],[Lastname]]," ",Employees[[#This Row],[Firstname]], " ",LEFT(Employees[[#This Row],[Middlename]],1),IF(ISBLANK(Employees[[#This Row],[Middlename]])," ","."))</f>
        <v>REYES JUANITO P.</v>
      </c>
      <c r="C489" s="8" t="s">
        <v>677</v>
      </c>
      <c r="D489" s="8" t="s">
        <v>551</v>
      </c>
      <c r="E489" s="8" t="s">
        <v>124</v>
      </c>
      <c r="F489" s="8" t="s">
        <v>890</v>
      </c>
      <c r="G489" s="8" t="s">
        <v>891</v>
      </c>
    </row>
    <row r="490" spans="1:7" ht="30" hidden="1" customHeight="1" x14ac:dyDescent="0.3">
      <c r="A490" s="52">
        <f t="shared" si="7"/>
        <v>486</v>
      </c>
      <c r="B490" s="8" t="str">
        <f>CONCATENATE(Employees[[#This Row],[Lastname]]," ",Employees[[#This Row],[Firstname]], " ",LEFT(Employees[[#This Row],[Middlename]],1),IF(ISBLANK(Employees[[#This Row],[Middlename]])," ","."))</f>
        <v>REYES NORALYN B.</v>
      </c>
      <c r="C490" s="8" t="s">
        <v>677</v>
      </c>
      <c r="D490" s="8" t="s">
        <v>738</v>
      </c>
      <c r="E490" s="8" t="s">
        <v>145</v>
      </c>
      <c r="F490" s="8" t="s">
        <v>739</v>
      </c>
      <c r="G490" s="8" t="s">
        <v>364</v>
      </c>
    </row>
    <row r="491" spans="1:7" ht="30" hidden="1" customHeight="1" x14ac:dyDescent="0.3">
      <c r="A491" s="52">
        <f t="shared" si="7"/>
        <v>487</v>
      </c>
      <c r="B491" s="8" t="str">
        <f>CONCATENATE(Employees[[#This Row],[Lastname]]," ",Employees[[#This Row],[Firstname]], " ",LEFT(Employees[[#This Row],[Middlename]],1),IF(ISBLANK(Employees[[#This Row],[Middlename]])," ","."))</f>
        <v>REYES NORALYN B.</v>
      </c>
      <c r="C491" s="8" t="s">
        <v>677</v>
      </c>
      <c r="D491" s="8" t="s">
        <v>738</v>
      </c>
      <c r="E491" s="8" t="s">
        <v>1666</v>
      </c>
      <c r="F491" s="8" t="s">
        <v>1309</v>
      </c>
      <c r="G491" s="8" t="s">
        <v>364</v>
      </c>
    </row>
    <row r="492" spans="1:7" ht="30" hidden="1" customHeight="1" x14ac:dyDescent="0.3">
      <c r="A492" s="52">
        <f t="shared" si="7"/>
        <v>488</v>
      </c>
      <c r="B492" s="8" t="str">
        <f>CONCATENATE(Employees[[#This Row],[Lastname]]," ",Employees[[#This Row],[Firstname]], " ",LEFT(Employees[[#This Row],[Middlename]],1),IF(ISBLANK(Employees[[#This Row],[Middlename]])," ","."))</f>
        <v>ROBINO OFELIA M.</v>
      </c>
      <c r="C492" s="8" t="s">
        <v>196</v>
      </c>
      <c r="D492" s="8" t="s">
        <v>197</v>
      </c>
      <c r="E492" s="8" t="s">
        <v>84</v>
      </c>
      <c r="F492" s="8" t="s">
        <v>198</v>
      </c>
      <c r="G492" s="8" t="s">
        <v>199</v>
      </c>
    </row>
    <row r="493" spans="1:7" ht="30" hidden="1" customHeight="1" x14ac:dyDescent="0.3">
      <c r="A493" s="52">
        <f t="shared" si="7"/>
        <v>489</v>
      </c>
      <c r="B493" s="8" t="str">
        <f>CONCATENATE(Employees[[#This Row],[Lastname]]," ",Employees[[#This Row],[Firstname]], " ",LEFT(Employees[[#This Row],[Middlename]],1),IF(ISBLANK(Employees[[#This Row],[Middlename]])," ","."))</f>
        <v>ROCILLO CECILLA A.</v>
      </c>
      <c r="C493" s="8" t="s">
        <v>517</v>
      </c>
      <c r="D493" s="8" t="s">
        <v>518</v>
      </c>
      <c r="E493" s="8" t="s">
        <v>475</v>
      </c>
      <c r="F493" s="8" t="s">
        <v>120</v>
      </c>
      <c r="G493" s="8" t="s">
        <v>442</v>
      </c>
    </row>
    <row r="494" spans="1:7" ht="30" hidden="1" customHeight="1" x14ac:dyDescent="0.3">
      <c r="A494" s="52">
        <f t="shared" si="7"/>
        <v>490</v>
      </c>
      <c r="B494" s="8" t="str">
        <f>CONCATENATE(Employees[[#This Row],[Lastname]]," ",Employees[[#This Row],[Firstname]], " ",LEFT(Employees[[#This Row],[Middlename]],1),IF(ISBLANK(Employees[[#This Row],[Middlename]])," ","."))</f>
        <v xml:space="preserve">ROCILLO JUNE BYRONN  </v>
      </c>
      <c r="C494" s="8" t="s">
        <v>517</v>
      </c>
      <c r="D494" s="8" t="s">
        <v>1667</v>
      </c>
      <c r="E494" s="8"/>
      <c r="F494" s="8" t="s">
        <v>1731</v>
      </c>
      <c r="G494" s="8" t="s">
        <v>1732</v>
      </c>
    </row>
    <row r="495" spans="1:7" ht="30" hidden="1" customHeight="1" x14ac:dyDescent="0.3">
      <c r="A495" s="52">
        <f t="shared" si="7"/>
        <v>491</v>
      </c>
      <c r="B495" s="8" t="str">
        <f>CONCATENATE(Employees[[#This Row],[Lastname]]," ",Employees[[#This Row],[Firstname]], " ",LEFT(Employees[[#This Row],[Middlename]],1),IF(ISBLANK(Employees[[#This Row],[Middlename]])," ","."))</f>
        <v xml:space="preserve">RODENAS ALBERT RAPHAEL  </v>
      </c>
      <c r="C495" s="8" t="s">
        <v>1668</v>
      </c>
      <c r="D495" s="8" t="s">
        <v>1669</v>
      </c>
      <c r="E495" s="8"/>
      <c r="F495" s="8" t="s">
        <v>1309</v>
      </c>
      <c r="G495" s="8" t="s">
        <v>291</v>
      </c>
    </row>
    <row r="496" spans="1:7" ht="30" hidden="1" customHeight="1" x14ac:dyDescent="0.3">
      <c r="A496" s="52">
        <f t="shared" si="7"/>
        <v>492</v>
      </c>
      <c r="B496" s="8" t="str">
        <f>CONCATENATE(Employees[[#This Row],[Lastname]]," ",Employees[[#This Row],[Firstname]], " ",LEFT(Employees[[#This Row],[Middlename]],1),IF(ISBLANK(Employees[[#This Row],[Middlename]])," ","."))</f>
        <v xml:space="preserve">RODRIGUEZ ARNEL  </v>
      </c>
      <c r="C496" s="8" t="s">
        <v>560</v>
      </c>
      <c r="D496" s="8" t="s">
        <v>1670</v>
      </c>
      <c r="E496" s="8"/>
      <c r="F496" s="8" t="s">
        <v>1309</v>
      </c>
      <c r="G496" s="8" t="s">
        <v>291</v>
      </c>
    </row>
    <row r="497" spans="1:7" ht="30" hidden="1" customHeight="1" x14ac:dyDescent="0.3">
      <c r="A497" s="52">
        <f t="shared" si="7"/>
        <v>493</v>
      </c>
      <c r="B497" s="8" t="str">
        <f>CONCATENATE(Employees[[#This Row],[Lastname]]," ",Employees[[#This Row],[Firstname]], " ",LEFT(Employees[[#This Row],[Middlename]],1),IF(ISBLANK(Employees[[#This Row],[Middlename]])," ","."))</f>
        <v xml:space="preserve">RODRIGUEZ GREGORIO  </v>
      </c>
      <c r="C497" s="8" t="s">
        <v>560</v>
      </c>
      <c r="D497" s="8" t="s">
        <v>561</v>
      </c>
      <c r="E497" s="8"/>
      <c r="F497" s="8"/>
      <c r="G497" s="8" t="s">
        <v>291</v>
      </c>
    </row>
    <row r="498" spans="1:7" ht="30" hidden="1" customHeight="1" x14ac:dyDescent="0.3">
      <c r="A498" s="52">
        <f t="shared" si="7"/>
        <v>494</v>
      </c>
      <c r="B498" s="8" t="str">
        <f>CONCATENATE(Employees[[#This Row],[Lastname]]," ",Employees[[#This Row],[Firstname]], " ",LEFT(Employees[[#This Row],[Middlename]],1),IF(ISBLANK(Employees[[#This Row],[Middlename]])," ","."))</f>
        <v xml:space="preserve">RODRIGUEZ IGNACIO  </v>
      </c>
      <c r="C498" s="8" t="s">
        <v>560</v>
      </c>
      <c r="D498" s="8" t="s">
        <v>566</v>
      </c>
      <c r="E498" s="8"/>
      <c r="F498" s="8"/>
      <c r="G498" s="8" t="s">
        <v>291</v>
      </c>
    </row>
    <row r="499" spans="1:7" ht="30" hidden="1" customHeight="1" x14ac:dyDescent="0.3">
      <c r="A499" s="52">
        <f t="shared" si="7"/>
        <v>495</v>
      </c>
      <c r="B499" s="8" t="str">
        <f>CONCATENATE(Employees[[#This Row],[Lastname]]," ",Employees[[#This Row],[Firstname]], " ",LEFT(Employees[[#This Row],[Middlename]],1),IF(ISBLANK(Employees[[#This Row],[Middlename]])," ","."))</f>
        <v xml:space="preserve">RODRIGUEZ JERALD  </v>
      </c>
      <c r="C499" s="8" t="s">
        <v>560</v>
      </c>
      <c r="D499" s="8" t="s">
        <v>1671</v>
      </c>
      <c r="E499" s="8"/>
      <c r="F499" s="8" t="s">
        <v>1309</v>
      </c>
      <c r="G499" s="8" t="s">
        <v>291</v>
      </c>
    </row>
    <row r="500" spans="1:7" ht="30" hidden="1" customHeight="1" x14ac:dyDescent="0.3">
      <c r="A500" s="52">
        <f t="shared" si="7"/>
        <v>496</v>
      </c>
      <c r="B500" s="8" t="str">
        <f>CONCATENATE(Employees[[#This Row],[Lastname]]," ",Employees[[#This Row],[Firstname]], " ",LEFT(Employees[[#This Row],[Middlename]],1),IF(ISBLANK(Employees[[#This Row],[Middlename]])," ","."))</f>
        <v xml:space="preserve">RODRIGUEZ JOEL  </v>
      </c>
      <c r="C500" s="8" t="s">
        <v>560</v>
      </c>
      <c r="D500" s="8" t="s">
        <v>797</v>
      </c>
      <c r="E500" s="8"/>
      <c r="F500" s="8"/>
      <c r="G500" s="8" t="s">
        <v>291</v>
      </c>
    </row>
    <row r="501" spans="1:7" ht="30" hidden="1" customHeight="1" x14ac:dyDescent="0.3">
      <c r="A501" s="52">
        <f t="shared" si="7"/>
        <v>497</v>
      </c>
      <c r="B501" s="8" t="str">
        <f>CONCATENATE(Employees[[#This Row],[Lastname]]," ",Employees[[#This Row],[Firstname]], " ",LEFT(Employees[[#This Row],[Middlename]],1),IF(ISBLANK(Employees[[#This Row],[Middlename]])," ","."))</f>
        <v>RODRIGUEZ JOSEPHINE R.</v>
      </c>
      <c r="C501" s="8" t="s">
        <v>560</v>
      </c>
      <c r="D501" s="8" t="s">
        <v>409</v>
      </c>
      <c r="E501" s="8" t="s">
        <v>333</v>
      </c>
      <c r="F501" s="8" t="s">
        <v>1309</v>
      </c>
      <c r="G501" s="8" t="s">
        <v>1732</v>
      </c>
    </row>
    <row r="502" spans="1:7" ht="30" hidden="1" customHeight="1" x14ac:dyDescent="0.3">
      <c r="A502" s="52">
        <f t="shared" si="7"/>
        <v>498</v>
      </c>
      <c r="B502" s="8" t="str">
        <f>CONCATENATE(Employees[[#This Row],[Lastname]]," ",Employees[[#This Row],[Firstname]], " ",LEFT(Employees[[#This Row],[Middlename]],1),IF(ISBLANK(Employees[[#This Row],[Middlename]])," ","."))</f>
        <v xml:space="preserve">RODRIGUEZ MANNY  </v>
      </c>
      <c r="C502" s="8" t="s">
        <v>560</v>
      </c>
      <c r="D502" s="8" t="s">
        <v>1672</v>
      </c>
      <c r="E502" s="8"/>
      <c r="F502" s="8" t="s">
        <v>1309</v>
      </c>
      <c r="G502" s="8" t="s">
        <v>291</v>
      </c>
    </row>
    <row r="503" spans="1:7" ht="30" hidden="1" customHeight="1" x14ac:dyDescent="0.3">
      <c r="A503" s="52">
        <f t="shared" si="7"/>
        <v>499</v>
      </c>
      <c r="B503" s="8" t="str">
        <f>CONCATENATE(Employees[[#This Row],[Lastname]]," ",Employees[[#This Row],[Firstname]], " ",LEFT(Employees[[#This Row],[Middlename]],1),IF(ISBLANK(Employees[[#This Row],[Middlename]])," ","."))</f>
        <v>RODRIGUEZ NARCISCO E.</v>
      </c>
      <c r="C503" s="8" t="s">
        <v>560</v>
      </c>
      <c r="D503" s="8" t="s">
        <v>1673</v>
      </c>
      <c r="E503" s="8" t="s">
        <v>122</v>
      </c>
      <c r="F503" s="8" t="s">
        <v>1309</v>
      </c>
      <c r="G503" s="8" t="s">
        <v>1734</v>
      </c>
    </row>
    <row r="504" spans="1:7" ht="30" hidden="1" customHeight="1" x14ac:dyDescent="0.3">
      <c r="A504" s="52">
        <f t="shared" si="7"/>
        <v>500</v>
      </c>
      <c r="B504" s="8" t="str">
        <f>CONCATENATE(Employees[[#This Row],[Lastname]]," ",Employees[[#This Row],[Firstname]], " ",LEFT(Employees[[#This Row],[Middlename]],1),IF(ISBLANK(Employees[[#This Row],[Middlename]])," ","."))</f>
        <v xml:space="preserve">RODRIGUEZ RAYMUNDO  </v>
      </c>
      <c r="C504" s="8" t="s">
        <v>560</v>
      </c>
      <c r="D504" s="8" t="s">
        <v>1674</v>
      </c>
      <c r="E504" s="8"/>
      <c r="F504" s="8" t="s">
        <v>1309</v>
      </c>
      <c r="G504" s="8" t="s">
        <v>291</v>
      </c>
    </row>
    <row r="505" spans="1:7" ht="30" hidden="1" customHeight="1" x14ac:dyDescent="0.3">
      <c r="A505" s="52">
        <f t="shared" si="7"/>
        <v>501</v>
      </c>
      <c r="B505" s="8" t="str">
        <f>CONCATENATE(Employees[[#This Row],[Lastname]]," ",Employees[[#This Row],[Firstname]], " ",LEFT(Employees[[#This Row],[Middlename]],1),IF(ISBLANK(Employees[[#This Row],[Middlename]])," ","."))</f>
        <v>RODRIGUEZ REIMART L.</v>
      </c>
      <c r="C505" s="8" t="s">
        <v>560</v>
      </c>
      <c r="D505" s="8" t="s">
        <v>1675</v>
      </c>
      <c r="E505" s="8" t="s">
        <v>1565</v>
      </c>
      <c r="F505" s="8" t="s">
        <v>1309</v>
      </c>
      <c r="G505" s="8" t="s">
        <v>1078</v>
      </c>
    </row>
    <row r="506" spans="1:7" ht="30" hidden="1" customHeight="1" x14ac:dyDescent="0.3">
      <c r="A506" s="52">
        <f t="shared" si="7"/>
        <v>502</v>
      </c>
      <c r="B506" s="8" t="str">
        <f>CONCATENATE(Employees[[#This Row],[Lastname]]," ",Employees[[#This Row],[Firstname]], " ",LEFT(Employees[[#This Row],[Middlename]],1),IF(ISBLANK(Employees[[#This Row],[Middlename]])," ","."))</f>
        <v xml:space="preserve">RODRIGUEZ RUEL  </v>
      </c>
      <c r="C506" s="8" t="s">
        <v>560</v>
      </c>
      <c r="D506" s="8" t="s">
        <v>1058</v>
      </c>
      <c r="E506" s="8"/>
      <c r="F506" s="8" t="s">
        <v>198</v>
      </c>
      <c r="G506" s="8" t="s">
        <v>291</v>
      </c>
    </row>
    <row r="507" spans="1:7" ht="30" hidden="1" customHeight="1" x14ac:dyDescent="0.3">
      <c r="A507" s="52">
        <f t="shared" si="7"/>
        <v>503</v>
      </c>
      <c r="B507" s="8" t="str">
        <f>CONCATENATE(Employees[[#This Row],[Lastname]]," ",Employees[[#This Row],[Firstname]], " ",LEFT(Employees[[#This Row],[Middlename]],1),IF(ISBLANK(Employees[[#This Row],[Middlename]])," ","."))</f>
        <v>ROLLE CARIZA P.</v>
      </c>
      <c r="C507" s="8" t="s">
        <v>1676</v>
      </c>
      <c r="D507" s="8" t="s">
        <v>1677</v>
      </c>
      <c r="E507" s="8" t="s">
        <v>1332</v>
      </c>
      <c r="F507" s="8" t="s">
        <v>1309</v>
      </c>
      <c r="G507" s="8" t="s">
        <v>135</v>
      </c>
    </row>
    <row r="508" spans="1:7" ht="30" hidden="1" customHeight="1" x14ac:dyDescent="0.3">
      <c r="A508" s="52">
        <f t="shared" si="7"/>
        <v>504</v>
      </c>
      <c r="B508" s="8" t="str">
        <f>CONCATENATE(Employees[[#This Row],[Lastname]]," ",Employees[[#This Row],[Firstname]], " ",LEFT(Employees[[#This Row],[Middlename]],1),IF(ISBLANK(Employees[[#This Row],[Middlename]])," ","."))</f>
        <v>ROLLE MICHELLYN G.</v>
      </c>
      <c r="C508" s="8" t="s">
        <v>1676</v>
      </c>
      <c r="D508" s="8" t="s">
        <v>1678</v>
      </c>
      <c r="E508" s="8" t="s">
        <v>1679</v>
      </c>
      <c r="F508" s="8" t="s">
        <v>1309</v>
      </c>
      <c r="G508" s="8" t="s">
        <v>97</v>
      </c>
    </row>
    <row r="509" spans="1:7" ht="30" hidden="1" customHeight="1" x14ac:dyDescent="0.3">
      <c r="A509" s="52">
        <f t="shared" si="7"/>
        <v>505</v>
      </c>
      <c r="B509" s="8" t="str">
        <f>CONCATENATE(Employees[[#This Row],[Lastname]]," ",Employees[[#This Row],[Firstname]], " ",LEFT(Employees[[#This Row],[Middlename]],1),IF(ISBLANK(Employees[[#This Row],[Middlename]])," ","."))</f>
        <v>ROMILLA EDITH D.</v>
      </c>
      <c r="C509" s="8" t="s">
        <v>154</v>
      </c>
      <c r="D509" s="8" t="s">
        <v>155</v>
      </c>
      <c r="E509" s="8" t="s">
        <v>119</v>
      </c>
      <c r="F509" s="8" t="s">
        <v>120</v>
      </c>
      <c r="G509" s="8" t="s">
        <v>156</v>
      </c>
    </row>
    <row r="510" spans="1:7" ht="30" hidden="1" customHeight="1" x14ac:dyDescent="0.3">
      <c r="A510" s="52">
        <f t="shared" si="7"/>
        <v>506</v>
      </c>
      <c r="B510" s="8" t="str">
        <f>CONCATENATE(Employees[[#This Row],[Lastname]]," ",Employees[[#This Row],[Firstname]], " ",LEFT(Employees[[#This Row],[Middlename]],1),IF(ISBLANK(Employees[[#This Row],[Middlename]])," ","."))</f>
        <v>ROMILLA MARIBEL P.</v>
      </c>
      <c r="C510" s="8" t="s">
        <v>154</v>
      </c>
      <c r="D510" s="8" t="s">
        <v>1680</v>
      </c>
      <c r="E510" s="8" t="s">
        <v>1681</v>
      </c>
      <c r="F510" s="8" t="s">
        <v>1309</v>
      </c>
      <c r="G510" s="8" t="s">
        <v>442</v>
      </c>
    </row>
    <row r="511" spans="1:7" ht="30" hidden="1" customHeight="1" x14ac:dyDescent="0.3">
      <c r="A511" s="52">
        <f t="shared" si="7"/>
        <v>507</v>
      </c>
      <c r="B511" s="8" t="str">
        <f>CONCATENATE(Employees[[#This Row],[Lastname]]," ",Employees[[#This Row],[Firstname]], " ",LEFT(Employees[[#This Row],[Middlename]],1),IF(ISBLANK(Employees[[#This Row],[Middlename]])," ","."))</f>
        <v>ROQUITE MAIRECAR L.</v>
      </c>
      <c r="C511" s="8" t="s">
        <v>1682</v>
      </c>
      <c r="D511" s="8" t="s">
        <v>1683</v>
      </c>
      <c r="E511" s="8" t="s">
        <v>229</v>
      </c>
      <c r="F511" s="8" t="s">
        <v>1309</v>
      </c>
      <c r="G511" s="8" t="s">
        <v>369</v>
      </c>
    </row>
    <row r="512" spans="1:7" ht="30" hidden="1" customHeight="1" x14ac:dyDescent="0.3">
      <c r="A512" s="52">
        <f t="shared" si="7"/>
        <v>508</v>
      </c>
      <c r="B512" s="8" t="str">
        <f>CONCATENATE(Employees[[#This Row],[Lastname]]," ",Employees[[#This Row],[Firstname]], " ",LEFT(Employees[[#This Row],[Middlename]],1),IF(ISBLANK(Employees[[#This Row],[Middlename]])," ","."))</f>
        <v>ROZUL FLORENCIA M.</v>
      </c>
      <c r="C512" s="8" t="s">
        <v>751</v>
      </c>
      <c r="D512" s="8" t="s">
        <v>752</v>
      </c>
      <c r="E512" s="8" t="s">
        <v>84</v>
      </c>
      <c r="F512" s="8" t="s">
        <v>753</v>
      </c>
      <c r="G512" s="8" t="s">
        <v>213</v>
      </c>
    </row>
    <row r="513" spans="1:7" ht="30" hidden="1" customHeight="1" x14ac:dyDescent="0.3">
      <c r="A513" s="52">
        <f t="shared" si="7"/>
        <v>509</v>
      </c>
      <c r="B513" s="8" t="str">
        <f>CONCATENATE(Employees[[#This Row],[Lastname]]," ",Employees[[#This Row],[Firstname]], " ",LEFT(Employees[[#This Row],[Middlename]],1),IF(ISBLANK(Employees[[#This Row],[Middlename]])," ","."))</f>
        <v>SABULAAN MARIA LEAH M.</v>
      </c>
      <c r="C513" s="8" t="s">
        <v>1684</v>
      </c>
      <c r="D513" s="8" t="s">
        <v>1685</v>
      </c>
      <c r="E513" s="8" t="s">
        <v>557</v>
      </c>
      <c r="F513" s="8" t="s">
        <v>1309</v>
      </c>
      <c r="G513" s="8" t="s">
        <v>141</v>
      </c>
    </row>
    <row r="514" spans="1:7" ht="30" hidden="1" customHeight="1" x14ac:dyDescent="0.3">
      <c r="A514" s="52">
        <f t="shared" si="7"/>
        <v>510</v>
      </c>
      <c r="B514" s="8" t="str">
        <f>CONCATENATE(Employees[[#This Row],[Lastname]]," ",Employees[[#This Row],[Firstname]], " ",LEFT(Employees[[#This Row],[Middlename]],1),IF(ISBLANK(Employees[[#This Row],[Middlename]])," ","."))</f>
        <v>SALONGA LUCY M.</v>
      </c>
      <c r="C514" s="8" t="s">
        <v>422</v>
      </c>
      <c r="D514" s="8" t="s">
        <v>957</v>
      </c>
      <c r="E514" s="8" t="s">
        <v>84</v>
      </c>
      <c r="F514" s="8" t="s">
        <v>352</v>
      </c>
      <c r="G514" s="8" t="s">
        <v>288</v>
      </c>
    </row>
    <row r="515" spans="1:7" ht="30" hidden="1" customHeight="1" x14ac:dyDescent="0.3">
      <c r="A515" s="52">
        <f t="shared" si="7"/>
        <v>511</v>
      </c>
      <c r="B515" s="8" t="str">
        <f>CONCATENATE(Employees[[#This Row],[Lastname]]," ",Employees[[#This Row],[Firstname]], " ",LEFT(Employees[[#This Row],[Middlename]],1),IF(ISBLANK(Employees[[#This Row],[Middlename]])," ","."))</f>
        <v>SAN JUAN EVA RUTH M.</v>
      </c>
      <c r="C515" s="8" t="s">
        <v>1686</v>
      </c>
      <c r="D515" s="8" t="s">
        <v>1687</v>
      </c>
      <c r="E515" s="8" t="s">
        <v>1688</v>
      </c>
      <c r="F515" s="8" t="s">
        <v>1309</v>
      </c>
      <c r="G515" s="8" t="s">
        <v>199</v>
      </c>
    </row>
    <row r="516" spans="1:7" ht="30" hidden="1" customHeight="1" x14ac:dyDescent="0.3">
      <c r="A516" s="52">
        <f t="shared" si="7"/>
        <v>512</v>
      </c>
      <c r="B516" s="8" t="str">
        <f>CONCATENATE(Employees[[#This Row],[Lastname]]," ",Employees[[#This Row],[Firstname]], " ",LEFT(Employees[[#This Row],[Middlename]],1),IF(ISBLANK(Employees[[#This Row],[Middlename]])," ","."))</f>
        <v>SANARES DAN T.</v>
      </c>
      <c r="C516" s="8" t="s">
        <v>1278</v>
      </c>
      <c r="D516" s="8" t="s">
        <v>1279</v>
      </c>
      <c r="E516" s="8" t="s">
        <v>463</v>
      </c>
      <c r="F516" s="8" t="s">
        <v>684</v>
      </c>
      <c r="G516" s="8" t="s">
        <v>135</v>
      </c>
    </row>
    <row r="517" spans="1:7" ht="30" hidden="1" customHeight="1" x14ac:dyDescent="0.3">
      <c r="A517" s="52">
        <f t="shared" si="7"/>
        <v>513</v>
      </c>
      <c r="B517" s="8" t="str">
        <f>CONCATENATE(Employees[[#This Row],[Lastname]]," ",Employees[[#This Row],[Firstname]], " ",LEFT(Employees[[#This Row],[Middlename]],1),IF(ISBLANK(Employees[[#This Row],[Middlename]])," ","."))</f>
        <v>SANTERA MARICRIS S.</v>
      </c>
      <c r="C517" s="8" t="s">
        <v>204</v>
      </c>
      <c r="D517" s="8" t="s">
        <v>205</v>
      </c>
      <c r="E517" s="8" t="s">
        <v>161</v>
      </c>
      <c r="F517" s="8" t="s">
        <v>96</v>
      </c>
      <c r="G517" s="8" t="s">
        <v>97</v>
      </c>
    </row>
    <row r="518" spans="1:7" ht="30" hidden="1" customHeight="1" x14ac:dyDescent="0.3">
      <c r="A518" s="52">
        <f t="shared" si="7"/>
        <v>514</v>
      </c>
      <c r="B518" s="8" t="str">
        <f>CONCATENATE(Employees[[#This Row],[Lastname]]," ",Employees[[#This Row],[Firstname]], " ",LEFT(Employees[[#This Row],[Middlename]],1),IF(ISBLANK(Employees[[#This Row],[Middlename]])," ","."))</f>
        <v>SARDINOLA  GINABLETH J.</v>
      </c>
      <c r="C518" s="8" t="s">
        <v>991</v>
      </c>
      <c r="D518" s="8" t="s">
        <v>992</v>
      </c>
      <c r="E518" s="8" t="s">
        <v>139</v>
      </c>
      <c r="F518" s="8" t="s">
        <v>125</v>
      </c>
      <c r="G518" s="8" t="s">
        <v>126</v>
      </c>
    </row>
    <row r="519" spans="1:7" ht="30" hidden="1" customHeight="1" x14ac:dyDescent="0.3">
      <c r="A519" s="52">
        <f t="shared" ref="A519:A579" si="8">A518+1</f>
        <v>515</v>
      </c>
      <c r="B519" s="8" t="str">
        <f>CONCATENATE(Employees[[#This Row],[Lastname]]," ",Employees[[#This Row],[Firstname]], " ",LEFT(Employees[[#This Row],[Middlename]],1),IF(ISBLANK(Employees[[#This Row],[Middlename]])," ","."))</f>
        <v>SARDINOLA  GINABLETH J.</v>
      </c>
      <c r="C519" s="8" t="s">
        <v>991</v>
      </c>
      <c r="D519" s="8" t="s">
        <v>992</v>
      </c>
      <c r="E519" s="8" t="s">
        <v>139</v>
      </c>
      <c r="F519" s="8" t="s">
        <v>1309</v>
      </c>
      <c r="G519" s="8" t="s">
        <v>364</v>
      </c>
    </row>
    <row r="520" spans="1:7" ht="30" hidden="1" customHeight="1" x14ac:dyDescent="0.3">
      <c r="A520" s="52">
        <f t="shared" si="8"/>
        <v>516</v>
      </c>
      <c r="B520" s="8" t="str">
        <f>CONCATENATE(Employees[[#This Row],[Lastname]]," ",Employees[[#This Row],[Firstname]], " ",LEFT(Employees[[#This Row],[Middlename]],1),IF(ISBLANK(Employees[[#This Row],[Middlename]])," ","."))</f>
        <v>SARDIÑOLA REBECCA C.</v>
      </c>
      <c r="C520" s="8" t="s">
        <v>1689</v>
      </c>
      <c r="D520" s="8" t="s">
        <v>1690</v>
      </c>
      <c r="E520" s="8" t="s">
        <v>1691</v>
      </c>
      <c r="F520" s="8" t="s">
        <v>1309</v>
      </c>
      <c r="G520" s="8" t="s">
        <v>364</v>
      </c>
    </row>
    <row r="521" spans="1:7" ht="30" hidden="1" customHeight="1" x14ac:dyDescent="0.3">
      <c r="A521" s="52">
        <f t="shared" si="8"/>
        <v>517</v>
      </c>
      <c r="B521" s="8" t="str">
        <f>CONCATENATE(Employees[[#This Row],[Lastname]]," ",Employees[[#This Row],[Firstname]], " ",LEFT(Employees[[#This Row],[Middlename]],1),IF(ISBLANK(Employees[[#This Row],[Middlename]])," ","."))</f>
        <v>SARMIENTO TERESA E.</v>
      </c>
      <c r="C521" s="8" t="s">
        <v>1692</v>
      </c>
      <c r="D521" s="8" t="s">
        <v>1693</v>
      </c>
      <c r="E521" s="8" t="s">
        <v>1694</v>
      </c>
      <c r="F521" s="8" t="s">
        <v>1753</v>
      </c>
      <c r="G521" s="8" t="s">
        <v>97</v>
      </c>
    </row>
    <row r="522" spans="1:7" ht="30" hidden="1" customHeight="1" x14ac:dyDescent="0.3">
      <c r="A522" s="52">
        <f t="shared" si="8"/>
        <v>518</v>
      </c>
      <c r="B522" s="8" t="str">
        <f>CONCATENATE(Employees[[#This Row],[Lastname]]," ",Employees[[#This Row],[Firstname]], " ",LEFT(Employees[[#This Row],[Middlename]],1),IF(ISBLANK(Employees[[#This Row],[Middlename]])," ","."))</f>
        <v>SEDUCON LUCIO F.</v>
      </c>
      <c r="C522" s="8" t="s">
        <v>492</v>
      </c>
      <c r="D522" s="8" t="s">
        <v>493</v>
      </c>
      <c r="E522" s="8" t="s">
        <v>791</v>
      </c>
      <c r="F522" s="8"/>
      <c r="G522" s="8" t="s">
        <v>484</v>
      </c>
    </row>
    <row r="523" spans="1:7" ht="30" hidden="1" customHeight="1" x14ac:dyDescent="0.3">
      <c r="A523" s="52">
        <f t="shared" si="8"/>
        <v>519</v>
      </c>
      <c r="B523" s="8" t="str">
        <f>CONCATENATE(Employees[[#This Row],[Lastname]]," ",Employees[[#This Row],[Firstname]], " ",LEFT(Employees[[#This Row],[Middlename]],1),IF(ISBLANK(Employees[[#This Row],[Middlename]])," ","."))</f>
        <v>SEMBRANA JENNIE S.</v>
      </c>
      <c r="C523" s="8" t="s">
        <v>1695</v>
      </c>
      <c r="D523" s="8" t="s">
        <v>1696</v>
      </c>
      <c r="E523" s="8" t="s">
        <v>1697</v>
      </c>
      <c r="F523" s="8" t="s">
        <v>1731</v>
      </c>
      <c r="G523" s="8" t="s">
        <v>135</v>
      </c>
    </row>
    <row r="524" spans="1:7" ht="30" hidden="1" customHeight="1" x14ac:dyDescent="0.3">
      <c r="A524" s="52">
        <f t="shared" si="8"/>
        <v>520</v>
      </c>
      <c r="B524" s="8" t="str">
        <f>CONCATENATE(Employees[[#This Row],[Lastname]]," ",Employees[[#This Row],[Firstname]], " ",LEFT(Employees[[#This Row],[Middlename]],1),IF(ISBLANK(Employees[[#This Row],[Middlename]])," ","."))</f>
        <v>SEÑA MARILYN B.</v>
      </c>
      <c r="C524" s="8" t="s">
        <v>758</v>
      </c>
      <c r="D524" s="8" t="s">
        <v>759</v>
      </c>
      <c r="E524" s="8" t="s">
        <v>145</v>
      </c>
      <c r="F524" s="8" t="s">
        <v>198</v>
      </c>
      <c r="G524" s="8" t="s">
        <v>262</v>
      </c>
    </row>
    <row r="525" spans="1:7" ht="30" hidden="1" customHeight="1" x14ac:dyDescent="0.3">
      <c r="A525" s="52">
        <f t="shared" si="8"/>
        <v>521</v>
      </c>
      <c r="B525" s="8" t="str">
        <f>CONCATENATE(Employees[[#This Row],[Lastname]]," ",Employees[[#This Row],[Firstname]], " ",LEFT(Employees[[#This Row],[Middlename]],1),IF(ISBLANK(Employees[[#This Row],[Middlename]])," ","."))</f>
        <v>SEPINO BRIGIDA M.</v>
      </c>
      <c r="C525" s="8" t="s">
        <v>1084</v>
      </c>
      <c r="D525" s="8" t="s">
        <v>755</v>
      </c>
      <c r="E525" s="8" t="s">
        <v>694</v>
      </c>
      <c r="F525" s="8" t="s">
        <v>212</v>
      </c>
      <c r="G525" s="8" t="s">
        <v>213</v>
      </c>
    </row>
    <row r="526" spans="1:7" ht="30" hidden="1" customHeight="1" x14ac:dyDescent="0.3">
      <c r="A526" s="52">
        <f t="shared" si="8"/>
        <v>522</v>
      </c>
      <c r="B526" s="8" t="str">
        <f>CONCATENATE(Employees[[#This Row],[Lastname]]," ",Employees[[#This Row],[Firstname]], " ",LEFT(Employees[[#This Row],[Middlename]],1),IF(ISBLANK(Employees[[#This Row],[Middlename]])," ","."))</f>
        <v>SESMA LAZARO C.</v>
      </c>
      <c r="C526" s="8" t="s">
        <v>1363</v>
      </c>
      <c r="D526" s="8" t="s">
        <v>1698</v>
      </c>
      <c r="E526" s="8" t="s">
        <v>134</v>
      </c>
      <c r="F526" s="8" t="s">
        <v>1309</v>
      </c>
      <c r="G526" s="8" t="s">
        <v>199</v>
      </c>
    </row>
    <row r="527" spans="1:7" ht="30" hidden="1" customHeight="1" x14ac:dyDescent="0.3">
      <c r="A527" s="52">
        <f t="shared" si="8"/>
        <v>523</v>
      </c>
      <c r="B527" s="8" t="str">
        <f>CONCATENATE(Employees[[#This Row],[Lastname]]," ",Employees[[#This Row],[Firstname]], " ",LEFT(Employees[[#This Row],[Middlename]],1),IF(ISBLANK(Employees[[#This Row],[Middlename]])," ","."))</f>
        <v xml:space="preserve">SIERRA SALVADOR  </v>
      </c>
      <c r="C527" s="8" t="s">
        <v>1699</v>
      </c>
      <c r="D527" s="8" t="s">
        <v>1700</v>
      </c>
      <c r="E527" s="8"/>
      <c r="F527" s="8" t="s">
        <v>1309</v>
      </c>
      <c r="G527" s="8" t="s">
        <v>199</v>
      </c>
    </row>
    <row r="528" spans="1:7" ht="30" hidden="1" customHeight="1" x14ac:dyDescent="0.3">
      <c r="A528" s="52">
        <f t="shared" si="8"/>
        <v>524</v>
      </c>
      <c r="B528" s="8" t="str">
        <f>CONCATENATE(Employees[[#This Row],[Lastname]]," ",Employees[[#This Row],[Firstname]], " ",LEFT(Employees[[#This Row],[Middlename]],1),IF(ISBLANK(Employees[[#This Row],[Middlename]])," ","."))</f>
        <v>SIM JO RITZELLE C.</v>
      </c>
      <c r="C528" s="8" t="s">
        <v>1063</v>
      </c>
      <c r="D528" s="8" t="s">
        <v>1064</v>
      </c>
      <c r="E528" s="8" t="s">
        <v>587</v>
      </c>
      <c r="F528" s="8" t="s">
        <v>96</v>
      </c>
      <c r="G528" s="8" t="s">
        <v>135</v>
      </c>
    </row>
    <row r="529" spans="1:7" ht="30" hidden="1" customHeight="1" x14ac:dyDescent="0.3">
      <c r="A529" s="52">
        <f t="shared" si="8"/>
        <v>525</v>
      </c>
      <c r="B529" s="8" t="str">
        <f>CONCATENATE(Employees[[#This Row],[Lastname]]," ",Employees[[#This Row],[Firstname]], " ",LEFT(Employees[[#This Row],[Middlename]],1),IF(ISBLANK(Employees[[#This Row],[Middlename]])," ","."))</f>
        <v>SIM JO RITZELLE C.</v>
      </c>
      <c r="C529" s="8" t="s">
        <v>1063</v>
      </c>
      <c r="D529" s="8" t="s">
        <v>1064</v>
      </c>
      <c r="E529" s="8" t="s">
        <v>587</v>
      </c>
      <c r="F529" s="8" t="s">
        <v>1309</v>
      </c>
      <c r="G529" s="8" t="s">
        <v>135</v>
      </c>
    </row>
    <row r="530" spans="1:7" ht="30" hidden="1" customHeight="1" x14ac:dyDescent="0.3">
      <c r="A530" s="52">
        <f t="shared" si="8"/>
        <v>526</v>
      </c>
      <c r="B530" s="8" t="str">
        <f>CONCATENATE(Employees[[#This Row],[Lastname]]," ",Employees[[#This Row],[Firstname]], " ",LEFT(Employees[[#This Row],[Middlename]],1),IF(ISBLANK(Employees[[#This Row],[Middlename]])," ","."))</f>
        <v xml:space="preserve">SOLANOY KARENE  </v>
      </c>
      <c r="C530" s="8" t="s">
        <v>707</v>
      </c>
      <c r="D530" s="8" t="s">
        <v>708</v>
      </c>
      <c r="E530" s="8"/>
      <c r="F530" s="8"/>
      <c r="G530" s="8" t="s">
        <v>97</v>
      </c>
    </row>
    <row r="531" spans="1:7" ht="30" hidden="1" customHeight="1" x14ac:dyDescent="0.3">
      <c r="A531" s="52">
        <f t="shared" si="8"/>
        <v>527</v>
      </c>
      <c r="B531" s="8" t="str">
        <f>CONCATENATE(Employees[[#This Row],[Lastname]]," ",Employees[[#This Row],[Firstname]], " ",LEFT(Employees[[#This Row],[Middlename]],1),IF(ISBLANK(Employees[[#This Row],[Middlename]])," ","."))</f>
        <v>SORIANO FRANCISCO O.</v>
      </c>
      <c r="C531" s="8" t="s">
        <v>1701</v>
      </c>
      <c r="D531" s="8" t="s">
        <v>1609</v>
      </c>
      <c r="E531" s="8" t="s">
        <v>534</v>
      </c>
      <c r="F531" s="8" t="s">
        <v>1309</v>
      </c>
      <c r="G531" s="8" t="s">
        <v>1732</v>
      </c>
    </row>
    <row r="532" spans="1:7" ht="30" hidden="1" customHeight="1" x14ac:dyDescent="0.3">
      <c r="A532" s="52">
        <f t="shared" si="8"/>
        <v>528</v>
      </c>
      <c r="B532" s="8" t="str">
        <f>CONCATENATE(Employees[[#This Row],[Lastname]]," ",Employees[[#This Row],[Firstname]], " ",LEFT(Employees[[#This Row],[Middlename]],1),IF(ISBLANK(Employees[[#This Row],[Middlename]])," ","."))</f>
        <v>SUMAGUI DESZERIE ANN A.</v>
      </c>
      <c r="C532" s="8" t="s">
        <v>317</v>
      </c>
      <c r="D532" s="8" t="s">
        <v>1702</v>
      </c>
      <c r="E532" s="8" t="s">
        <v>1396</v>
      </c>
      <c r="F532" s="8" t="s">
        <v>1748</v>
      </c>
      <c r="G532" s="8" t="s">
        <v>97</v>
      </c>
    </row>
    <row r="533" spans="1:7" ht="30" hidden="1" customHeight="1" x14ac:dyDescent="0.3">
      <c r="A533" s="52">
        <f t="shared" si="8"/>
        <v>529</v>
      </c>
      <c r="B533" s="8" t="str">
        <f>CONCATENATE(Employees[[#This Row],[Lastname]]," ",Employees[[#This Row],[Firstname]], " ",LEFT(Employees[[#This Row],[Middlename]],1),IF(ISBLANK(Employees[[#This Row],[Middlename]])," ","."))</f>
        <v>SUMAGUI FELICITAS M.</v>
      </c>
      <c r="C533" s="8" t="s">
        <v>317</v>
      </c>
      <c r="D533" s="8" t="s">
        <v>1703</v>
      </c>
      <c r="E533" s="8" t="s">
        <v>84</v>
      </c>
      <c r="F533" s="8" t="s">
        <v>1309</v>
      </c>
      <c r="G533" s="8" t="s">
        <v>213</v>
      </c>
    </row>
    <row r="534" spans="1:7" ht="30" hidden="1" customHeight="1" x14ac:dyDescent="0.3">
      <c r="A534" s="52">
        <f t="shared" si="8"/>
        <v>530</v>
      </c>
      <c r="B534" s="8" t="str">
        <f>CONCATENATE(Employees[[#This Row],[Lastname]]," ",Employees[[#This Row],[Firstname]], " ",LEFT(Employees[[#This Row],[Middlename]],1),IF(ISBLANK(Employees[[#This Row],[Middlename]])," ","."))</f>
        <v>SUMAGUI LORENA P.</v>
      </c>
      <c r="C534" s="8" t="s">
        <v>317</v>
      </c>
      <c r="D534" s="8" t="s">
        <v>191</v>
      </c>
      <c r="E534" s="8" t="s">
        <v>1704</v>
      </c>
      <c r="F534" s="8" t="s">
        <v>1309</v>
      </c>
      <c r="G534" s="8" t="s">
        <v>1754</v>
      </c>
    </row>
    <row r="535" spans="1:7" ht="30" hidden="1" customHeight="1" x14ac:dyDescent="0.3">
      <c r="A535" s="52">
        <f t="shared" si="8"/>
        <v>531</v>
      </c>
      <c r="B535" s="8" t="str">
        <f>CONCATENATE(Employees[[#This Row],[Lastname]]," ",Employees[[#This Row],[Firstname]], " ",LEFT(Employees[[#This Row],[Middlename]],1),IF(ISBLANK(Employees[[#This Row],[Middlename]])," ","."))</f>
        <v>SUMAGUI MARISSA D.</v>
      </c>
      <c r="C535" s="8" t="s">
        <v>317</v>
      </c>
      <c r="D535" s="8" t="s">
        <v>185</v>
      </c>
      <c r="E535" s="8" t="s">
        <v>100</v>
      </c>
      <c r="F535" s="8" t="s">
        <v>198</v>
      </c>
      <c r="G535" s="8" t="s">
        <v>273</v>
      </c>
    </row>
    <row r="536" spans="1:7" ht="30" hidden="1" customHeight="1" x14ac:dyDescent="0.3">
      <c r="A536" s="52">
        <f t="shared" si="8"/>
        <v>532</v>
      </c>
      <c r="B536" s="8" t="str">
        <f>CONCATENATE(Employees[[#This Row],[Lastname]]," ",Employees[[#This Row],[Firstname]], " ",LEFT(Employees[[#This Row],[Middlename]],1),IF(ISBLANK(Employees[[#This Row],[Middlename]])," ","."))</f>
        <v xml:space="preserve">SUMAONG DANILO  </v>
      </c>
      <c r="C536" s="8" t="s">
        <v>308</v>
      </c>
      <c r="D536" s="8" t="s">
        <v>309</v>
      </c>
      <c r="E536" s="8"/>
      <c r="F536" s="8" t="s">
        <v>310</v>
      </c>
      <c r="G536" s="8" t="s">
        <v>311</v>
      </c>
    </row>
    <row r="537" spans="1:7" ht="30" hidden="1" customHeight="1" x14ac:dyDescent="0.3">
      <c r="A537" s="52">
        <f t="shared" si="8"/>
        <v>533</v>
      </c>
      <c r="B537" s="8" t="str">
        <f>CONCATENATE(Employees[[#This Row],[Lastname]]," ",Employees[[#This Row],[Firstname]], " ",LEFT(Employees[[#This Row],[Middlename]],1),IF(ISBLANK(Employees[[#This Row],[Middlename]])," ","."))</f>
        <v>SUÑIGA CARLOS J.</v>
      </c>
      <c r="C537" s="8" t="s">
        <v>137</v>
      </c>
      <c r="D537" s="8" t="s">
        <v>138</v>
      </c>
      <c r="E537" s="8" t="s">
        <v>193</v>
      </c>
      <c r="F537" s="8" t="s">
        <v>140</v>
      </c>
      <c r="G537" s="18" t="s">
        <v>141</v>
      </c>
    </row>
    <row r="538" spans="1:7" ht="30" hidden="1" customHeight="1" x14ac:dyDescent="0.3">
      <c r="A538" s="52">
        <f t="shared" si="8"/>
        <v>534</v>
      </c>
      <c r="B538" s="8" t="str">
        <f>CONCATENATE(Employees[[#This Row],[Lastname]]," ",Employees[[#This Row],[Firstname]], " ",LEFT(Employees[[#This Row],[Middlename]],1),IF(ISBLANK(Employees[[#This Row],[Middlename]])," ","."))</f>
        <v>SUSA NANETE B.</v>
      </c>
      <c r="C538" s="8" t="s">
        <v>802</v>
      </c>
      <c r="D538" s="8" t="s">
        <v>803</v>
      </c>
      <c r="E538" s="8" t="s">
        <v>145</v>
      </c>
      <c r="F538" s="8" t="s">
        <v>804</v>
      </c>
      <c r="G538" s="18" t="s">
        <v>97</v>
      </c>
    </row>
    <row r="539" spans="1:7" ht="30" hidden="1" customHeight="1" x14ac:dyDescent="0.3">
      <c r="A539" s="52">
        <f t="shared" si="8"/>
        <v>535</v>
      </c>
      <c r="B539" s="8" t="str">
        <f>CONCATENATE(Employees[[#This Row],[Lastname]]," ",Employees[[#This Row],[Firstname]], " ",LEFT(Employees[[#This Row],[Middlename]],1),IF(ISBLANK(Employees[[#This Row],[Middlename]])," ","."))</f>
        <v>TAMAYO MARIA ELLAINE III B.</v>
      </c>
      <c r="C539" s="8" t="s">
        <v>1070</v>
      </c>
      <c r="D539" s="8" t="s">
        <v>1071</v>
      </c>
      <c r="E539" s="8" t="s">
        <v>887</v>
      </c>
      <c r="F539" s="8" t="s">
        <v>198</v>
      </c>
      <c r="G539" s="18" t="s">
        <v>103</v>
      </c>
    </row>
    <row r="540" spans="1:7" ht="30" hidden="1" customHeight="1" x14ac:dyDescent="0.3">
      <c r="A540" s="52">
        <f t="shared" si="8"/>
        <v>536</v>
      </c>
      <c r="B540" s="8" t="str">
        <f>CONCATENATE(Employees[[#This Row],[Lastname]]," ",Employees[[#This Row],[Firstname]], " ",LEFT(Employees[[#This Row],[Middlename]],1),IF(ISBLANK(Employees[[#This Row],[Middlename]])," ","."))</f>
        <v>TAÑEDO MARIA EVELYN C.</v>
      </c>
      <c r="C540" s="8" t="s">
        <v>613</v>
      </c>
      <c r="D540" s="8" t="s">
        <v>614</v>
      </c>
      <c r="E540" s="8" t="s">
        <v>1346</v>
      </c>
      <c r="F540" s="8" t="s">
        <v>125</v>
      </c>
      <c r="G540" s="8" t="s">
        <v>182</v>
      </c>
    </row>
    <row r="541" spans="1:7" ht="30" hidden="1" customHeight="1" x14ac:dyDescent="0.3">
      <c r="A541" s="52">
        <f t="shared" si="8"/>
        <v>537</v>
      </c>
      <c r="B541" s="8" t="str">
        <f>CONCATENATE(Employees[[#This Row],[Lastname]]," ",Employees[[#This Row],[Firstname]], " ",LEFT(Employees[[#This Row],[Middlename]],1),IF(ISBLANK(Employees[[#This Row],[Middlename]])," ","."))</f>
        <v xml:space="preserve">TAPAY EDWARD  </v>
      </c>
      <c r="C541" s="8" t="s">
        <v>1705</v>
      </c>
      <c r="D541" s="8" t="s">
        <v>1706</v>
      </c>
      <c r="E541" s="8"/>
      <c r="F541" s="8" t="s">
        <v>1309</v>
      </c>
      <c r="G541" s="8" t="s">
        <v>291</v>
      </c>
    </row>
    <row r="542" spans="1:7" ht="30" hidden="1" customHeight="1" x14ac:dyDescent="0.3">
      <c r="A542" s="52">
        <f t="shared" si="8"/>
        <v>538</v>
      </c>
      <c r="B542" s="8" t="str">
        <f>CONCATENATE(Employees[[#This Row],[Lastname]]," ",Employees[[#This Row],[Firstname]], " ",LEFT(Employees[[#This Row],[Middlename]],1),IF(ISBLANK(Employees[[#This Row],[Middlename]])," ","."))</f>
        <v>TIBAYAN EUFEMIA O.</v>
      </c>
      <c r="C542" s="8" t="s">
        <v>964</v>
      </c>
      <c r="D542" s="8" t="s">
        <v>1707</v>
      </c>
      <c r="E542" s="8" t="s">
        <v>495</v>
      </c>
      <c r="F542" s="8" t="s">
        <v>1309</v>
      </c>
      <c r="G542" s="8" t="s">
        <v>135</v>
      </c>
    </row>
    <row r="543" spans="1:7" ht="30" hidden="1" customHeight="1" x14ac:dyDescent="0.3">
      <c r="A543" s="52">
        <f t="shared" si="8"/>
        <v>539</v>
      </c>
      <c r="B543" s="8" t="str">
        <f>CONCATENATE(Employees[[#This Row],[Lastname]]," ",Employees[[#This Row],[Firstname]], " ",LEFT(Employees[[#This Row],[Middlename]],1),IF(ISBLANK(Employees[[#This Row],[Middlename]])," ","."))</f>
        <v>TIMPLE ALLAN R.</v>
      </c>
      <c r="C543" s="8" t="s">
        <v>1708</v>
      </c>
      <c r="D543" s="8" t="s">
        <v>1457</v>
      </c>
      <c r="E543" s="8" t="s">
        <v>677</v>
      </c>
      <c r="F543" s="8" t="s">
        <v>1309</v>
      </c>
      <c r="G543" s="8" t="s">
        <v>1736</v>
      </c>
    </row>
    <row r="544" spans="1:7" ht="30" hidden="1" customHeight="1" x14ac:dyDescent="0.3">
      <c r="A544" s="52">
        <f t="shared" si="8"/>
        <v>540</v>
      </c>
      <c r="B544" s="8" t="str">
        <f>CONCATENATE(Employees[[#This Row],[Lastname]]," ",Employees[[#This Row],[Firstname]], " ",LEFT(Employees[[#This Row],[Middlename]],1),IF(ISBLANK(Employees[[#This Row],[Middlename]])," ","."))</f>
        <v>TINAZA JHOANNA MARIE D.</v>
      </c>
      <c r="C544" s="8" t="s">
        <v>1709</v>
      </c>
      <c r="D544" s="8" t="s">
        <v>1710</v>
      </c>
      <c r="E544" s="8" t="s">
        <v>100</v>
      </c>
      <c r="F544" s="8" t="s">
        <v>1309</v>
      </c>
      <c r="G544" s="8" t="s">
        <v>97</v>
      </c>
    </row>
    <row r="545" spans="1:7" ht="30" hidden="1" customHeight="1" x14ac:dyDescent="0.3">
      <c r="A545" s="52">
        <f t="shared" si="8"/>
        <v>541</v>
      </c>
      <c r="B545" s="8" t="str">
        <f>CONCATENATE(Employees[[#This Row],[Lastname]]," ",Employees[[#This Row],[Firstname]], " ",LEFT(Employees[[#This Row],[Middlename]],1),IF(ISBLANK(Employees[[#This Row],[Middlename]])," ","."))</f>
        <v>TOLENTINO CAROLINA E.</v>
      </c>
      <c r="C545" s="8" t="s">
        <v>283</v>
      </c>
      <c r="D545" s="8" t="s">
        <v>545</v>
      </c>
      <c r="E545" s="8" t="s">
        <v>968</v>
      </c>
      <c r="F545" s="8" t="s">
        <v>198</v>
      </c>
      <c r="G545" s="8" t="s">
        <v>540</v>
      </c>
    </row>
    <row r="546" spans="1:7" ht="30" hidden="1" customHeight="1" x14ac:dyDescent="0.3">
      <c r="A546" s="52">
        <f t="shared" si="8"/>
        <v>542</v>
      </c>
      <c r="B546" s="8" t="str">
        <f>CONCATENATE(Employees[[#This Row],[Lastname]]," ",Employees[[#This Row],[Firstname]], " ",LEFT(Employees[[#This Row],[Middlename]],1),IF(ISBLANK(Employees[[#This Row],[Middlename]])," ","."))</f>
        <v>TOLENTINO FE M.</v>
      </c>
      <c r="C546" s="8" t="s">
        <v>283</v>
      </c>
      <c r="D546" s="8" t="s">
        <v>284</v>
      </c>
      <c r="E546" s="8" t="s">
        <v>84</v>
      </c>
      <c r="F546" s="8" t="s">
        <v>125</v>
      </c>
      <c r="G546" s="18" t="s">
        <v>199</v>
      </c>
    </row>
    <row r="547" spans="1:7" ht="30" hidden="1" customHeight="1" x14ac:dyDescent="0.3">
      <c r="A547" s="52">
        <f t="shared" si="8"/>
        <v>543</v>
      </c>
      <c r="B547" s="8" t="str">
        <f>CONCATENATE(Employees[[#This Row],[Lastname]]," ",Employees[[#This Row],[Firstname]], " ",LEFT(Employees[[#This Row],[Middlename]],1),IF(ISBLANK(Employees[[#This Row],[Middlename]])," ","."))</f>
        <v>TOPACIO ABEGAIL P.</v>
      </c>
      <c r="C547" s="8" t="s">
        <v>1317</v>
      </c>
      <c r="D547" s="8" t="s">
        <v>1318</v>
      </c>
      <c r="E547" s="8" t="s">
        <v>176</v>
      </c>
      <c r="F547" s="8" t="s">
        <v>192</v>
      </c>
      <c r="G547" s="8" t="s">
        <v>97</v>
      </c>
    </row>
    <row r="548" spans="1:7" ht="30" hidden="1" customHeight="1" x14ac:dyDescent="0.3">
      <c r="A548" s="52">
        <f t="shared" si="8"/>
        <v>544</v>
      </c>
      <c r="B548" s="8" t="str">
        <f>CONCATENATE(Employees[[#This Row],[Lastname]]," ",Employees[[#This Row],[Firstname]], " ",LEFT(Employees[[#This Row],[Middlename]],1),IF(ISBLANK(Employees[[#This Row],[Middlename]])," ","."))</f>
        <v>TOPACIO ABEGAIL P.</v>
      </c>
      <c r="C548" s="8" t="s">
        <v>1317</v>
      </c>
      <c r="D548" s="8" t="s">
        <v>1318</v>
      </c>
      <c r="E548" s="8" t="s">
        <v>176</v>
      </c>
      <c r="F548" s="8" t="s">
        <v>1742</v>
      </c>
      <c r="G548" s="8" t="s">
        <v>97</v>
      </c>
    </row>
    <row r="549" spans="1:7" ht="30" hidden="1" customHeight="1" x14ac:dyDescent="0.3">
      <c r="A549" s="52">
        <f t="shared" si="8"/>
        <v>545</v>
      </c>
      <c r="B549" s="8" t="str">
        <f>CONCATENATE(Employees[[#This Row],[Lastname]]," ",Employees[[#This Row],[Firstname]], " ",LEFT(Employees[[#This Row],[Middlename]],1),IF(ISBLANK(Employees[[#This Row],[Middlename]])," ","."))</f>
        <v>TORRES DINAH G.</v>
      </c>
      <c r="C549" s="8" t="s">
        <v>463</v>
      </c>
      <c r="D549" s="8" t="s">
        <v>810</v>
      </c>
      <c r="E549" s="8" t="s">
        <v>366</v>
      </c>
      <c r="F549" s="8" t="s">
        <v>811</v>
      </c>
      <c r="G549" s="8" t="s">
        <v>369</v>
      </c>
    </row>
    <row r="550" spans="1:7" ht="30" hidden="1" customHeight="1" x14ac:dyDescent="0.3">
      <c r="A550" s="52">
        <f t="shared" si="8"/>
        <v>546</v>
      </c>
      <c r="B550" s="8" t="str">
        <f>CONCATENATE(Employees[[#This Row],[Lastname]]," ",Employees[[#This Row],[Firstname]], " ",LEFT(Employees[[#This Row],[Middlename]],1),IF(ISBLANK(Employees[[#This Row],[Middlename]])," ","."))</f>
        <v>TORRES MOISES Q.</v>
      </c>
      <c r="C550" s="8" t="s">
        <v>463</v>
      </c>
      <c r="D550" s="8" t="s">
        <v>1711</v>
      </c>
      <c r="E550" s="8" t="s">
        <v>279</v>
      </c>
      <c r="F550" s="8" t="s">
        <v>1309</v>
      </c>
      <c r="G550" s="8" t="s">
        <v>593</v>
      </c>
    </row>
    <row r="551" spans="1:7" ht="30" hidden="1" customHeight="1" x14ac:dyDescent="0.3">
      <c r="A551" s="52">
        <f t="shared" si="8"/>
        <v>547</v>
      </c>
      <c r="B551" s="8" t="str">
        <f>CONCATENATE(Employees[[#This Row],[Lastname]]," ",Employees[[#This Row],[Firstname]], " ",LEFT(Employees[[#This Row],[Middlename]],1),IF(ISBLANK(Employees[[#This Row],[Middlename]])," ","."))</f>
        <v>TORRES SONIA M.</v>
      </c>
      <c r="C551" s="8" t="s">
        <v>463</v>
      </c>
      <c r="D551" s="8" t="s">
        <v>464</v>
      </c>
      <c r="E551" s="8" t="s">
        <v>84</v>
      </c>
      <c r="F551" s="8" t="s">
        <v>465</v>
      </c>
      <c r="G551" s="8" t="s">
        <v>466</v>
      </c>
    </row>
    <row r="552" spans="1:7" ht="30" hidden="1" customHeight="1" x14ac:dyDescent="0.3">
      <c r="A552" s="52">
        <f t="shared" si="8"/>
        <v>548</v>
      </c>
      <c r="B552" s="8" t="str">
        <f>CONCATENATE(Employees[[#This Row],[Lastname]]," ",Employees[[#This Row],[Firstname]], " ",LEFT(Employees[[#This Row],[Middlename]],1),IF(ISBLANK(Employees[[#This Row],[Middlename]])," ","."))</f>
        <v>TULIAO FLORDELIZA M.</v>
      </c>
      <c r="C552" s="8" t="s">
        <v>961</v>
      </c>
      <c r="D552" s="8" t="s">
        <v>356</v>
      </c>
      <c r="E552" s="8" t="s">
        <v>84</v>
      </c>
      <c r="F552" s="8" t="s">
        <v>120</v>
      </c>
      <c r="G552" s="8" t="s">
        <v>442</v>
      </c>
    </row>
    <row r="553" spans="1:7" ht="30" hidden="1" customHeight="1" x14ac:dyDescent="0.3">
      <c r="A553" s="52">
        <f t="shared" si="8"/>
        <v>549</v>
      </c>
      <c r="B553" s="8" t="str">
        <f>CONCATENATE(Employees[[#This Row],[Lastname]]," ",Employees[[#This Row],[Firstname]], " ",LEFT(Employees[[#This Row],[Middlename]],1),IF(ISBLANK(Employees[[#This Row],[Middlename]])," ","."))</f>
        <v>UNTALAN DIVINA R.</v>
      </c>
      <c r="C553" s="8" t="s">
        <v>661</v>
      </c>
      <c r="D553" s="8" t="s">
        <v>662</v>
      </c>
      <c r="E553" s="8" t="s">
        <v>333</v>
      </c>
      <c r="F553" s="8" t="s">
        <v>198</v>
      </c>
      <c r="G553" s="8" t="s">
        <v>103</v>
      </c>
    </row>
    <row r="554" spans="1:7" ht="30" hidden="1" customHeight="1" x14ac:dyDescent="0.3">
      <c r="A554" s="52">
        <f t="shared" si="8"/>
        <v>550</v>
      </c>
      <c r="B554" s="8" t="str">
        <f>CONCATENATE(Employees[[#This Row],[Lastname]]," ",Employees[[#This Row],[Firstname]], " ",LEFT(Employees[[#This Row],[Middlename]],1),IF(ISBLANK(Employees[[#This Row],[Middlename]])," ","."))</f>
        <v>VALDEZ JACKILYN A.</v>
      </c>
      <c r="C554" s="8" t="s">
        <v>1324</v>
      </c>
      <c r="D554" s="8" t="s">
        <v>1712</v>
      </c>
      <c r="E554" s="8" t="s">
        <v>1713</v>
      </c>
      <c r="F554" s="8" t="s">
        <v>1309</v>
      </c>
      <c r="G554" s="8" t="s">
        <v>199</v>
      </c>
    </row>
    <row r="555" spans="1:7" ht="30" hidden="1" customHeight="1" x14ac:dyDescent="0.3">
      <c r="A555" s="52">
        <f t="shared" si="8"/>
        <v>551</v>
      </c>
      <c r="B555" s="8" t="str">
        <f>CONCATENATE(Employees[[#This Row],[Lastname]]," ",Employees[[#This Row],[Firstname]], " ",LEFT(Employees[[#This Row],[Middlename]],1),IF(ISBLANK(Employees[[#This Row],[Middlename]])," ","."))</f>
        <v>VARGAS ARNOLD A.</v>
      </c>
      <c r="C555" s="8" t="s">
        <v>790</v>
      </c>
      <c r="D555" s="8" t="s">
        <v>1421</v>
      </c>
      <c r="E555" s="8" t="s">
        <v>88</v>
      </c>
      <c r="F555" s="8" t="s">
        <v>1309</v>
      </c>
      <c r="G555" s="8" t="s">
        <v>97</v>
      </c>
    </row>
    <row r="556" spans="1:7" ht="30" hidden="1" customHeight="1" x14ac:dyDescent="0.3">
      <c r="A556" s="52">
        <f t="shared" si="8"/>
        <v>552</v>
      </c>
      <c r="B556" s="8" t="str">
        <f>CONCATENATE(Employees[[#This Row],[Lastname]]," ",Employees[[#This Row],[Firstname]], " ",LEFT(Employees[[#This Row],[Middlename]],1),IF(ISBLANK(Employees[[#This Row],[Middlename]])," ","."))</f>
        <v>VARGAS MELINDA M.</v>
      </c>
      <c r="C556" s="8" t="s">
        <v>790</v>
      </c>
      <c r="D556" s="8" t="s">
        <v>506</v>
      </c>
      <c r="E556" s="8" t="s">
        <v>1714</v>
      </c>
      <c r="F556" s="8" t="s">
        <v>1309</v>
      </c>
      <c r="G556" s="8" t="s">
        <v>213</v>
      </c>
    </row>
    <row r="557" spans="1:7" ht="30" hidden="1" customHeight="1" x14ac:dyDescent="0.3">
      <c r="A557" s="52">
        <f t="shared" si="8"/>
        <v>553</v>
      </c>
      <c r="B557" s="8" t="str">
        <f>CONCATENATE(Employees[[#This Row],[Lastname]]," ",Employees[[#This Row],[Firstname]], " ",LEFT(Employees[[#This Row],[Middlename]],1),IF(ISBLANK(Employees[[#This Row],[Middlename]])," ","."))</f>
        <v xml:space="preserve">VASQUEZ JAYSON  </v>
      </c>
      <c r="C557" s="8" t="s">
        <v>1715</v>
      </c>
      <c r="D557" s="8" t="s">
        <v>1716</v>
      </c>
      <c r="E557" s="8"/>
      <c r="F557" s="8" t="s">
        <v>1731</v>
      </c>
      <c r="G557" s="8" t="s">
        <v>1732</v>
      </c>
    </row>
    <row r="558" spans="1:7" ht="30" hidden="1" customHeight="1" x14ac:dyDescent="0.3">
      <c r="A558" s="52">
        <f t="shared" si="8"/>
        <v>554</v>
      </c>
      <c r="B558" s="8" t="str">
        <f>CONCATENATE(Employees[[#This Row],[Lastname]]," ",Employees[[#This Row],[Firstname]], " ",LEFT(Employees[[#This Row],[Middlename]],1),IF(ISBLANK(Employees[[#This Row],[Middlename]])," ","."))</f>
        <v>VELUZ DORMILUNA E.</v>
      </c>
      <c r="C558" s="8" t="s">
        <v>379</v>
      </c>
      <c r="D558" s="8" t="s">
        <v>380</v>
      </c>
      <c r="E558" s="8" t="s">
        <v>806</v>
      </c>
      <c r="F558" s="8" t="s">
        <v>382</v>
      </c>
      <c r="G558" s="8" t="s">
        <v>369</v>
      </c>
    </row>
    <row r="559" spans="1:7" ht="30" hidden="1" customHeight="1" x14ac:dyDescent="0.3">
      <c r="A559" s="52">
        <f t="shared" si="8"/>
        <v>555</v>
      </c>
      <c r="B559" s="8" t="str">
        <f>CONCATENATE(Employees[[#This Row],[Lastname]]," ",Employees[[#This Row],[Firstname]], " ",LEFT(Employees[[#This Row],[Middlename]],1),IF(ISBLANK(Employees[[#This Row],[Middlename]])," ","."))</f>
        <v>VERGARA ANACIETA M.</v>
      </c>
      <c r="C559" s="8" t="s">
        <v>728</v>
      </c>
      <c r="D559" s="8" t="s">
        <v>741</v>
      </c>
      <c r="E559" s="8" t="s">
        <v>84</v>
      </c>
      <c r="F559" s="8" t="s">
        <v>212</v>
      </c>
      <c r="G559" s="8" t="s">
        <v>213</v>
      </c>
    </row>
    <row r="560" spans="1:7" ht="30" hidden="1" customHeight="1" x14ac:dyDescent="0.3">
      <c r="A560" s="52">
        <f t="shared" si="8"/>
        <v>556</v>
      </c>
      <c r="B560" s="8" t="str">
        <f>CONCATENATE(Employees[[#This Row],[Lastname]]," ",Employees[[#This Row],[Firstname]], " ",LEFT(Employees[[#This Row],[Middlename]],1),IF(ISBLANK(Employees[[#This Row],[Middlename]])," ","."))</f>
        <v>VERGARA CATHERINE R.</v>
      </c>
      <c r="C560" s="8" t="s">
        <v>728</v>
      </c>
      <c r="D560" s="8" t="s">
        <v>1179</v>
      </c>
      <c r="E560" s="8" t="s">
        <v>333</v>
      </c>
      <c r="F560" s="8" t="s">
        <v>212</v>
      </c>
      <c r="G560" s="8" t="s">
        <v>213</v>
      </c>
    </row>
    <row r="561" spans="1:7" ht="30" hidden="1" customHeight="1" x14ac:dyDescent="0.3">
      <c r="A561" s="52">
        <f t="shared" si="8"/>
        <v>557</v>
      </c>
      <c r="B561" s="8" t="str">
        <f>CONCATENATE(Employees[[#This Row],[Lastname]]," ",Employees[[#This Row],[Firstname]], " ",LEFT(Employees[[#This Row],[Middlename]],1),IF(ISBLANK(Employees[[#This Row],[Middlename]])," ","."))</f>
        <v>VERGARA ESTELITA A.</v>
      </c>
      <c r="C561" s="8" t="s">
        <v>728</v>
      </c>
      <c r="D561" s="8" t="s">
        <v>424</v>
      </c>
      <c r="E561" s="8" t="s">
        <v>88</v>
      </c>
      <c r="F561" s="8" t="s">
        <v>1309</v>
      </c>
      <c r="G561" s="8" t="s">
        <v>97</v>
      </c>
    </row>
    <row r="562" spans="1:7" ht="30" hidden="1" customHeight="1" x14ac:dyDescent="0.3">
      <c r="A562" s="52">
        <f t="shared" si="8"/>
        <v>558</v>
      </c>
      <c r="B562" s="8" t="str">
        <f>CONCATENATE(Employees[[#This Row],[Lastname]]," ",Employees[[#This Row],[Firstname]], " ",LEFT(Employees[[#This Row],[Middlename]],1),IF(ISBLANK(Employees[[#This Row],[Middlename]])," ","."))</f>
        <v>VERGARA TERESITA J.</v>
      </c>
      <c r="C562" s="8" t="s">
        <v>728</v>
      </c>
      <c r="D562" s="8" t="s">
        <v>428</v>
      </c>
      <c r="E562" s="8" t="s">
        <v>139</v>
      </c>
      <c r="F562" s="8" t="s">
        <v>120</v>
      </c>
      <c r="G562" s="8" t="s">
        <v>97</v>
      </c>
    </row>
    <row r="563" spans="1:7" ht="30" hidden="1" customHeight="1" x14ac:dyDescent="0.3">
      <c r="A563" s="52">
        <f t="shared" si="8"/>
        <v>559</v>
      </c>
      <c r="B563" s="8" t="str">
        <f>CONCATENATE(Employees[[#This Row],[Lastname]]," ",Employees[[#This Row],[Firstname]], " ",LEFT(Employees[[#This Row],[Middlename]],1),IF(ISBLANK(Employees[[#This Row],[Middlename]])," ","."))</f>
        <v>VIDA CHARMAINE R.</v>
      </c>
      <c r="C563" s="8" t="s">
        <v>1097</v>
      </c>
      <c r="D563" s="8" t="s">
        <v>1098</v>
      </c>
      <c r="E563" s="8" t="s">
        <v>1099</v>
      </c>
      <c r="F563" s="8" t="s">
        <v>125</v>
      </c>
      <c r="G563" s="8" t="s">
        <v>126</v>
      </c>
    </row>
    <row r="564" spans="1:7" ht="30" hidden="1" customHeight="1" x14ac:dyDescent="0.3">
      <c r="A564" s="52">
        <f t="shared" si="8"/>
        <v>560</v>
      </c>
      <c r="B564" s="8" t="str">
        <f>CONCATENATE(Employees[[#This Row],[Lastname]]," ",Employees[[#This Row],[Firstname]], " ",LEFT(Employees[[#This Row],[Middlename]],1),IF(ISBLANK(Employees[[#This Row],[Middlename]])," ","."))</f>
        <v>VIDALLO WINNIE R.</v>
      </c>
      <c r="C564" s="8" t="s">
        <v>412</v>
      </c>
      <c r="D564" s="8" t="s">
        <v>413</v>
      </c>
      <c r="E564" s="8" t="s">
        <v>333</v>
      </c>
      <c r="F564" s="8" t="s">
        <v>393</v>
      </c>
      <c r="G564" s="8" t="s">
        <v>103</v>
      </c>
    </row>
    <row r="565" spans="1:7" ht="30" hidden="1" customHeight="1" x14ac:dyDescent="0.3">
      <c r="A565" s="52">
        <f t="shared" si="8"/>
        <v>561</v>
      </c>
      <c r="B565" s="8" t="str">
        <f>CONCATENATE(Employees[[#This Row],[Lastname]]," ",Employees[[#This Row],[Firstname]], " ",LEFT(Employees[[#This Row],[Middlename]],1),IF(ISBLANK(Employees[[#This Row],[Middlename]])," ","."))</f>
        <v>VIDAMO ROXANNE D.</v>
      </c>
      <c r="C565" s="8" t="s">
        <v>871</v>
      </c>
      <c r="D565" s="8" t="s">
        <v>1717</v>
      </c>
      <c r="E565" s="8" t="s">
        <v>119</v>
      </c>
      <c r="F565" s="8" t="s">
        <v>1738</v>
      </c>
      <c r="G565" s="8" t="s">
        <v>1729</v>
      </c>
    </row>
    <row r="566" spans="1:7" ht="30" hidden="1" customHeight="1" x14ac:dyDescent="0.3">
      <c r="A566" s="52">
        <f t="shared" si="8"/>
        <v>562</v>
      </c>
      <c r="B566" s="8" t="str">
        <f>CONCATENATE(Employees[[#This Row],[Lastname]]," ",Employees[[#This Row],[Firstname]], " ",LEFT(Employees[[#This Row],[Middlename]],1),IF(ISBLANK(Employees[[#This Row],[Middlename]])," ","."))</f>
        <v>VILLANUEVA AVERRYLE NICOLE V.</v>
      </c>
      <c r="C566" s="8" t="s">
        <v>348</v>
      </c>
      <c r="D566" s="8" t="s">
        <v>1718</v>
      </c>
      <c r="E566" s="8" t="s">
        <v>1719</v>
      </c>
      <c r="F566" s="8" t="s">
        <v>1731</v>
      </c>
      <c r="G566" s="8" t="s">
        <v>135</v>
      </c>
    </row>
    <row r="567" spans="1:7" ht="30" hidden="1" customHeight="1" x14ac:dyDescent="0.3">
      <c r="A567" s="52">
        <f t="shared" si="8"/>
        <v>563</v>
      </c>
      <c r="B567" s="8" t="str">
        <f>CONCATENATE(Employees[[#This Row],[Lastname]]," ",Employees[[#This Row],[Firstname]], " ",LEFT(Employees[[#This Row],[Middlename]],1),IF(ISBLANK(Employees[[#This Row],[Middlename]])," ","."))</f>
        <v>VILLANUEVA DAVE RONILLO V.</v>
      </c>
      <c r="C567" s="8" t="s">
        <v>348</v>
      </c>
      <c r="D567" s="8" t="s">
        <v>1720</v>
      </c>
      <c r="E567" s="8" t="s">
        <v>728</v>
      </c>
      <c r="F567" s="8" t="s">
        <v>1309</v>
      </c>
      <c r="G567" s="8" t="s">
        <v>273</v>
      </c>
    </row>
    <row r="568" spans="1:7" ht="30" hidden="1" customHeight="1" x14ac:dyDescent="0.3">
      <c r="A568" s="52">
        <f t="shared" si="8"/>
        <v>564</v>
      </c>
      <c r="B568" s="8" t="str">
        <f>CONCATENATE(Employees[[#This Row],[Lastname]]," ",Employees[[#This Row],[Firstname]], " ",LEFT(Employees[[#This Row],[Middlename]],1),IF(ISBLANK(Employees[[#This Row],[Middlename]])," ","."))</f>
        <v>VILLANUEVA ISMAEL D.</v>
      </c>
      <c r="C568" s="8" t="s">
        <v>348</v>
      </c>
      <c r="D568" s="8" t="s">
        <v>1721</v>
      </c>
      <c r="E568" s="8" t="s">
        <v>119</v>
      </c>
      <c r="F568" s="8" t="s">
        <v>1309</v>
      </c>
      <c r="G568" s="8" t="s">
        <v>135</v>
      </c>
    </row>
    <row r="569" spans="1:7" ht="30" hidden="1" customHeight="1" x14ac:dyDescent="0.3">
      <c r="A569" s="52">
        <f t="shared" si="8"/>
        <v>565</v>
      </c>
      <c r="B569" s="8" t="str">
        <f>CONCATENATE(Employees[[#This Row],[Lastname]]," ",Employees[[#This Row],[Firstname]], " ",LEFT(Employees[[#This Row],[Middlename]],1),IF(ISBLANK(Employees[[#This Row],[Middlename]])," ","."))</f>
        <v>VILLANUEVA MARILYN L.</v>
      </c>
      <c r="C569" s="8" t="s">
        <v>348</v>
      </c>
      <c r="D569" s="8" t="s">
        <v>759</v>
      </c>
      <c r="E569" s="8" t="s">
        <v>229</v>
      </c>
      <c r="F569" s="8" t="s">
        <v>1309</v>
      </c>
      <c r="G569" s="8" t="s">
        <v>1732</v>
      </c>
    </row>
    <row r="570" spans="1:7" ht="30" hidden="1" customHeight="1" x14ac:dyDescent="0.3">
      <c r="A570" s="52">
        <f t="shared" si="8"/>
        <v>566</v>
      </c>
      <c r="B570" s="8" t="str">
        <f>CONCATENATE(Employees[[#This Row],[Lastname]]," ",Employees[[#This Row],[Firstname]], " ",LEFT(Employees[[#This Row],[Middlename]],1),IF(ISBLANK(Employees[[#This Row],[Middlename]])," ","."))</f>
        <v>VILLANUEVA MARIO A.</v>
      </c>
      <c r="C570" s="8" t="s">
        <v>348</v>
      </c>
      <c r="D570" s="8" t="s">
        <v>599</v>
      </c>
      <c r="E570" s="8" t="s">
        <v>222</v>
      </c>
      <c r="F570" s="8"/>
      <c r="G570" s="8" t="s">
        <v>1118</v>
      </c>
    </row>
    <row r="571" spans="1:7" ht="30" hidden="1" customHeight="1" x14ac:dyDescent="0.3">
      <c r="A571" s="52">
        <f t="shared" si="8"/>
        <v>567</v>
      </c>
      <c r="B571" s="8" t="str">
        <f>CONCATENATE(Employees[[#This Row],[Lastname]]," ",Employees[[#This Row],[Firstname]], " ",LEFT(Employees[[#This Row],[Middlename]],1),IF(ISBLANK(Employees[[#This Row],[Middlename]])," ","."))</f>
        <v>VILLANUEVA PABLO B.</v>
      </c>
      <c r="C571" s="8" t="s">
        <v>348</v>
      </c>
      <c r="D571" s="8" t="s">
        <v>349</v>
      </c>
      <c r="E571" s="8" t="s">
        <v>145</v>
      </c>
      <c r="F571" s="8" t="s">
        <v>198</v>
      </c>
      <c r="G571" s="8" t="s">
        <v>199</v>
      </c>
    </row>
    <row r="572" spans="1:7" ht="30" hidden="1" customHeight="1" x14ac:dyDescent="0.3">
      <c r="A572" s="52">
        <f t="shared" si="8"/>
        <v>568</v>
      </c>
      <c r="B572" s="8" t="str">
        <f>CONCATENATE(Employees[[#This Row],[Lastname]]," ",Employees[[#This Row],[Firstname]], " ",LEFT(Employees[[#This Row],[Middlename]],1),IF(ISBLANK(Employees[[#This Row],[Middlename]])," ","."))</f>
        <v>VILLANUEVA RICHELLE A.</v>
      </c>
      <c r="C572" s="8" t="s">
        <v>348</v>
      </c>
      <c r="D572" s="8" t="s">
        <v>1722</v>
      </c>
      <c r="E572" s="8" t="s">
        <v>668</v>
      </c>
      <c r="F572" s="8" t="s">
        <v>1309</v>
      </c>
      <c r="G572" s="8" t="s">
        <v>1732</v>
      </c>
    </row>
    <row r="573" spans="1:7" ht="30" hidden="1" customHeight="1" x14ac:dyDescent="0.3">
      <c r="A573" s="52">
        <f t="shared" si="8"/>
        <v>569</v>
      </c>
      <c r="B573" s="8" t="str">
        <f>CONCATENATE(Employees[[#This Row],[Lastname]]," ",Employees[[#This Row],[Firstname]], " ",LEFT(Employees[[#This Row],[Middlename]],1),IF(ISBLANK(Employees[[#This Row],[Middlename]])," ","."))</f>
        <v>VILLAPANDO JENITA M.</v>
      </c>
      <c r="C573" s="8" t="s">
        <v>1288</v>
      </c>
      <c r="D573" s="8" t="s">
        <v>1289</v>
      </c>
      <c r="E573" s="8" t="s">
        <v>694</v>
      </c>
      <c r="F573" s="8" t="s">
        <v>1290</v>
      </c>
      <c r="G573" s="8" t="s">
        <v>97</v>
      </c>
    </row>
    <row r="574" spans="1:7" ht="30" hidden="1" customHeight="1" x14ac:dyDescent="0.3">
      <c r="A574" s="52">
        <f t="shared" si="8"/>
        <v>570</v>
      </c>
      <c r="B574" s="8" t="str">
        <f>CONCATENATE(Employees[[#This Row],[Lastname]]," ",Employees[[#This Row],[Firstname]], " ",LEFT(Employees[[#This Row],[Middlename]],1),IF(ISBLANK(Employees[[#This Row],[Middlename]])," ","."))</f>
        <v xml:space="preserve">VILLARDO REY  </v>
      </c>
      <c r="C574" s="8" t="s">
        <v>1723</v>
      </c>
      <c r="D574" s="8" t="s">
        <v>1724</v>
      </c>
      <c r="E574" s="8"/>
      <c r="F574" s="8" t="s">
        <v>1309</v>
      </c>
      <c r="G574" s="8" t="s">
        <v>209</v>
      </c>
    </row>
    <row r="575" spans="1:7" ht="30" hidden="1" customHeight="1" x14ac:dyDescent="0.3">
      <c r="A575" s="52">
        <f t="shared" si="8"/>
        <v>571</v>
      </c>
      <c r="B575" s="8" t="str">
        <f>CONCATENATE(Employees[[#This Row],[Lastname]]," ",Employees[[#This Row],[Firstname]], " ",LEFT(Employees[[#This Row],[Middlename]],1),IF(ISBLANK(Employees[[#This Row],[Middlename]])," ","."))</f>
        <v>VILLAVIRAY MA. CANDELARIA D.</v>
      </c>
      <c r="C575" s="8" t="s">
        <v>682</v>
      </c>
      <c r="D575" s="8" t="s">
        <v>683</v>
      </c>
      <c r="E575" s="8" t="s">
        <v>119</v>
      </c>
      <c r="F575" s="8" t="s">
        <v>684</v>
      </c>
      <c r="G575" s="8" t="s">
        <v>199</v>
      </c>
    </row>
    <row r="576" spans="1:7" ht="30" hidden="1" customHeight="1" x14ac:dyDescent="0.3">
      <c r="A576" s="52">
        <f t="shared" si="8"/>
        <v>572</v>
      </c>
      <c r="B576" s="8" t="str">
        <f>CONCATENATE(Employees[[#This Row],[Lastname]]," ",Employees[[#This Row],[Firstname]], " ",LEFT(Employees[[#This Row],[Middlename]],1),IF(ISBLANK(Employees[[#This Row],[Middlename]])," ","."))</f>
        <v>VILLAVIRAY MAR CLYDE D.</v>
      </c>
      <c r="C576" s="8" t="s">
        <v>682</v>
      </c>
      <c r="D576" s="8" t="s">
        <v>689</v>
      </c>
      <c r="E576" s="8" t="s">
        <v>119</v>
      </c>
      <c r="F576" s="8" t="s">
        <v>690</v>
      </c>
      <c r="G576" s="8" t="s">
        <v>135</v>
      </c>
    </row>
    <row r="577" spans="1:7" ht="30" hidden="1" customHeight="1" x14ac:dyDescent="0.3">
      <c r="A577" s="52">
        <f t="shared" si="8"/>
        <v>573</v>
      </c>
      <c r="B577" s="8" t="str">
        <f>CONCATENATE(Employees[[#This Row],[Lastname]]," ",Employees[[#This Row],[Firstname]], " ",LEFT(Employees[[#This Row],[Middlename]],1),IF(ISBLANK(Employees[[#This Row],[Middlename]])," ","."))</f>
        <v>ZAFRA CHEYSSER A.</v>
      </c>
      <c r="C577" s="8" t="s">
        <v>1725</v>
      </c>
      <c r="D577" s="8" t="s">
        <v>1726</v>
      </c>
      <c r="E577" s="8" t="s">
        <v>1727</v>
      </c>
      <c r="F577" s="8" t="s">
        <v>1309</v>
      </c>
      <c r="G577" s="8" t="s">
        <v>1308</v>
      </c>
    </row>
    <row r="578" spans="1:7" ht="30" hidden="1" customHeight="1" x14ac:dyDescent="0.3">
      <c r="A578" s="52">
        <f t="shared" si="8"/>
        <v>574</v>
      </c>
      <c r="B578" s="8" t="str">
        <f>CONCATENATE(Employees[[#This Row],[Lastname]]," ",Employees[[#This Row],[Firstname]], " ",LEFT(Employees[[#This Row],[Middlename]],1),IF(ISBLANK(Employees[[#This Row],[Middlename]])," ","."))</f>
        <v>ZAFRA REYNANTE B.</v>
      </c>
      <c r="C578" s="8" t="s">
        <v>1725</v>
      </c>
      <c r="D578" s="8" t="s">
        <v>1728</v>
      </c>
      <c r="E578" s="8" t="s">
        <v>145</v>
      </c>
      <c r="F578" s="8" t="s">
        <v>1309</v>
      </c>
      <c r="G578" s="8" t="s">
        <v>1732</v>
      </c>
    </row>
    <row r="579" spans="1:7" ht="30" hidden="1" customHeight="1" x14ac:dyDescent="0.3">
      <c r="A579" s="52">
        <f t="shared" si="8"/>
        <v>575</v>
      </c>
      <c r="B579" s="8" t="str">
        <f>CONCATENATE(Employees[[#This Row],[Lastname]]," ",Employees[[#This Row],[Firstname]], " ",LEFT(Employees[[#This Row],[Middlename]],1),IF(ISBLANK(Employees[[#This Row],[Middlename]])," ","."))</f>
        <v>ZALDIVIA MIRIAM F.</v>
      </c>
      <c r="C579" s="8" t="s">
        <v>1081</v>
      </c>
      <c r="D579" s="8" t="s">
        <v>1082</v>
      </c>
      <c r="E579" s="8" t="s">
        <v>433</v>
      </c>
      <c r="F579" s="8" t="s">
        <v>125</v>
      </c>
      <c r="G579" s="8" t="s">
        <v>156</v>
      </c>
    </row>
  </sheetData>
  <sheetProtection formatColumns="0" selectLockedCells="1" selectUnlockedCells="1"/>
  <phoneticPr fontId="31" type="noConversion"/>
  <dataValidations xWindow="284" yWindow="910" count="1">
    <dataValidation allowBlank="1" showInputMessage="1" showErrorMessage="1" prompt="Employee names are in this column under this heading" sqref="B3:F579" xr:uid="{00000000-0002-0000-0300-000000000000}"/>
  </dataValidations>
  <pageMargins left="0.7" right="0.7" top="0.75" bottom="0.75" header="0.3" footer="0.3"/>
  <pageSetup scale="56"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9"/>
    <pageSetUpPr fitToPage="1"/>
  </sheetPr>
  <dimension ref="B1:C16"/>
  <sheetViews>
    <sheetView showGridLines="0" topLeftCell="A4" workbookViewId="0">
      <selection activeCell="B14" sqref="B14"/>
    </sheetView>
  </sheetViews>
  <sheetFormatPr defaultRowHeight="30" customHeight="1" x14ac:dyDescent="0.3"/>
  <cols>
    <col min="1" max="1" width="2.6640625" customWidth="1"/>
    <col min="2" max="2" width="26.6640625" customWidth="1"/>
    <col min="3" max="3" width="25.6640625" customWidth="1"/>
    <col min="4" max="4" width="2.6640625" customWidth="1"/>
  </cols>
  <sheetData>
    <row r="1" spans="2:3" ht="39.9" customHeight="1" x14ac:dyDescent="0.3">
      <c r="B1" s="17" t="s">
        <v>6</v>
      </c>
    </row>
    <row r="2" spans="2:3" ht="15" customHeight="1" x14ac:dyDescent="0.3"/>
    <row r="3" spans="2:3" ht="30" customHeight="1" x14ac:dyDescent="0.3">
      <c r="B3" s="9" t="s">
        <v>6</v>
      </c>
      <c r="C3" s="9" t="s">
        <v>8</v>
      </c>
    </row>
    <row r="4" spans="2:3" ht="30" customHeight="1" x14ac:dyDescent="0.3">
      <c r="B4" s="10">
        <f ca="1">DATE(YEAR(TODAY()),1,1)</f>
        <v>44562</v>
      </c>
      <c r="C4" s="8" t="s">
        <v>9</v>
      </c>
    </row>
    <row r="5" spans="2:3" ht="30" customHeight="1" x14ac:dyDescent="0.3">
      <c r="B5" s="10">
        <v>43628</v>
      </c>
      <c r="C5" s="8" t="s">
        <v>11</v>
      </c>
    </row>
    <row r="6" spans="2:3" ht="30" customHeight="1" x14ac:dyDescent="0.3">
      <c r="B6" s="10">
        <f ca="1">DATE(YEAR(TODAY()),12,24)</f>
        <v>44919</v>
      </c>
      <c r="C6" s="18" t="s">
        <v>78</v>
      </c>
    </row>
    <row r="7" spans="2:3" ht="30" customHeight="1" x14ac:dyDescent="0.3">
      <c r="B7" s="10">
        <f ca="1">DATE(YEAR(TODAY()),12,25)</f>
        <v>44920</v>
      </c>
      <c r="C7" s="8" t="s">
        <v>10</v>
      </c>
    </row>
    <row r="8" spans="2:3" ht="30" customHeight="1" x14ac:dyDescent="0.3">
      <c r="B8" s="10">
        <v>43770</v>
      </c>
      <c r="C8" s="18" t="s">
        <v>90</v>
      </c>
    </row>
    <row r="9" spans="2:3" ht="30" customHeight="1" x14ac:dyDescent="0.3">
      <c r="B9" s="10">
        <v>44802</v>
      </c>
      <c r="C9" s="18" t="s">
        <v>1117</v>
      </c>
    </row>
    <row r="10" spans="2:3" ht="30" customHeight="1" x14ac:dyDescent="0.3">
      <c r="B10" s="10">
        <v>44903</v>
      </c>
      <c r="C10" s="8"/>
    </row>
    <row r="11" spans="2:3" ht="30" customHeight="1" x14ac:dyDescent="0.3">
      <c r="B11" s="10">
        <v>44928</v>
      </c>
      <c r="C11" s="8"/>
    </row>
    <row r="12" spans="2:3" ht="30" customHeight="1" x14ac:dyDescent="0.3">
      <c r="B12" s="10">
        <v>44925</v>
      </c>
      <c r="C12" s="8"/>
    </row>
    <row r="13" spans="2:3" ht="30" customHeight="1" x14ac:dyDescent="0.3">
      <c r="B13" s="10">
        <v>44921</v>
      </c>
      <c r="C13" s="8"/>
    </row>
    <row r="14" spans="2:3" ht="30" customHeight="1" x14ac:dyDescent="0.3">
      <c r="B14" s="10"/>
      <c r="C14" s="8"/>
    </row>
    <row r="15" spans="2:3" ht="30" customHeight="1" x14ac:dyDescent="0.3">
      <c r="B15" s="10"/>
      <c r="C15" s="8"/>
    </row>
    <row r="16" spans="2:3" ht="30" customHeight="1" x14ac:dyDescent="0.3">
      <c r="B16" s="10"/>
      <c r="C16" s="8"/>
    </row>
  </sheetData>
  <dataValidations count="4">
    <dataValidation allowBlank="1" showInputMessage="1" showErrorMessage="1" prompt="Enter Holiday date in this column under this heading" sqref="B3" xr:uid="{00000000-0002-0000-0400-000000000000}"/>
    <dataValidation allowBlank="1" showInputMessage="1" showErrorMessage="1" prompt="Enter description in this column under this heading" sqref="C3" xr:uid="{00000000-0002-0000-0400-000001000000}"/>
    <dataValidation allowBlank="1" showInputMessage="1" showErrorMessage="1" prompt="Enter company holidays in the table in this worksheet" sqref="A1" xr:uid="{00000000-0002-0000-0400-000002000000}"/>
    <dataValidation allowBlank="1" showInputMessage="1" showErrorMessage="1" prompt="Worksheet title is in this cell" sqref="B1" xr:uid="{00000000-0002-0000-0400-000003000000}"/>
  </dataValidations>
  <pageMargins left="0.7" right="0.7" top="0.75" bottom="0.75" header="0.3" footer="0.3"/>
  <pageSetup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2:I454"/>
  <sheetViews>
    <sheetView showGridLines="0" topLeftCell="A13" workbookViewId="0">
      <selection activeCell="B6" sqref="B6"/>
    </sheetView>
  </sheetViews>
  <sheetFormatPr defaultRowHeight="14.4" x14ac:dyDescent="0.3"/>
  <cols>
    <col min="1" max="1" width="8" bestFit="1" customWidth="1"/>
    <col min="2" max="2" width="32.6640625" customWidth="1"/>
    <col min="3" max="3" width="26" style="25" customWidth="1"/>
    <col min="4" max="8" width="16.33203125" style="30" customWidth="1"/>
    <col min="9" max="9" width="22.77734375" style="30" bestFit="1" customWidth="1"/>
  </cols>
  <sheetData>
    <row r="2" spans="1:9" ht="16.5" x14ac:dyDescent="0.3"/>
    <row r="3" spans="1:9" ht="23.4" x14ac:dyDescent="0.3">
      <c r="B3" s="44" t="s">
        <v>970</v>
      </c>
      <c r="C3" s="47" t="s">
        <v>1277</v>
      </c>
    </row>
    <row r="5" spans="1:9" x14ac:dyDescent="0.3">
      <c r="A5" s="30" t="s">
        <v>955</v>
      </c>
      <c r="B5" s="30" t="s">
        <v>949</v>
      </c>
      <c r="C5" s="25" t="s">
        <v>85</v>
      </c>
      <c r="D5" s="30" t="s">
        <v>950</v>
      </c>
      <c r="E5" s="30" t="s">
        <v>951</v>
      </c>
      <c r="F5" s="30" t="s">
        <v>952</v>
      </c>
      <c r="G5" s="30" t="s">
        <v>953</v>
      </c>
      <c r="H5" s="30" t="s">
        <v>954</v>
      </c>
      <c r="I5" s="30" t="s">
        <v>971</v>
      </c>
    </row>
    <row r="6" spans="1:9" ht="29.4" customHeight="1" x14ac:dyDescent="0.3">
      <c r="A6">
        <f t="shared" ref="A6:A69" si="0">IF(ISBLANK(B6),"",ROW(A1))</f>
        <v>1</v>
      </c>
      <c r="B6" t="str">
        <f>IF(ISBLANK('List of Employees'!B5),"",'List of Employees'!B5)</f>
        <v>ABALLA JAMAICA C.</v>
      </c>
      <c r="C6" s="25" t="str">
        <f>VLOOKUP(Table3[[#This Row],[EMPLOYEE NAME]],Employees[[Employee Name]:[Office]],6)</f>
        <v>TCNHS-ISHS</v>
      </c>
      <c r="I6" s="30">
        <f>SUM(Table3[[#This Row],['# SICK LEAVE]:['#OTHERS]])</f>
        <v>0</v>
      </c>
    </row>
    <row r="7" spans="1:9" ht="29.4" customHeight="1" x14ac:dyDescent="0.3">
      <c r="A7">
        <f t="shared" si="0"/>
        <v>2</v>
      </c>
      <c r="B7" t="str">
        <f>IF(ISBLANK('List of Employees'!B6),"",'List of Employees'!B6)</f>
        <v>ABELA IMELDA C.</v>
      </c>
      <c r="C7" s="25" t="str">
        <f>VLOOKUP(Table3[[#This Row],[EMPLOYEE NAME]],Employees[[Employee Name]:[Office]],6)</f>
        <v>ACCOUNTING</v>
      </c>
      <c r="I7" s="30">
        <f>SUM(Table3[[#This Row],['# SICK LEAVE]:['#OTHERS]])</f>
        <v>0</v>
      </c>
    </row>
    <row r="8" spans="1:9" ht="29.4" customHeight="1" x14ac:dyDescent="0.3">
      <c r="A8">
        <f t="shared" si="0"/>
        <v>3</v>
      </c>
      <c r="B8" t="str">
        <f>IF(ISBLANK('List of Employees'!B7),"",'List of Employees'!B7)</f>
        <v>ABENA WINNIE ROSE M.</v>
      </c>
      <c r="C8" s="25" t="str">
        <f>VLOOKUP(Table3[[#This Row],[EMPLOYEE NAME]],Employees[[Employee Name]:[Office]],6)</f>
        <v>CSWDO</v>
      </c>
      <c r="I8" s="30">
        <f>SUM(Table3[[#This Row],['# SICK LEAVE]:['#OTHERS]])</f>
        <v>0</v>
      </c>
    </row>
    <row r="9" spans="1:9" ht="29.4" customHeight="1" x14ac:dyDescent="0.3">
      <c r="A9">
        <f t="shared" si="0"/>
        <v>4</v>
      </c>
      <c r="B9" t="str">
        <f>IF(ISBLANK('List of Employees'!B8),"",'List of Employees'!B8)</f>
        <v xml:space="preserve">ABLANEDA ARMANDO  </v>
      </c>
      <c r="C9" s="25" t="str">
        <f>VLOOKUP(Table3[[#This Row],[EMPLOYEE NAME]],Employees[[Employee Name]:[Office]],6)</f>
        <v>CENRO</v>
      </c>
      <c r="I9" s="30">
        <f>SUM(Table3[[#This Row],['# SICK LEAVE]:['#OTHERS]])</f>
        <v>0</v>
      </c>
    </row>
    <row r="10" spans="1:9" ht="29.4" customHeight="1" x14ac:dyDescent="0.3">
      <c r="A10">
        <f t="shared" si="0"/>
        <v>5</v>
      </c>
      <c r="B10" t="str">
        <f>IF(ISBLANK('List of Employees'!B9),"",'List of Employees'!B9)</f>
        <v>ACERON ANGELU V.</v>
      </c>
      <c r="C10" s="25" t="str">
        <f>VLOOKUP(Table3[[#This Row],[EMPLOYEE NAME]],Employees[[Employee Name]:[Office]],6)</f>
        <v>ONT</v>
      </c>
      <c r="I10" s="30">
        <f>SUM(Table3[[#This Row],['# SICK LEAVE]:['#OTHERS]])</f>
        <v>0</v>
      </c>
    </row>
    <row r="11" spans="1:9" ht="29.4" customHeight="1" x14ac:dyDescent="0.3">
      <c r="A11">
        <f t="shared" si="0"/>
        <v>6</v>
      </c>
      <c r="B11" t="str">
        <f>IF(ISBLANK('List of Employees'!B10),"",'List of Employees'!B10)</f>
        <v>ACERON ANGELU V.</v>
      </c>
      <c r="C11" s="25" t="str">
        <f>VLOOKUP(Table3[[#This Row],[EMPLOYEE NAME]],Employees[[Employee Name]:[Office]],6)</f>
        <v>ONT</v>
      </c>
      <c r="I11" s="30">
        <f>SUM(Table3[[#This Row],['# SICK LEAVE]:['#OTHERS]])</f>
        <v>0</v>
      </c>
    </row>
    <row r="12" spans="1:9" ht="29.4" customHeight="1" x14ac:dyDescent="0.3">
      <c r="A12">
        <f t="shared" si="0"/>
        <v>7</v>
      </c>
      <c r="B12" t="str">
        <f>IF(ISBLANK('List of Employees'!B11),"",'List of Employees'!B11)</f>
        <v>ACUB MA. MARILYN L.</v>
      </c>
      <c r="C12" s="25" t="str">
        <f>VLOOKUP(Table3[[#This Row],[EMPLOYEE NAME]],Employees[[Employee Name]:[Office]],6)</f>
        <v>PICNIC GROVE</v>
      </c>
      <c r="I12" s="30">
        <f>SUM(Table3[[#This Row],['# SICK LEAVE]:['#OTHERS]])</f>
        <v>0</v>
      </c>
    </row>
    <row r="13" spans="1:9" ht="29.4" customHeight="1" x14ac:dyDescent="0.3">
      <c r="A13">
        <f t="shared" si="0"/>
        <v>8</v>
      </c>
      <c r="B13" t="str">
        <f>IF(ISBLANK('List of Employees'!B12),"",'List of Employees'!B12)</f>
        <v>AGUIDO RAFAEL V.</v>
      </c>
      <c r="C13" s="25" t="str">
        <f>VLOOKUP(Table3[[#This Row],[EMPLOYEE NAME]],Employees[[Employee Name]:[Office]],6)</f>
        <v>TOPS (ADMIN CSU)</v>
      </c>
      <c r="I13" s="30">
        <f>SUM(Table3[[#This Row],['# SICK LEAVE]:['#OTHERS]])</f>
        <v>0</v>
      </c>
    </row>
    <row r="14" spans="1:9" ht="29.4" customHeight="1" x14ac:dyDescent="0.3">
      <c r="A14">
        <f t="shared" si="0"/>
        <v>9</v>
      </c>
      <c r="B14" t="str">
        <f>IF(ISBLANK('List of Employees'!B13),"",'List of Employees'!B13)</f>
        <v>AGUSTIN MARIA LUISA F.</v>
      </c>
      <c r="C14" s="25" t="str">
        <f>VLOOKUP(Table3[[#This Row],[EMPLOYEE NAME]],Employees[[Employee Name]:[Office]],6)</f>
        <v>HRMO</v>
      </c>
      <c r="I14" s="30">
        <f>SUM(Table3[[#This Row],['# SICK LEAVE]:['#OTHERS]])</f>
        <v>0</v>
      </c>
    </row>
    <row r="15" spans="1:9" ht="29.4" customHeight="1" x14ac:dyDescent="0.3">
      <c r="A15">
        <f t="shared" si="0"/>
        <v>10</v>
      </c>
      <c r="B15" t="str">
        <f>IF(ISBLANK('List of Employees'!B14),"",'List of Employees'!B14)</f>
        <v xml:space="preserve">ALBARRACIN ROLAND  </v>
      </c>
      <c r="C15" s="25" t="str">
        <f>VLOOKUP(Table3[[#This Row],[EMPLOYEE NAME]],Employees[[Employee Name]:[Office]],6)</f>
        <v>CENRO</v>
      </c>
      <c r="I15" s="30">
        <f>SUM(Table3[[#This Row],['# SICK LEAVE]:['#OTHERS]])</f>
        <v>0</v>
      </c>
    </row>
    <row r="16" spans="1:9" ht="29.4" customHeight="1" x14ac:dyDescent="0.3">
      <c r="A16">
        <f t="shared" si="0"/>
        <v>11</v>
      </c>
      <c r="B16" t="str">
        <f>IF(ISBLANK('List of Employees'!B15),"",'List of Employees'!B15)</f>
        <v>ALCALA DANIEL P.</v>
      </c>
      <c r="C16" s="25" t="str">
        <f>VLOOKUP(Table3[[#This Row],[EMPLOYEE NAME]],Employees[[Employee Name]:[Office]],6)</f>
        <v>BPLO</v>
      </c>
      <c r="I16" s="30">
        <f>SUM(Table3[[#This Row],['# SICK LEAVE]:['#OTHERS]])</f>
        <v>0</v>
      </c>
    </row>
    <row r="17" spans="1:9" ht="29.4" customHeight="1" x14ac:dyDescent="0.3">
      <c r="A17">
        <f t="shared" si="0"/>
        <v>12</v>
      </c>
      <c r="B17" t="str">
        <f>IF(ISBLANK('List of Employees'!B17),"",'List of Employees'!B17)</f>
        <v>ALCAZAR AINEE JOY C.</v>
      </c>
      <c r="C17" s="25" t="str">
        <f>VLOOKUP(Table3[[#This Row],[EMPLOYEE NAME]],Employees[[Employee Name]:[Office]],6)</f>
        <v>ONT</v>
      </c>
      <c r="I17" s="30">
        <f>SUM(Table3[[#This Row],['# SICK LEAVE]:['#OTHERS]])</f>
        <v>0</v>
      </c>
    </row>
    <row r="18" spans="1:9" ht="29.4" customHeight="1" x14ac:dyDescent="0.3">
      <c r="A18">
        <f t="shared" si="0"/>
        <v>13</v>
      </c>
      <c r="B18" t="str">
        <f>IF(ISBLANK('List of Employees'!B18),"",'List of Employees'!B18)</f>
        <v>ALCAZAR ZENAIDA S.</v>
      </c>
      <c r="C18" s="25" t="str">
        <f>VLOOKUP(Table3[[#This Row],[EMPLOYEE NAME]],Employees[[Employee Name]:[Office]],6)</f>
        <v>CHO</v>
      </c>
      <c r="I18" s="30">
        <f>SUM(Table3[[#This Row],['# SICK LEAVE]:['#OTHERS]])</f>
        <v>0</v>
      </c>
    </row>
    <row r="19" spans="1:9" ht="29.4" customHeight="1" x14ac:dyDescent="0.3">
      <c r="A19">
        <f t="shared" si="0"/>
        <v>14</v>
      </c>
      <c r="B19" t="str">
        <f>IF(ISBLANK('List of Employees'!B19),"",'List of Employees'!B19)</f>
        <v>ALEGA ESTELITA M.</v>
      </c>
      <c r="C19" s="25" t="str">
        <f>VLOOKUP(Table3[[#This Row],[EMPLOYEE NAME]],Employees[[Employee Name]:[Office]],6)</f>
        <v>CTO</v>
      </c>
      <c r="I19" s="30">
        <f>SUM(Table3[[#This Row],['# SICK LEAVE]:['#OTHERS]])</f>
        <v>0</v>
      </c>
    </row>
    <row r="20" spans="1:9" ht="29.4" customHeight="1" x14ac:dyDescent="0.3">
      <c r="A20">
        <f t="shared" si="0"/>
        <v>15</v>
      </c>
      <c r="B20" t="str">
        <f>IF(ISBLANK('List of Employees'!B20),"",'List of Employees'!B20)</f>
        <v>ALEGRE VIVENCIO A.</v>
      </c>
      <c r="C20" s="25" t="str">
        <f>VLOOKUP(Table3[[#This Row],[EMPLOYEE NAME]],Employees[[Employee Name]:[Office]],6)</f>
        <v>AGRICULTURE OFFICE</v>
      </c>
      <c r="I20" s="30">
        <f>SUM(Table3[[#This Row],['# SICK LEAVE]:['#OTHERS]])</f>
        <v>0</v>
      </c>
    </row>
    <row r="21" spans="1:9" ht="29.4" customHeight="1" x14ac:dyDescent="0.3">
      <c r="A21">
        <f t="shared" si="0"/>
        <v>16</v>
      </c>
      <c r="B21" t="str">
        <f>IF(ISBLANK('List of Employees'!B21),"",'List of Employees'!B21)</f>
        <v>ALERA JEFFREY B.</v>
      </c>
      <c r="C21" s="25" t="str">
        <f>VLOOKUP(Table3[[#This Row],[EMPLOYEE NAME]],Employees[[Employee Name]:[Office]],6)</f>
        <v>TICC</v>
      </c>
      <c r="I21" s="30">
        <f>SUM(Table3[[#This Row],['# SICK LEAVE]:['#OTHERS]])</f>
        <v>0</v>
      </c>
    </row>
    <row r="22" spans="1:9" ht="29.4" customHeight="1" x14ac:dyDescent="0.3">
      <c r="A22">
        <f t="shared" si="0"/>
        <v>17</v>
      </c>
      <c r="B22" t="str">
        <f>IF(ISBLANK('List of Employees'!B22),"",'List of Employees'!B22)</f>
        <v>ALFEREZ JOSEPHINE R.</v>
      </c>
      <c r="C22" s="25" t="str">
        <f>VLOOKUP(Table3[[#This Row],[EMPLOYEE NAME]],Employees[[Employee Name]:[Office]],6)</f>
        <v>CHO</v>
      </c>
      <c r="I22" s="30">
        <f>SUM(Table3[[#This Row],['# SICK LEAVE]:['#OTHERS]])</f>
        <v>0</v>
      </c>
    </row>
    <row r="23" spans="1:9" ht="29.4" customHeight="1" x14ac:dyDescent="0.3">
      <c r="A23">
        <f t="shared" si="0"/>
        <v>18</v>
      </c>
      <c r="B23" t="str">
        <f>IF(ISBLANK('List of Employees'!B23),"",'List of Employees'!B23)</f>
        <v>ALMAREZ MELENCIO M.</v>
      </c>
      <c r="C23" s="25" t="str">
        <f>VLOOKUP(Table3[[#This Row],[EMPLOYEE NAME]],Employees[[Employee Name]:[Office]],6)</f>
        <v>SP</v>
      </c>
      <c r="I23" s="30">
        <f>SUM(Table3[[#This Row],['# SICK LEAVE]:['#OTHERS]])</f>
        <v>0</v>
      </c>
    </row>
    <row r="24" spans="1:9" ht="29.4" customHeight="1" x14ac:dyDescent="0.3">
      <c r="A24">
        <f t="shared" si="0"/>
        <v>19</v>
      </c>
      <c r="B24" t="str">
        <f>IF(ISBLANK('List of Employees'!B24),"",'List of Employees'!B24)</f>
        <v>ALVAREZ GRACITA S.</v>
      </c>
      <c r="C24" s="25" t="str">
        <f>VLOOKUP(Table3[[#This Row],[EMPLOYEE NAME]],Employees[[Employee Name]:[Office]],6)</f>
        <v>CHO</v>
      </c>
      <c r="I24" s="30">
        <f>SUM(Table3[[#This Row],['# SICK LEAVE]:['#OTHERS]])</f>
        <v>0</v>
      </c>
    </row>
    <row r="25" spans="1:9" ht="29.4" customHeight="1" x14ac:dyDescent="0.3">
      <c r="A25">
        <f t="shared" si="0"/>
        <v>20</v>
      </c>
      <c r="B25" t="str">
        <f>IF(ISBLANK('List of Employees'!B25),"",'List of Employees'!B25)</f>
        <v>AMBAT JAIME L.</v>
      </c>
      <c r="C25" s="25" t="str">
        <f>VLOOKUP(Table3[[#This Row],[EMPLOYEE NAME]],Employees[[Employee Name]:[Office]],6)</f>
        <v>VMO/SP</v>
      </c>
      <c r="I25" s="30">
        <f>SUM(Table3[[#This Row],['# SICK LEAVE]:['#OTHERS]])</f>
        <v>0</v>
      </c>
    </row>
    <row r="26" spans="1:9" ht="29.4" customHeight="1" x14ac:dyDescent="0.3">
      <c r="A26">
        <f t="shared" si="0"/>
        <v>21</v>
      </c>
      <c r="B26" t="str">
        <f>IF(ISBLANK('List of Employees'!B26),"",'List of Employees'!B26)</f>
        <v>AMBAT MARILOU M.</v>
      </c>
      <c r="C26" s="25" t="str">
        <f>VLOOKUP(Table3[[#This Row],[EMPLOYEE NAME]],Employees[[Employee Name]:[Office]],6)</f>
        <v>EEO/ CITY MARKET</v>
      </c>
      <c r="I26" s="30">
        <f>SUM(Table3[[#This Row],['# SICK LEAVE]:['#OTHERS]])</f>
        <v>0</v>
      </c>
    </row>
    <row r="27" spans="1:9" ht="29.4" customHeight="1" x14ac:dyDescent="0.3">
      <c r="A27">
        <f t="shared" si="0"/>
        <v>22</v>
      </c>
      <c r="B27" t="str">
        <f>IF(ISBLANK('List of Employees'!B27),"",'List of Employees'!B27)</f>
        <v>AMBION DORINDA A.</v>
      </c>
      <c r="C27" s="25" t="str">
        <f>VLOOKUP(Table3[[#This Row],[EMPLOYEE NAME]],Employees[[Employee Name]:[Office]],6)</f>
        <v>CSWDO</v>
      </c>
      <c r="I27" s="30">
        <f>SUM(Table3[[#This Row],['# SICK LEAVE]:['#OTHERS]])</f>
        <v>0</v>
      </c>
    </row>
    <row r="28" spans="1:9" ht="29.4" customHeight="1" x14ac:dyDescent="0.3">
      <c r="A28">
        <f t="shared" si="0"/>
        <v>23</v>
      </c>
      <c r="B28" t="str">
        <f>IF(ISBLANK('List of Employees'!B28),"",'List of Employees'!B28)</f>
        <v>AMBION HERSHEY D.</v>
      </c>
      <c r="C28" s="25" t="str">
        <f>VLOOKUP(Table3[[#This Row],[EMPLOYEE NAME]],Employees[[Employee Name]:[Office]],6)</f>
        <v>CHO</v>
      </c>
      <c r="I28" s="30">
        <f>SUM(Table3[[#This Row],['# SICK LEAVE]:['#OTHERS]])</f>
        <v>0</v>
      </c>
    </row>
    <row r="29" spans="1:9" ht="29.4" customHeight="1" x14ac:dyDescent="0.3">
      <c r="A29">
        <f t="shared" si="0"/>
        <v>24</v>
      </c>
      <c r="B29" t="str">
        <f>IF(ISBLANK('List of Employees'!B29),"",'List of Employees'!B29)</f>
        <v>AMBION LAMBERTO A.</v>
      </c>
      <c r="C29" s="25" t="str">
        <f>VLOOKUP(Table3[[#This Row],[EMPLOYEE NAME]],Employees[[Employee Name]:[Office]],6)</f>
        <v>VMO</v>
      </c>
      <c r="I29" s="30">
        <f>SUM(Table3[[#This Row],['# SICK LEAVE]:['#OTHERS]])</f>
        <v>0</v>
      </c>
    </row>
    <row r="30" spans="1:9" ht="29.4" customHeight="1" x14ac:dyDescent="0.3">
      <c r="A30">
        <f t="shared" si="0"/>
        <v>25</v>
      </c>
      <c r="B30" t="str">
        <f>IF(ISBLANK('List of Employees'!B30),"",'List of Employees'!B30)</f>
        <v>AMBION MARIETA B.</v>
      </c>
      <c r="C30" s="25" t="str">
        <f>VLOOKUP(Table3[[#This Row],[EMPLOYEE NAME]],Employees[[Employee Name]:[Office]],6)</f>
        <v>CENRO</v>
      </c>
      <c r="I30" s="30">
        <f>SUM(Table3[[#This Row],['# SICK LEAVE]:['#OTHERS]])</f>
        <v>0</v>
      </c>
    </row>
    <row r="31" spans="1:9" ht="29.4" customHeight="1" x14ac:dyDescent="0.3">
      <c r="A31">
        <f t="shared" si="0"/>
        <v>26</v>
      </c>
      <c r="B31" t="str">
        <f>IF(ISBLANK('List of Employees'!B31),"",'List of Employees'!B31)</f>
        <v>AMBION PRISCO G.</v>
      </c>
      <c r="C31" s="25" t="str">
        <f>VLOOKUP(Table3[[#This Row],[EMPLOYEE NAME]],Employees[[Employee Name]:[Office]],6)</f>
        <v>CEO</v>
      </c>
      <c r="I31" s="30">
        <f>SUM(Table3[[#This Row],['# SICK LEAVE]:['#OTHERS]])</f>
        <v>0</v>
      </c>
    </row>
    <row r="32" spans="1:9" ht="29.4" customHeight="1" x14ac:dyDescent="0.3">
      <c r="A32">
        <f t="shared" si="0"/>
        <v>27</v>
      </c>
      <c r="B32" t="str">
        <f>IF(ISBLANK('List of Employees'!B32),"",'List of Employees'!B32)</f>
        <v>AMBION REYMOND A.</v>
      </c>
      <c r="C32" s="25" t="str">
        <f>VLOOKUP(Table3[[#This Row],[EMPLOYEE NAME]],Employees[[Employee Name]:[Office]],6)</f>
        <v>VMO</v>
      </c>
      <c r="I32" s="30">
        <f>SUM(Table3[[#This Row],['# SICK LEAVE]:['#OTHERS]])</f>
        <v>0</v>
      </c>
    </row>
    <row r="33" spans="1:9" ht="29.4" customHeight="1" x14ac:dyDescent="0.3">
      <c r="A33">
        <f t="shared" si="0"/>
        <v>28</v>
      </c>
      <c r="B33" t="str">
        <f>IF(ISBLANK('List of Employees'!B33),"",'List of Employees'!B33)</f>
        <v>AMBONAN AVELINA A.</v>
      </c>
      <c r="C33" s="25" t="str">
        <f>VLOOKUP(Table3[[#This Row],[EMPLOYEE NAME]],Employees[[Employee Name]:[Office]],6)</f>
        <v>NUTRITION OFFICE</v>
      </c>
      <c r="I33" s="30">
        <f>SUM(Table3[[#This Row],['# SICK LEAVE]:['#OTHERS]])</f>
        <v>0</v>
      </c>
    </row>
    <row r="34" spans="1:9" ht="29.4" customHeight="1" x14ac:dyDescent="0.3">
      <c r="A34">
        <f t="shared" si="0"/>
        <v>29</v>
      </c>
      <c r="B34" t="str">
        <f>IF(ISBLANK('List of Employees'!B34),"",'List of Employees'!B34)</f>
        <v>AMBROCIO MELODY B.</v>
      </c>
      <c r="C34" s="25" t="str">
        <f>VLOOKUP(Table3[[#This Row],[EMPLOYEE NAME]],Employees[[Employee Name]:[Office]],6)</f>
        <v>CSWDO</v>
      </c>
      <c r="I34" s="30">
        <f>SUM(Table3[[#This Row],['# SICK LEAVE]:['#OTHERS]])</f>
        <v>0</v>
      </c>
    </row>
    <row r="35" spans="1:9" ht="29.4" customHeight="1" x14ac:dyDescent="0.3">
      <c r="A35">
        <f t="shared" si="0"/>
        <v>30</v>
      </c>
      <c r="B35" t="str">
        <f>IF(ISBLANK('List of Employees'!B35),"",'List of Employees'!B35)</f>
        <v>AMON ESTELITA S.</v>
      </c>
      <c r="C35" s="25" t="str">
        <f>VLOOKUP(Table3[[#This Row],[EMPLOYEE NAME]],Employees[[Employee Name]:[Office]],6)</f>
        <v>PICNIC GROVE</v>
      </c>
      <c r="I35" s="30">
        <f>SUM(Table3[[#This Row],['# SICK LEAVE]:['#OTHERS]])</f>
        <v>0</v>
      </c>
    </row>
    <row r="36" spans="1:9" ht="29.4" customHeight="1" x14ac:dyDescent="0.3">
      <c r="A36">
        <f t="shared" si="0"/>
        <v>31</v>
      </c>
      <c r="B36" t="str">
        <f>IF(ISBLANK('List of Employees'!B36),"",'List of Employees'!B36)</f>
        <v>AMON RHEALYN O.</v>
      </c>
      <c r="C36" s="25" t="str">
        <f>VLOOKUP(Table3[[#This Row],[EMPLOYEE NAME]],Employees[[Employee Name]:[Office]],6)</f>
        <v>ACCOUNTING</v>
      </c>
      <c r="I36" s="30">
        <f>SUM(Table3[[#This Row],['# SICK LEAVE]:['#OTHERS]])</f>
        <v>0</v>
      </c>
    </row>
    <row r="37" spans="1:9" ht="29.4" customHeight="1" x14ac:dyDescent="0.3">
      <c r="A37">
        <f t="shared" si="0"/>
        <v>32</v>
      </c>
      <c r="B37" t="str">
        <f>IF(ISBLANK('List of Employees'!B37),"",'List of Employees'!B37)</f>
        <v>AMORA ELISA S.</v>
      </c>
      <c r="C37" s="25" t="str">
        <f>VLOOKUP(Table3[[#This Row],[EMPLOYEE NAME]],Employees[[Employee Name]:[Office]],6)</f>
        <v>CTO</v>
      </c>
      <c r="I37" s="30">
        <f>SUM(Table3[[#This Row],['# SICK LEAVE]:['#OTHERS]])</f>
        <v>0</v>
      </c>
    </row>
    <row r="38" spans="1:9" ht="29.4" customHeight="1" x14ac:dyDescent="0.3">
      <c r="A38">
        <f t="shared" si="0"/>
        <v>33</v>
      </c>
      <c r="B38" t="str">
        <f>IF(ISBLANK('List of Employees'!B38),"",'List of Employees'!B38)</f>
        <v>AMPARO JOY J.</v>
      </c>
      <c r="C38" s="25" t="str">
        <f>VLOOKUP(Table3[[#This Row],[EMPLOYEE NAME]],Employees[[Employee Name]:[Office]],6)</f>
        <v>ONT</v>
      </c>
      <c r="I38" s="30">
        <f>SUM(Table3[[#This Row],['# SICK LEAVE]:['#OTHERS]])</f>
        <v>0</v>
      </c>
    </row>
    <row r="39" spans="1:9" ht="29.4" customHeight="1" x14ac:dyDescent="0.3">
      <c r="A39">
        <f t="shared" si="0"/>
        <v>34</v>
      </c>
      <c r="B39" t="str">
        <f>IF(ISBLANK('List of Employees'!B39),"",'List of Employees'!B39)</f>
        <v>AMULONG GERONIMO M.</v>
      </c>
      <c r="C39" s="25" t="str">
        <f>VLOOKUP(Table3[[#This Row],[EMPLOYEE NAME]],Employees[[Employee Name]:[Office]],6)</f>
        <v>EEO/CITY MARKET</v>
      </c>
      <c r="I39" s="30">
        <f>SUM(Table3[[#This Row],['# SICK LEAVE]:['#OTHERS]])</f>
        <v>0</v>
      </c>
    </row>
    <row r="40" spans="1:9" ht="29.4" customHeight="1" x14ac:dyDescent="0.3">
      <c r="A40">
        <f t="shared" si="0"/>
        <v>35</v>
      </c>
      <c r="B40" t="str">
        <f>IF(ISBLANK('List of Employees'!B40),"",'List of Employees'!B40)</f>
        <v>ANACAY ABNER M.</v>
      </c>
      <c r="C40" s="25" t="str">
        <f>VLOOKUP(Table3[[#This Row],[EMPLOYEE NAME]],Employees[[Employee Name]:[Office]],6)</f>
        <v>ASSESSORS OFFICE</v>
      </c>
      <c r="I40" s="30">
        <f>SUM(Table3[[#This Row],['# SICK LEAVE]:['#OTHERS]])</f>
        <v>0</v>
      </c>
    </row>
    <row r="41" spans="1:9" ht="29.4" customHeight="1" x14ac:dyDescent="0.3">
      <c r="A41">
        <f t="shared" si="0"/>
        <v>36</v>
      </c>
      <c r="B41" t="str">
        <f>IF(ISBLANK('List of Employees'!B41),"",'List of Employees'!B41)</f>
        <v>ANACAY ANICETA P.</v>
      </c>
      <c r="C41" s="25" t="str">
        <f>VLOOKUP(Table3[[#This Row],[EMPLOYEE NAME]],Employees[[Employee Name]:[Office]],6)</f>
        <v>PICNIC GROVE</v>
      </c>
      <c r="I41" s="30">
        <f>SUM(Table3[[#This Row],['# SICK LEAVE]:['#OTHERS]])</f>
        <v>0</v>
      </c>
    </row>
    <row r="42" spans="1:9" ht="29.4" customHeight="1" x14ac:dyDescent="0.3">
      <c r="A42">
        <f t="shared" si="0"/>
        <v>37</v>
      </c>
      <c r="B42" t="str">
        <f>IF(ISBLANK('List of Employees'!B42),"",'List of Employees'!B42)</f>
        <v>ANACAY LEVIE B.</v>
      </c>
      <c r="C42" s="25" t="str">
        <f>VLOOKUP(Table3[[#This Row],[EMPLOYEE NAME]],Employees[[Employee Name]:[Office]],6)</f>
        <v>ACCOUNTING</v>
      </c>
      <c r="I42" s="30">
        <f>SUM(Table3[[#This Row],['# SICK LEAVE]:['#OTHERS]])</f>
        <v>0</v>
      </c>
    </row>
    <row r="43" spans="1:9" ht="29.4" customHeight="1" x14ac:dyDescent="0.3">
      <c r="A43">
        <f t="shared" si="0"/>
        <v>38</v>
      </c>
      <c r="B43" t="str">
        <f>IF(ISBLANK('List of Employees'!B43),"",'List of Employees'!B43)</f>
        <v>ANACAY RICHARD B.</v>
      </c>
      <c r="C43" s="25" t="str">
        <f>VLOOKUP(Table3[[#This Row],[EMPLOYEE NAME]],Employees[[Employee Name]:[Office]],6)</f>
        <v>ONT</v>
      </c>
      <c r="I43" s="30">
        <f>SUM(Table3[[#This Row],['# SICK LEAVE]:['#OTHERS]])</f>
        <v>0</v>
      </c>
    </row>
    <row r="44" spans="1:9" ht="29.4" customHeight="1" x14ac:dyDescent="0.3">
      <c r="A44">
        <f t="shared" si="0"/>
        <v>39</v>
      </c>
      <c r="B44" t="str">
        <f>IF(ISBLANK('List of Employees'!B44),"",'List of Employees'!B44)</f>
        <v>ANARNA CRISTINA F.</v>
      </c>
      <c r="C44" s="25" t="str">
        <f>VLOOKUP(Table3[[#This Row],[EMPLOYEE NAME]],Employees[[Employee Name]:[Office]],6)</f>
        <v>PICNIC GROVE</v>
      </c>
      <c r="I44" s="30">
        <f>SUM(Table3[[#This Row],['# SICK LEAVE]:['#OTHERS]])</f>
        <v>0</v>
      </c>
    </row>
    <row r="45" spans="1:9" ht="29.4" customHeight="1" x14ac:dyDescent="0.3">
      <c r="A45">
        <f t="shared" si="0"/>
        <v>40</v>
      </c>
      <c r="B45" t="str">
        <f>IF(ISBLANK('List of Employees'!B46),"",'List of Employees'!B46)</f>
        <v>ANGCAYA ANA B.</v>
      </c>
      <c r="C45" s="25" t="str">
        <f>VLOOKUP(Table3[[#This Row],[EMPLOYEE NAME]],Employees[[Employee Name]:[Office]],6)</f>
        <v>GSO</v>
      </c>
      <c r="I45" s="30">
        <f>SUM(Table3[[#This Row],['# SICK LEAVE]:['#OTHERS]])</f>
        <v>0</v>
      </c>
    </row>
    <row r="46" spans="1:9" ht="29.4" customHeight="1" x14ac:dyDescent="0.3">
      <c r="A46">
        <f t="shared" si="0"/>
        <v>41</v>
      </c>
      <c r="B46" t="str">
        <f>IF(ISBLANK('List of Employees'!B48),"",'List of Employees'!B48)</f>
        <v>ANGCAYA IRENE V.</v>
      </c>
      <c r="C46" s="25" t="str">
        <f>VLOOKUP(Table3[[#This Row],[EMPLOYEE NAME]],Employees[[Employee Name]:[Office]],6)</f>
        <v>TICC</v>
      </c>
      <c r="I46" s="30">
        <f>SUM(Table3[[#This Row],['# SICK LEAVE]:['#OTHERS]])</f>
        <v>0</v>
      </c>
    </row>
    <row r="47" spans="1:9" ht="29.4" customHeight="1" x14ac:dyDescent="0.3">
      <c r="A47">
        <f t="shared" si="0"/>
        <v>42</v>
      </c>
      <c r="B47" t="str">
        <f>IF(ISBLANK('List of Employees'!B49),"",'List of Employees'!B49)</f>
        <v>ANGCAYA IRENEO A.</v>
      </c>
      <c r="C47" s="25" t="str">
        <f>VLOOKUP(Table3[[#This Row],[EMPLOYEE NAME]],Employees[[Employee Name]:[Office]],6)</f>
        <v>EEO/ CITY MARKET</v>
      </c>
      <c r="I47" s="30">
        <f>SUM(Table3[[#This Row],['# SICK LEAVE]:['#OTHERS]])</f>
        <v>0</v>
      </c>
    </row>
    <row r="48" spans="1:9" ht="29.4" customHeight="1" x14ac:dyDescent="0.3">
      <c r="A48">
        <f t="shared" si="0"/>
        <v>43</v>
      </c>
      <c r="B48" t="str">
        <f>IF(ISBLANK('List of Employees'!B50),"",'List of Employees'!B50)</f>
        <v>ANGCAYA JENNY ROSE S.</v>
      </c>
      <c r="C48" s="25" t="str">
        <f>VLOOKUP(Table3[[#This Row],[EMPLOYEE NAME]],Employees[[Employee Name]:[Office]],6)</f>
        <v>CTO-LICENSE</v>
      </c>
      <c r="I48" s="30">
        <f>SUM(Table3[[#This Row],['# SICK LEAVE]:['#OTHERS]])</f>
        <v>0</v>
      </c>
    </row>
    <row r="49" spans="1:9" ht="29.4" customHeight="1" x14ac:dyDescent="0.3">
      <c r="A49">
        <f t="shared" si="0"/>
        <v>44</v>
      </c>
      <c r="B49" t="str">
        <f>IF(ISBLANK('List of Employees'!B51),"",'List of Employees'!B51)</f>
        <v>ANGCAYA JOHN V.</v>
      </c>
      <c r="C49" s="25" t="str">
        <f>VLOOKUP(Table3[[#This Row],[EMPLOYEE NAME]],Employees[[Employee Name]:[Office]],6)</f>
        <v>ACCOUNTING</v>
      </c>
      <c r="I49" s="30">
        <f>SUM(Table3[[#This Row],['# SICK LEAVE]:['#OTHERS]])</f>
        <v>0</v>
      </c>
    </row>
    <row r="50" spans="1:9" ht="29.4" customHeight="1" x14ac:dyDescent="0.3">
      <c r="A50">
        <f t="shared" si="0"/>
        <v>45</v>
      </c>
      <c r="B50" t="str">
        <f>IF(ISBLANK('List of Employees'!B52),"",'List of Employees'!B52)</f>
        <v>ANGCAYA JUANITO A.</v>
      </c>
      <c r="C50" s="25" t="str">
        <f>VLOOKUP(Table3[[#This Row],[EMPLOYEE NAME]],Employees[[Employee Name]:[Office]],6)</f>
        <v>PICNIC GROVE</v>
      </c>
      <c r="I50" s="30">
        <f>SUM(Table3[[#This Row],['# SICK LEAVE]:['#OTHERS]])</f>
        <v>0</v>
      </c>
    </row>
    <row r="51" spans="1:9" ht="29.4" customHeight="1" x14ac:dyDescent="0.3">
      <c r="A51">
        <f t="shared" si="0"/>
        <v>46</v>
      </c>
      <c r="B51" t="str">
        <f>IF(ISBLANK('List of Employees'!B53),"",'List of Employees'!B53)</f>
        <v>ANGCAYA MARLON J.</v>
      </c>
      <c r="C51" s="25" t="str">
        <f>VLOOKUP(Table3[[#This Row],[EMPLOYEE NAME]],Employees[[Employee Name]:[Office]],6)</f>
        <v>EEO/ CITY MARKET</v>
      </c>
      <c r="I51" s="30">
        <f>SUM(Table3[[#This Row],['# SICK LEAVE]:['#OTHERS]])</f>
        <v>0</v>
      </c>
    </row>
    <row r="52" spans="1:9" ht="29.4" customHeight="1" x14ac:dyDescent="0.3">
      <c r="A52">
        <f t="shared" si="0"/>
        <v>47</v>
      </c>
      <c r="B52" t="str">
        <f>IF(ISBLANK('List of Employees'!B54),"",'List of Employees'!B54)</f>
        <v>ANGCAYA OFELIA G.</v>
      </c>
      <c r="C52" s="25" t="str">
        <f>VLOOKUP(Table3[[#This Row],[EMPLOYEE NAME]],Employees[[Employee Name]:[Office]],6)</f>
        <v>ASSESSORS OFFICE</v>
      </c>
      <c r="I52" s="30">
        <f>SUM(Table3[[#This Row],['# SICK LEAVE]:['#OTHERS]])</f>
        <v>0</v>
      </c>
    </row>
    <row r="53" spans="1:9" ht="29.4" customHeight="1" x14ac:dyDescent="0.3">
      <c r="A53">
        <f t="shared" si="0"/>
        <v>48</v>
      </c>
      <c r="B53" t="str">
        <f>IF(ISBLANK('List of Employees'!B56),"",'List of Employees'!B56)</f>
        <v>ANGCAYA RUFINA P.</v>
      </c>
      <c r="C53" s="25" t="str">
        <f>VLOOKUP(Table3[[#This Row],[EMPLOYEE NAME]],Employees[[Employee Name]:[Office]],6)</f>
        <v>LCR</v>
      </c>
      <c r="I53" s="30">
        <f>SUM(Table3[[#This Row],['# SICK LEAVE]:['#OTHERS]])</f>
        <v>0</v>
      </c>
    </row>
    <row r="54" spans="1:9" ht="29.4" customHeight="1" x14ac:dyDescent="0.3">
      <c r="A54">
        <f t="shared" si="0"/>
        <v>49</v>
      </c>
      <c r="B54" t="str">
        <f>IF(ISBLANK('List of Employees'!B57),"",'List of Employees'!B57)</f>
        <v>ANGELES ANNABEL D.</v>
      </c>
      <c r="C54" s="25">
        <f>VLOOKUP(Table3[[#This Row],[EMPLOYEE NAME]],Employees[[Employee Name]:[Office]],6)</f>
        <v>0</v>
      </c>
      <c r="I54" s="30">
        <f>SUM(Table3[[#This Row],['# SICK LEAVE]:['#OTHERS]])</f>
        <v>0</v>
      </c>
    </row>
    <row r="55" spans="1:9" ht="29.4" customHeight="1" x14ac:dyDescent="0.3">
      <c r="A55">
        <f t="shared" si="0"/>
        <v>50</v>
      </c>
      <c r="B55" t="str">
        <f>IF(ISBLANK('List of Employees'!B58),"",'List of Employees'!B58)</f>
        <v>ANTIENZA VENUS R.</v>
      </c>
      <c r="C55" s="25" t="str">
        <f>VLOOKUP(Table3[[#This Row],[EMPLOYEE NAME]],Employees[[Employee Name]:[Office]],6)</f>
        <v>CENRO</v>
      </c>
      <c r="I55" s="30">
        <f>SUM(Table3[[#This Row],['# SICK LEAVE]:['#OTHERS]])</f>
        <v>0</v>
      </c>
    </row>
    <row r="56" spans="1:9" ht="29.4" customHeight="1" x14ac:dyDescent="0.3">
      <c r="A56">
        <f t="shared" si="0"/>
        <v>51</v>
      </c>
      <c r="B56" t="str">
        <f>IF(ISBLANK('List of Employees'!B59),"",'List of Employees'!B59)</f>
        <v>AQUINO PACITA ROSARIO Z.</v>
      </c>
      <c r="C56" s="25" t="str">
        <f>VLOOKUP(Table3[[#This Row],[EMPLOYEE NAME]],Employees[[Employee Name]:[Office]],6)</f>
        <v>GSO</v>
      </c>
      <c r="I56" s="30">
        <f>SUM(Table3[[#This Row],['# SICK LEAVE]:['#OTHERS]])</f>
        <v>0</v>
      </c>
    </row>
    <row r="57" spans="1:9" ht="29.4" customHeight="1" x14ac:dyDescent="0.3">
      <c r="A57">
        <f t="shared" si="0"/>
        <v>52</v>
      </c>
      <c r="B57" t="str">
        <f>IF(ISBLANK('List of Employees'!B60),"",'List of Employees'!B60)</f>
        <v>ARCULLO MELISSA A.</v>
      </c>
      <c r="C57" s="25" t="str">
        <f>VLOOKUP(Table3[[#This Row],[EMPLOYEE NAME]],Employees[[Employee Name]:[Office]],6)</f>
        <v>CEO</v>
      </c>
      <c r="I57" s="30">
        <f>SUM(Table3[[#This Row],['# SICK LEAVE]:['#OTHERS]])</f>
        <v>0</v>
      </c>
    </row>
    <row r="58" spans="1:9" ht="29.4" customHeight="1" x14ac:dyDescent="0.3">
      <c r="A58">
        <f t="shared" si="0"/>
        <v>53</v>
      </c>
      <c r="B58" t="str">
        <f>IF(ISBLANK('List of Employees'!B61),"",'List of Employees'!B61)</f>
        <v>ASIDO LEONILA R.</v>
      </c>
      <c r="C58" s="25" t="str">
        <f>VLOOKUP(Table3[[#This Row],[EMPLOYEE NAME]],Employees[[Employee Name]:[Office]],6)</f>
        <v>PICNIC GROVE</v>
      </c>
      <c r="I58" s="30">
        <f>SUM(Table3[[#This Row],['# SICK LEAVE]:['#OTHERS]])</f>
        <v>0</v>
      </c>
    </row>
    <row r="59" spans="1:9" ht="29.4" customHeight="1" x14ac:dyDescent="0.3">
      <c r="A59">
        <f t="shared" si="0"/>
        <v>54</v>
      </c>
      <c r="B59" t="str">
        <f>IF(ISBLANK('List of Employees'!B62),"",'List of Employees'!B62)</f>
        <v>ATANGAN JUDITH A.</v>
      </c>
      <c r="C59" s="25" t="str">
        <f>VLOOKUP(Table3[[#This Row],[EMPLOYEE NAME]],Employees[[Employee Name]:[Office]],6)</f>
        <v>ONT</v>
      </c>
      <c r="I59" s="30">
        <f>SUM(Table3[[#This Row],['# SICK LEAVE]:['#OTHERS]])</f>
        <v>0</v>
      </c>
    </row>
    <row r="60" spans="1:9" ht="29.4" customHeight="1" x14ac:dyDescent="0.3">
      <c r="A60">
        <f t="shared" si="0"/>
        <v>55</v>
      </c>
      <c r="B60" t="str">
        <f>IF(ISBLANK('List of Employees'!B63),"",'List of Employees'!B63)</f>
        <v>ATIENZA JULIE ANN A.</v>
      </c>
      <c r="C60" s="25" t="str">
        <f>VLOOKUP(Table3[[#This Row],[EMPLOYEE NAME]],Employees[[Employee Name]:[Office]],6)</f>
        <v>CTO</v>
      </c>
      <c r="I60" s="30">
        <f>SUM(Table3[[#This Row],['# SICK LEAVE]:['#OTHERS]])</f>
        <v>0</v>
      </c>
    </row>
    <row r="61" spans="1:9" ht="29.4" customHeight="1" x14ac:dyDescent="0.3">
      <c r="A61">
        <f t="shared" si="0"/>
        <v>56</v>
      </c>
      <c r="B61" t="str">
        <f>IF(ISBLANK('List of Employees'!B64),"",'List of Employees'!B64)</f>
        <v>AUDITOR AILEEN D.</v>
      </c>
      <c r="C61" s="25" t="str">
        <f>VLOOKUP(Table3[[#This Row],[EMPLOYEE NAME]],Employees[[Employee Name]:[Office]],6)</f>
        <v>PIO</v>
      </c>
      <c r="I61" s="30">
        <f>SUM(Table3[[#This Row],['# SICK LEAVE]:['#OTHERS]])</f>
        <v>0</v>
      </c>
    </row>
    <row r="62" spans="1:9" ht="29.4" customHeight="1" x14ac:dyDescent="0.3">
      <c r="A62">
        <f t="shared" si="0"/>
        <v>57</v>
      </c>
      <c r="B62" t="str">
        <f>IF(ISBLANK('List of Employees'!B65),"",'List of Employees'!B65)</f>
        <v>AUSTRIA KIM E.</v>
      </c>
      <c r="C62" s="25" t="str">
        <f>VLOOKUP(Table3[[#This Row],[EMPLOYEE NAME]],Employees[[Employee Name]:[Office]],6)</f>
        <v>ONT</v>
      </c>
      <c r="I62" s="30">
        <f>SUM(Table3[[#This Row],['# SICK LEAVE]:['#OTHERS]])</f>
        <v>0</v>
      </c>
    </row>
    <row r="63" spans="1:9" ht="29.4" customHeight="1" x14ac:dyDescent="0.3">
      <c r="A63">
        <f t="shared" si="0"/>
        <v>58</v>
      </c>
      <c r="B63" t="str">
        <f>IF(ISBLANK('List of Employees'!B66),"",'List of Employees'!B66)</f>
        <v>AUSTRIA KIM E.</v>
      </c>
      <c r="C63" s="25" t="str">
        <f>VLOOKUP(Table3[[#This Row],[EMPLOYEE NAME]],Employees[[Employee Name]:[Office]],6)</f>
        <v>ONT</v>
      </c>
      <c r="I63" s="30">
        <f>SUM(Table3[[#This Row],['# SICK LEAVE]:['#OTHERS]])</f>
        <v>0</v>
      </c>
    </row>
    <row r="64" spans="1:9" ht="29.4" customHeight="1" x14ac:dyDescent="0.3">
      <c r="A64">
        <f t="shared" si="0"/>
        <v>59</v>
      </c>
      <c r="B64" t="str">
        <f>IF(ISBLANK('List of Employees'!B67),"",'List of Employees'!B67)</f>
        <v>AYCARDO JOEL M.</v>
      </c>
      <c r="C64" s="25" t="str">
        <f>VLOOKUP(Table3[[#This Row],[EMPLOYEE NAME]],Employees[[Employee Name]:[Office]],6)</f>
        <v>CSU</v>
      </c>
      <c r="I64" s="30">
        <f>SUM(Table3[[#This Row],['# SICK LEAVE]:['#OTHERS]])</f>
        <v>0</v>
      </c>
    </row>
    <row r="65" spans="1:9" ht="29.4" customHeight="1" x14ac:dyDescent="0.3">
      <c r="A65">
        <f t="shared" si="0"/>
        <v>60</v>
      </c>
      <c r="B65" t="str">
        <f>IF(ISBLANK('List of Employees'!B68),"",'List of Employees'!B68)</f>
        <v>AYCARDO PILILLA V.</v>
      </c>
      <c r="C65" s="25" t="str">
        <f>VLOOKUP(Table3[[#This Row],[EMPLOYEE NAME]],Employees[[Employee Name]:[Office]],6)</f>
        <v>COA</v>
      </c>
      <c r="I65" s="30">
        <f>SUM(Table3[[#This Row],['# SICK LEAVE]:['#OTHERS]])</f>
        <v>0</v>
      </c>
    </row>
    <row r="66" spans="1:9" ht="29.4" customHeight="1" x14ac:dyDescent="0.3">
      <c r="A66">
        <f t="shared" si="0"/>
        <v>61</v>
      </c>
      <c r="B66" t="str">
        <f>IF(ISBLANK('List of Employees'!B69),"",'List of Employees'!B69)</f>
        <v>AYCARDO PILILLA V.</v>
      </c>
      <c r="C66" s="25" t="str">
        <f>VLOOKUP(Table3[[#This Row],[EMPLOYEE NAME]],Employees[[Employee Name]:[Office]],6)</f>
        <v>COA</v>
      </c>
      <c r="I66" s="30">
        <f>SUM(Table3[[#This Row],['# SICK LEAVE]:['#OTHERS]])</f>
        <v>0</v>
      </c>
    </row>
    <row r="67" spans="1:9" ht="29.4" customHeight="1" x14ac:dyDescent="0.3">
      <c r="A67">
        <f t="shared" si="0"/>
        <v>62</v>
      </c>
      <c r="B67" t="str">
        <f>IF(ISBLANK('List of Employees'!B70),"",'List of Employees'!B70)</f>
        <v>BAAS TERESITA C.</v>
      </c>
      <c r="C67" s="25" t="str">
        <f>VLOOKUP(Table3[[#This Row],[EMPLOYEE NAME]],Employees[[Employee Name]:[Office]],6)</f>
        <v>CTO</v>
      </c>
      <c r="I67" s="30">
        <f>SUM(Table3[[#This Row],['# SICK LEAVE]:['#OTHERS]])</f>
        <v>0</v>
      </c>
    </row>
    <row r="68" spans="1:9" ht="29.4" customHeight="1" x14ac:dyDescent="0.3">
      <c r="A68">
        <f t="shared" si="0"/>
        <v>63</v>
      </c>
      <c r="B68" t="str">
        <f>IF(ISBLANK('List of Employees'!B71),"",'List of Employees'!B71)</f>
        <v>BALBUENA KRISNA MIGUELA S.</v>
      </c>
      <c r="C68" s="25" t="str">
        <f>VLOOKUP(Table3[[#This Row],[EMPLOYEE NAME]],Employees[[Employee Name]:[Office]],6)</f>
        <v>TCIS</v>
      </c>
      <c r="I68" s="30">
        <f>SUM(Table3[[#This Row],['# SICK LEAVE]:['#OTHERS]])</f>
        <v>0</v>
      </c>
    </row>
    <row r="69" spans="1:9" ht="29.4" customHeight="1" x14ac:dyDescent="0.3">
      <c r="A69">
        <f t="shared" si="0"/>
        <v>64</v>
      </c>
      <c r="B69" t="str">
        <f>IF(ISBLANK('List of Employees'!B72),"",'List of Employees'!B72)</f>
        <v>BANICO PILAR B.</v>
      </c>
      <c r="C69" s="25" t="str">
        <f>VLOOKUP(Table3[[#This Row],[EMPLOYEE NAME]],Employees[[Employee Name]:[Office]],6)</f>
        <v>CCT</v>
      </c>
      <c r="I69" s="30">
        <f>SUM(Table3[[#This Row],['# SICK LEAVE]:['#OTHERS]])</f>
        <v>0</v>
      </c>
    </row>
    <row r="70" spans="1:9" ht="29.4" customHeight="1" x14ac:dyDescent="0.3">
      <c r="A70">
        <f t="shared" ref="A70:A133" si="1">IF(ISBLANK(B70),"",ROW(A65))</f>
        <v>65</v>
      </c>
      <c r="B70" t="str">
        <f>IF(ISBLANK('List of Employees'!B73),"",'List of Employees'!B73)</f>
        <v>BAROA JONA A.</v>
      </c>
      <c r="C70" s="25" t="str">
        <f>VLOOKUP(Table3[[#This Row],[EMPLOYEE NAME]],Employees[[Employee Name]:[Office]],6)</f>
        <v>CSU</v>
      </c>
      <c r="I70" s="30">
        <f>SUM(Table3[[#This Row],['# SICK LEAVE]:['#OTHERS]])</f>
        <v>0</v>
      </c>
    </row>
    <row r="71" spans="1:9" ht="29.4" customHeight="1" x14ac:dyDescent="0.3">
      <c r="A71">
        <f t="shared" si="1"/>
        <v>66</v>
      </c>
      <c r="B71" t="str">
        <f>IF(ISBLANK('List of Employees'!B74),"",'List of Employees'!B74)</f>
        <v>BATHAN ELVIRA R.</v>
      </c>
      <c r="C71" s="25" t="str">
        <f>VLOOKUP(Table3[[#This Row],[EMPLOYEE NAME]],Employees[[Employee Name]:[Office]],6)</f>
        <v>TICC</v>
      </c>
      <c r="I71" s="30">
        <f>SUM(Table3[[#This Row],['# SICK LEAVE]:['#OTHERS]])</f>
        <v>0</v>
      </c>
    </row>
    <row r="72" spans="1:9" ht="29.4" customHeight="1" x14ac:dyDescent="0.3">
      <c r="A72">
        <f t="shared" si="1"/>
        <v>67</v>
      </c>
      <c r="B72" t="str">
        <f>IF(ISBLANK('List of Employees'!B75),"",'List of Employees'!B75)</f>
        <v>BATINO CLARO C.</v>
      </c>
      <c r="C72" s="25" t="str">
        <f>VLOOKUP(Table3[[#This Row],[EMPLOYEE NAME]],Employees[[Employee Name]:[Office]],6)</f>
        <v>SP/VMO</v>
      </c>
      <c r="I72" s="30">
        <f>SUM(Table3[[#This Row],['# SICK LEAVE]:['#OTHERS]])</f>
        <v>0</v>
      </c>
    </row>
    <row r="73" spans="1:9" ht="29.4" customHeight="1" x14ac:dyDescent="0.3">
      <c r="A73">
        <f t="shared" si="1"/>
        <v>68</v>
      </c>
      <c r="B73" t="str">
        <f>IF(ISBLANK('List of Employees'!B76),"",'List of Employees'!B76)</f>
        <v>BATINO FELISA C.</v>
      </c>
      <c r="C73" s="25" t="str">
        <f>VLOOKUP(Table3[[#This Row],[EMPLOYEE NAME]],Employees[[Employee Name]:[Office]],6)</f>
        <v>CHO</v>
      </c>
      <c r="I73" s="30">
        <f>SUM(Table3[[#This Row],['# SICK LEAVE]:['#OTHERS]])</f>
        <v>0</v>
      </c>
    </row>
    <row r="74" spans="1:9" ht="29.4" customHeight="1" x14ac:dyDescent="0.3">
      <c r="A74">
        <f t="shared" si="1"/>
        <v>69</v>
      </c>
      <c r="B74" t="str">
        <f>IF(ISBLANK('List of Employees'!B77),"",'List of Employees'!B77)</f>
        <v>BAURILE LOURDES Q.</v>
      </c>
      <c r="C74" s="25" t="str">
        <f>VLOOKUP(Table3[[#This Row],[EMPLOYEE NAME]],Employees[[Employee Name]:[Office]],6)</f>
        <v>PICNIC GROVE</v>
      </c>
      <c r="I74" s="30">
        <f>SUM(Table3[[#This Row],['# SICK LEAVE]:['#OTHERS]])</f>
        <v>0</v>
      </c>
    </row>
    <row r="75" spans="1:9" ht="29.4" customHeight="1" x14ac:dyDescent="0.3">
      <c r="A75">
        <f t="shared" si="1"/>
        <v>70</v>
      </c>
      <c r="B75" t="str">
        <f>IF(ISBLANK('List of Employees'!B78),"",'List of Employees'!B78)</f>
        <v>BAUTISTA JANICE M.</v>
      </c>
      <c r="C75" s="25" t="str">
        <f>VLOOKUP(Table3[[#This Row],[EMPLOYEE NAME]],Employees[[Employee Name]:[Office]],6)</f>
        <v>CTO</v>
      </c>
      <c r="I75" s="30">
        <f>SUM(Table3[[#This Row],['# SICK LEAVE]:['#OTHERS]])</f>
        <v>0</v>
      </c>
    </row>
    <row r="76" spans="1:9" ht="29.4" customHeight="1" x14ac:dyDescent="0.3">
      <c r="A76">
        <f t="shared" si="1"/>
        <v>71</v>
      </c>
      <c r="B76" t="str">
        <f>IF(ISBLANK('List of Employees'!B79),"",'List of Employees'!B79)</f>
        <v xml:space="preserve">BAY AMIE  </v>
      </c>
      <c r="C76" s="25" t="str">
        <f>VLOOKUP(Table3[[#This Row],[EMPLOYEE NAME]],Employees[[Employee Name]:[Office]],6)</f>
        <v>CENRO</v>
      </c>
      <c r="I76" s="30">
        <f>SUM(Table3[[#This Row],['# SICK LEAVE]:['#OTHERS]])</f>
        <v>0</v>
      </c>
    </row>
    <row r="77" spans="1:9" ht="29.4" customHeight="1" x14ac:dyDescent="0.3">
      <c r="A77">
        <f t="shared" si="1"/>
        <v>72</v>
      </c>
      <c r="B77" t="str">
        <f>IF(ISBLANK('List of Employees'!B80),"",'List of Employees'!B80)</f>
        <v>BAYANI MACY A.</v>
      </c>
      <c r="C77" s="25">
        <f>VLOOKUP(Table3[[#This Row],[EMPLOYEE NAME]],Employees[[Employee Name]:[Office]],6)</f>
        <v>0</v>
      </c>
      <c r="I77" s="30">
        <f>SUM(Table3[[#This Row],['# SICK LEAVE]:['#OTHERS]])</f>
        <v>0</v>
      </c>
    </row>
    <row r="78" spans="1:9" ht="29.4" customHeight="1" x14ac:dyDescent="0.3">
      <c r="A78">
        <f t="shared" si="1"/>
        <v>73</v>
      </c>
      <c r="B78" t="str">
        <f>IF(ISBLANK('List of Employees'!B81),"",'List of Employees'!B81)</f>
        <v>BAYBAY ARNOLD C.</v>
      </c>
      <c r="C78" s="25" t="str">
        <f>VLOOKUP(Table3[[#This Row],[EMPLOYEE NAME]],Employees[[Employee Name]:[Office]],6)</f>
        <v>CENRO</v>
      </c>
      <c r="I78" s="30">
        <f>SUM(Table3[[#This Row],['# SICK LEAVE]:['#OTHERS]])</f>
        <v>0</v>
      </c>
    </row>
    <row r="79" spans="1:9" ht="29.4" customHeight="1" x14ac:dyDescent="0.3">
      <c r="A79">
        <f t="shared" si="1"/>
        <v>74</v>
      </c>
      <c r="B79" t="str">
        <f>IF(ISBLANK('List of Employees'!B82),"",'List of Employees'!B82)</f>
        <v>BAYBAY JOLINA S.</v>
      </c>
      <c r="C79" s="25" t="str">
        <f>VLOOKUP(Table3[[#This Row],[EMPLOYEE NAME]],Employees[[Employee Name]:[Office]],6)</f>
        <v>CPDO</v>
      </c>
      <c r="I79" s="30">
        <f>SUM(Table3[[#This Row],['# SICK LEAVE]:['#OTHERS]])</f>
        <v>0</v>
      </c>
    </row>
    <row r="80" spans="1:9" ht="29.4" customHeight="1" x14ac:dyDescent="0.3">
      <c r="A80">
        <f t="shared" si="1"/>
        <v>75</v>
      </c>
      <c r="B80" t="str">
        <f>IF(ISBLANK('List of Employees'!B83),"",'List of Employees'!B83)</f>
        <v>BAYBAY LINDA G.</v>
      </c>
      <c r="C80" s="25" t="str">
        <f>VLOOKUP(Table3[[#This Row],[EMPLOYEE NAME]],Employees[[Employee Name]:[Office]],6)</f>
        <v>LCR</v>
      </c>
      <c r="I80" s="30">
        <f>SUM(Table3[[#This Row],['# SICK LEAVE]:['#OTHERS]])</f>
        <v>0</v>
      </c>
    </row>
    <row r="81" spans="1:9" ht="29.4" customHeight="1" x14ac:dyDescent="0.3">
      <c r="A81">
        <f t="shared" si="1"/>
        <v>76</v>
      </c>
      <c r="B81" t="str">
        <f>IF(ISBLANK('List of Employees'!B84),"",'List of Employees'!B84)</f>
        <v>BAYBAY LOLITA B.</v>
      </c>
      <c r="C81" s="25" t="str">
        <f>VLOOKUP(Table3[[#This Row],[EMPLOYEE NAME]],Employees[[Employee Name]:[Office]],6)</f>
        <v>ACCOUNTING</v>
      </c>
      <c r="I81" s="30">
        <f>SUM(Table3[[#This Row],['# SICK LEAVE]:['#OTHERS]])</f>
        <v>0</v>
      </c>
    </row>
    <row r="82" spans="1:9" ht="29.4" customHeight="1" x14ac:dyDescent="0.3">
      <c r="A82">
        <f t="shared" si="1"/>
        <v>77</v>
      </c>
      <c r="B82" t="str">
        <f>IF(ISBLANK('List of Employees'!B85),"",'List of Employees'!B85)</f>
        <v>BAYBAY MA. PAZ R.</v>
      </c>
      <c r="C82" s="25" t="str">
        <f>VLOOKUP(Table3[[#This Row],[EMPLOYEE NAME]],Employees[[Employee Name]:[Office]],6)</f>
        <v>MO</v>
      </c>
      <c r="I82" s="30">
        <f>SUM(Table3[[#This Row],['# SICK LEAVE]:['#OTHERS]])</f>
        <v>0</v>
      </c>
    </row>
    <row r="83" spans="1:9" ht="29.4" customHeight="1" x14ac:dyDescent="0.3">
      <c r="A83">
        <f t="shared" si="1"/>
        <v>78</v>
      </c>
      <c r="B83" t="str">
        <f>IF(ISBLANK('List of Employees'!B86),"",'List of Employees'!B86)</f>
        <v>BAYBAY MA. ROSA A.</v>
      </c>
      <c r="C83" s="25" t="str">
        <f>VLOOKUP(Table3[[#This Row],[EMPLOYEE NAME]],Employees[[Employee Name]:[Office]],6)</f>
        <v>ONT</v>
      </c>
      <c r="I83" s="30">
        <f>SUM(Table3[[#This Row],['# SICK LEAVE]:['#OTHERS]])</f>
        <v>0</v>
      </c>
    </row>
    <row r="84" spans="1:9" ht="29.4" customHeight="1" x14ac:dyDescent="0.3">
      <c r="A84">
        <f t="shared" si="1"/>
        <v>79</v>
      </c>
      <c r="B84" t="str">
        <f>IF(ISBLANK('List of Employees'!B87),"",'List of Employees'!B87)</f>
        <v xml:space="preserve">BAYBAY MARCELO  </v>
      </c>
      <c r="C84" s="25" t="str">
        <f>VLOOKUP(Table3[[#This Row],[EMPLOYEE NAME]],Employees[[Employee Name]:[Office]],6)</f>
        <v>MO</v>
      </c>
      <c r="I84" s="30">
        <f>SUM(Table3[[#This Row],['# SICK LEAVE]:['#OTHERS]])</f>
        <v>0</v>
      </c>
    </row>
    <row r="85" spans="1:9" ht="29.4" customHeight="1" x14ac:dyDescent="0.3">
      <c r="A85">
        <f t="shared" si="1"/>
        <v>80</v>
      </c>
      <c r="B85" t="str">
        <f>IF(ISBLANK('List of Employees'!B88),"",'List of Employees'!B88)</f>
        <v>BAYHON GEORGE G.</v>
      </c>
      <c r="C85" s="25" t="str">
        <f>VLOOKUP(Table3[[#This Row],[EMPLOYEE NAME]],Employees[[Employee Name]:[Office]],6)</f>
        <v>ASSESSORS OFFICE</v>
      </c>
      <c r="I85" s="30">
        <f>SUM(Table3[[#This Row],['# SICK LEAVE]:['#OTHERS]])</f>
        <v>0</v>
      </c>
    </row>
    <row r="86" spans="1:9" ht="29.4" customHeight="1" x14ac:dyDescent="0.3">
      <c r="A86">
        <f t="shared" si="1"/>
        <v>81</v>
      </c>
      <c r="B86" t="str">
        <f>IF(ISBLANK('List of Employees'!B89),"",'List of Employees'!B89)</f>
        <v>BAYHON LUISITO G.</v>
      </c>
      <c r="C86" s="25" t="str">
        <f>VLOOKUP(Table3[[#This Row],[EMPLOYEE NAME]],Employees[[Employee Name]:[Office]],6)</f>
        <v>CSU</v>
      </c>
      <c r="I86" s="30">
        <f>SUM(Table3[[#This Row],['# SICK LEAVE]:['#OTHERS]])</f>
        <v>0</v>
      </c>
    </row>
    <row r="87" spans="1:9" ht="29.4" customHeight="1" x14ac:dyDescent="0.3">
      <c r="A87">
        <f t="shared" si="1"/>
        <v>82</v>
      </c>
      <c r="B87" t="str">
        <f>IF(ISBLANK('List of Employees'!B90),"",'List of Employees'!B90)</f>
        <v xml:space="preserve">BAYHON VIOLETA  </v>
      </c>
      <c r="C87" s="25" t="str">
        <f>VLOOKUP(Table3[[#This Row],[EMPLOYEE NAME]],Employees[[Employee Name]:[Office]],6)</f>
        <v>ONT</v>
      </c>
      <c r="I87" s="30">
        <f>SUM(Table3[[#This Row],['# SICK LEAVE]:['#OTHERS]])</f>
        <v>0</v>
      </c>
    </row>
    <row r="88" spans="1:9" ht="29.4" customHeight="1" x14ac:dyDescent="0.3">
      <c r="A88">
        <f t="shared" si="1"/>
        <v>83</v>
      </c>
      <c r="B88" t="str">
        <f>IF(ISBLANK('List of Employees'!B91),"",'List of Employees'!B91)</f>
        <v>BAYLA EVANGELINE C.</v>
      </c>
      <c r="C88" s="25" t="str">
        <f>VLOOKUP(Table3[[#This Row],[EMPLOYEE NAME]],Employees[[Employee Name]:[Office]],6)</f>
        <v>PDAO</v>
      </c>
      <c r="I88" s="30">
        <f>SUM(Table3[[#This Row],['# SICK LEAVE]:['#OTHERS]])</f>
        <v>0</v>
      </c>
    </row>
    <row r="89" spans="1:9" ht="29.4" customHeight="1" x14ac:dyDescent="0.3">
      <c r="A89">
        <f t="shared" si="1"/>
        <v>84</v>
      </c>
      <c r="B89" t="str">
        <f>IF(ISBLANK('List of Employees'!B92),"",'List of Employees'!B92)</f>
        <v>BAYOT ANABEL D.</v>
      </c>
      <c r="C89" s="25" t="str">
        <f>VLOOKUP(Table3[[#This Row],[EMPLOYEE NAME]],Employees[[Employee Name]:[Office]],6)</f>
        <v>CTO</v>
      </c>
      <c r="I89" s="30">
        <f>SUM(Table3[[#This Row],['# SICK LEAVE]:['#OTHERS]])</f>
        <v>0</v>
      </c>
    </row>
    <row r="90" spans="1:9" ht="29.4" customHeight="1" x14ac:dyDescent="0.3">
      <c r="A90">
        <f t="shared" si="1"/>
        <v>85</v>
      </c>
      <c r="B90" t="str">
        <f>IF(ISBLANK('List of Employees'!B93),"",'List of Employees'!B93)</f>
        <v>BAYOT ANISIA P.</v>
      </c>
      <c r="C90" s="25" t="str">
        <f>VLOOKUP(Table3[[#This Row],[EMPLOYEE NAME]],Employees[[Employee Name]:[Office]],6)</f>
        <v>CTO</v>
      </c>
      <c r="I90" s="30">
        <f>SUM(Table3[[#This Row],['# SICK LEAVE]:['#OTHERS]])</f>
        <v>0</v>
      </c>
    </row>
    <row r="91" spans="1:9" ht="29.4" customHeight="1" x14ac:dyDescent="0.3">
      <c r="A91">
        <f t="shared" si="1"/>
        <v>86</v>
      </c>
      <c r="B91" t="e">
        <f>IF(ISBLANK('List of Employees'!#REF!),"",'List of Employees'!#REF!)</f>
        <v>#REF!</v>
      </c>
      <c r="C91" s="25" t="e">
        <f>VLOOKUP(Table3[[#This Row],[EMPLOYEE NAME]],Employees[[Employee Name]:[Office]],6)</f>
        <v>#REF!</v>
      </c>
      <c r="I91" s="30">
        <f>SUM(Table3[[#This Row],['# SICK LEAVE]:['#OTHERS]])</f>
        <v>0</v>
      </c>
    </row>
    <row r="92" spans="1:9" ht="29.4" customHeight="1" x14ac:dyDescent="0.3">
      <c r="A92">
        <f t="shared" si="1"/>
        <v>87</v>
      </c>
      <c r="B92" t="str">
        <f>IF(ISBLANK('List of Employees'!B94),"",'List of Employees'!B94)</f>
        <v>BAYOT ELAINE B.</v>
      </c>
      <c r="C92" s="25" t="str">
        <f>VLOOKUP(Table3[[#This Row],[EMPLOYEE NAME]],Employees[[Employee Name]:[Office]],6)</f>
        <v>ONT</v>
      </c>
      <c r="I92" s="30">
        <f>SUM(Table3[[#This Row],['# SICK LEAVE]:['#OTHERS]])</f>
        <v>0</v>
      </c>
    </row>
    <row r="93" spans="1:9" ht="29.4" customHeight="1" x14ac:dyDescent="0.3">
      <c r="A93">
        <f t="shared" si="1"/>
        <v>88</v>
      </c>
      <c r="B93" t="str">
        <f>IF(ISBLANK('List of Employees'!B95),"",'List of Employees'!B95)</f>
        <v>BAYOT MERCED M.</v>
      </c>
      <c r="C93" s="25" t="str">
        <f>VLOOKUP(Table3[[#This Row],[EMPLOYEE NAME]],Employees[[Employee Name]:[Office]],6)</f>
        <v>NUTRITION OFFICE</v>
      </c>
      <c r="I93" s="30">
        <f>SUM(Table3[[#This Row],['# SICK LEAVE]:['#OTHERS]])</f>
        <v>0</v>
      </c>
    </row>
    <row r="94" spans="1:9" ht="29.4" customHeight="1" x14ac:dyDescent="0.3">
      <c r="A94">
        <f t="shared" si="1"/>
        <v>89</v>
      </c>
      <c r="B94" t="str">
        <f>IF(ISBLANK('List of Employees'!B96),"",'List of Employees'!B96)</f>
        <v>BAYOT RUMER M.</v>
      </c>
      <c r="C94" s="25" t="str">
        <f>VLOOKUP(Table3[[#This Row],[EMPLOYEE NAME]],Employees[[Employee Name]:[Office]],6)</f>
        <v>ASSESSORS OFFICE</v>
      </c>
      <c r="I94" s="30">
        <f>SUM(Table3[[#This Row],['# SICK LEAVE]:['#OTHERS]])</f>
        <v>0</v>
      </c>
    </row>
    <row r="95" spans="1:9" ht="29.4" customHeight="1" x14ac:dyDescent="0.3">
      <c r="A95">
        <f t="shared" si="1"/>
        <v>90</v>
      </c>
      <c r="B95" t="str">
        <f>IF(ISBLANK('List of Employees'!B97),"",'List of Employees'!B97)</f>
        <v>BELOSTRINO JULIETA P.</v>
      </c>
      <c r="C95" s="25" t="str">
        <f>VLOOKUP(Table3[[#This Row],[EMPLOYEE NAME]],Employees[[Employee Name]:[Office]],6)</f>
        <v>LCR</v>
      </c>
      <c r="I95" s="30">
        <f>SUM(Table3[[#This Row],['# SICK LEAVE]:['#OTHERS]])</f>
        <v>0</v>
      </c>
    </row>
    <row r="96" spans="1:9" ht="29.4" customHeight="1" x14ac:dyDescent="0.3">
      <c r="A96">
        <f t="shared" si="1"/>
        <v>91</v>
      </c>
      <c r="B96" t="str">
        <f>IF(ISBLANK('List of Employees'!B98),"",'List of Employees'!B98)</f>
        <v>BERGADO MARILOU B.</v>
      </c>
      <c r="C96" s="25" t="str">
        <f>VLOOKUP(Table3[[#This Row],[EMPLOYEE NAME]],Employees[[Employee Name]:[Office]],6)</f>
        <v>ONT</v>
      </c>
      <c r="I96" s="30">
        <f>SUM(Table3[[#This Row],['# SICK LEAVE]:['#OTHERS]])</f>
        <v>0</v>
      </c>
    </row>
    <row r="97" spans="1:9" ht="29.4" customHeight="1" x14ac:dyDescent="0.3">
      <c r="A97">
        <f t="shared" si="1"/>
        <v>92</v>
      </c>
      <c r="B97" t="str">
        <f>IF(ISBLANK('List of Employees'!B99),"",'List of Employees'!B99)</f>
        <v>BERNALDEZ MARLONE P.</v>
      </c>
      <c r="C97" s="25" t="str">
        <f>VLOOKUP(Table3[[#This Row],[EMPLOYEE NAME]],Employees[[Employee Name]:[Office]],6)</f>
        <v>TCNHS</v>
      </c>
      <c r="I97" s="30">
        <f>SUM(Table3[[#This Row],['# SICK LEAVE]:['#OTHERS]])</f>
        <v>0</v>
      </c>
    </row>
    <row r="98" spans="1:9" ht="29.4" customHeight="1" x14ac:dyDescent="0.3">
      <c r="A98">
        <f t="shared" si="1"/>
        <v>93</v>
      </c>
      <c r="B98" t="str">
        <f>IF(ISBLANK('List of Employees'!B100),"",'List of Employees'!B100)</f>
        <v>BISCOCHO JULIETA G.</v>
      </c>
      <c r="C98" s="25" t="str">
        <f>VLOOKUP(Table3[[#This Row],[EMPLOYEE NAME]],Employees[[Employee Name]:[Office]],6)</f>
        <v>CTO</v>
      </c>
      <c r="I98" s="30">
        <f>SUM(Table3[[#This Row],['# SICK LEAVE]:['#OTHERS]])</f>
        <v>0</v>
      </c>
    </row>
    <row r="99" spans="1:9" ht="29.4" customHeight="1" x14ac:dyDescent="0.3">
      <c r="A99">
        <f t="shared" si="1"/>
        <v>94</v>
      </c>
      <c r="B99" t="str">
        <f>IF(ISBLANK('List of Employees'!B101),"",'List of Employees'!B101)</f>
        <v>BITUIN LUCKY NIKKO G.</v>
      </c>
      <c r="C99" s="25" t="str">
        <f>VLOOKUP(Table3[[#This Row],[EMPLOYEE NAME]],Employees[[Employee Name]:[Office]],6)</f>
        <v>CHO</v>
      </c>
      <c r="I99" s="30">
        <f>SUM(Table3[[#This Row],['# SICK LEAVE]:['#OTHERS]])</f>
        <v>0</v>
      </c>
    </row>
    <row r="100" spans="1:9" ht="29.4" customHeight="1" x14ac:dyDescent="0.3">
      <c r="A100">
        <f t="shared" si="1"/>
        <v>95</v>
      </c>
      <c r="B100" t="str">
        <f>IF(ISBLANK('List of Employees'!B102),"",'List of Employees'!B102)</f>
        <v>BOFILL ERNA P.</v>
      </c>
      <c r="C100" s="25" t="str">
        <f>VLOOKUP(Table3[[#This Row],[EMPLOYEE NAME]],Employees[[Employee Name]:[Office]],6)</f>
        <v>LCR</v>
      </c>
      <c r="I100" s="30">
        <f>SUM(Table3[[#This Row],['# SICK LEAVE]:['#OTHERS]])</f>
        <v>0</v>
      </c>
    </row>
    <row r="101" spans="1:9" ht="29.4" customHeight="1" x14ac:dyDescent="0.3">
      <c r="A101">
        <f t="shared" si="1"/>
        <v>96</v>
      </c>
      <c r="B101" t="str">
        <f>IF(ISBLANK('List of Employees'!B103),"",'List of Employees'!B103)</f>
        <v>BORJA EDWIN G.</v>
      </c>
      <c r="C101" s="25" t="str">
        <f>VLOOKUP(Table3[[#This Row],[EMPLOYEE NAME]],Employees[[Employee Name]:[Office]],6)</f>
        <v>TCCH/TICC</v>
      </c>
      <c r="I101" s="30">
        <f>SUM(Table3[[#This Row],['# SICK LEAVE]:['#OTHERS]])</f>
        <v>0</v>
      </c>
    </row>
    <row r="102" spans="1:9" ht="29.4" customHeight="1" x14ac:dyDescent="0.3">
      <c r="A102">
        <f t="shared" si="1"/>
        <v>97</v>
      </c>
      <c r="B102" t="str">
        <f>IF(ISBLANK('List of Employees'!B104),"",'List of Employees'!B104)</f>
        <v>BORJA NECY M.</v>
      </c>
      <c r="C102" s="25" t="str">
        <f>VLOOKUP(Table3[[#This Row],[EMPLOYEE NAME]],Employees[[Employee Name]:[Office]],6)</f>
        <v>CBO</v>
      </c>
      <c r="I102" s="30">
        <f>SUM(Table3[[#This Row],['# SICK LEAVE]:['#OTHERS]])</f>
        <v>0</v>
      </c>
    </row>
    <row r="103" spans="1:9" ht="29.4" customHeight="1" x14ac:dyDescent="0.3">
      <c r="A103">
        <f t="shared" si="1"/>
        <v>98</v>
      </c>
      <c r="B103" t="str">
        <f>IF(ISBLANK('List of Employees'!B105),"",'List of Employees'!B105)</f>
        <v>BRIZUELA LENIE E.</v>
      </c>
      <c r="C103" s="25" t="str">
        <f>VLOOKUP(Table3[[#This Row],[EMPLOYEE NAME]],Employees[[Employee Name]:[Office]],6)</f>
        <v>CTO-LICENSE</v>
      </c>
      <c r="I103" s="30">
        <f>SUM(Table3[[#This Row],['# SICK LEAVE]:['#OTHERS]])</f>
        <v>0</v>
      </c>
    </row>
    <row r="104" spans="1:9" ht="29.4" customHeight="1" x14ac:dyDescent="0.3">
      <c r="A104">
        <f t="shared" si="1"/>
        <v>99</v>
      </c>
      <c r="B104" t="str">
        <f>IF(ISBLANK('List of Employees'!B106),"",'List of Employees'!B106)</f>
        <v>BRON FLORENCIO L.</v>
      </c>
      <c r="C104" s="25" t="str">
        <f>VLOOKUP(Table3[[#This Row],[EMPLOYEE NAME]],Employees[[Employee Name]:[Office]],6)</f>
        <v>EEO/CITY MARKET</v>
      </c>
      <c r="I104" s="30">
        <f>SUM(Table3[[#This Row],['# SICK LEAVE]:['#OTHERS]])</f>
        <v>0</v>
      </c>
    </row>
    <row r="105" spans="1:9" ht="29.4" customHeight="1" x14ac:dyDescent="0.3">
      <c r="A105">
        <f t="shared" si="1"/>
        <v>100</v>
      </c>
      <c r="B105" t="str">
        <f>IF(ISBLANK('List of Employees'!B107),"",'List of Employees'!B107)</f>
        <v>BUGARIN MA. ANA M.</v>
      </c>
      <c r="C105" s="25" t="str">
        <f>VLOOKUP(Table3[[#This Row],[EMPLOYEE NAME]],Employees[[Employee Name]:[Office]],6)</f>
        <v>LCR</v>
      </c>
      <c r="I105" s="30">
        <f>SUM(Table3[[#This Row],['# SICK LEAVE]:['#OTHERS]])</f>
        <v>0</v>
      </c>
    </row>
    <row r="106" spans="1:9" ht="29.4" customHeight="1" x14ac:dyDescent="0.3">
      <c r="A106">
        <f t="shared" si="1"/>
        <v>101</v>
      </c>
      <c r="B106" t="str">
        <f>IF(ISBLANK('List of Employees'!B108),"",'List of Employees'!B108)</f>
        <v>BUNGCASAN REGINALDO JR. B.</v>
      </c>
      <c r="C106" s="25" t="str">
        <f>VLOOKUP(Table3[[#This Row],[EMPLOYEE NAME]],Employees[[Employee Name]:[Office]],6)</f>
        <v>CPDO</v>
      </c>
      <c r="I106" s="30">
        <f>SUM(Table3[[#This Row],['# SICK LEAVE]:['#OTHERS]])</f>
        <v>0</v>
      </c>
    </row>
    <row r="107" spans="1:9" ht="29.4" customHeight="1" x14ac:dyDescent="0.3">
      <c r="A107">
        <f t="shared" si="1"/>
        <v>102</v>
      </c>
      <c r="B107" t="str">
        <f>IF(ISBLANK('List of Employees'!B109),"",'List of Employees'!B109)</f>
        <v>BURAZON CARIDAD A.</v>
      </c>
      <c r="C107" s="25" t="str">
        <f>VLOOKUP(Table3[[#This Row],[EMPLOYEE NAME]],Employees[[Employee Name]:[Office]],6)</f>
        <v>CTO</v>
      </c>
      <c r="I107" s="30">
        <f>SUM(Table3[[#This Row],['# SICK LEAVE]:['#OTHERS]])</f>
        <v>0</v>
      </c>
    </row>
    <row r="108" spans="1:9" ht="29.4" customHeight="1" x14ac:dyDescent="0.3">
      <c r="A108">
        <f t="shared" si="1"/>
        <v>103</v>
      </c>
      <c r="B108" t="str">
        <f>IF(ISBLANK('List of Employees'!B110),"",'List of Employees'!B110)</f>
        <v>BUTALON DIANNE H.</v>
      </c>
      <c r="C108" s="25" t="str">
        <f>VLOOKUP(Table3[[#This Row],[EMPLOYEE NAME]],Employees[[Employee Name]:[Office]],6)</f>
        <v>ONT</v>
      </c>
      <c r="I108" s="30">
        <f>SUM(Table3[[#This Row],['# SICK LEAVE]:['#OTHERS]])</f>
        <v>0</v>
      </c>
    </row>
    <row r="109" spans="1:9" ht="29.4" customHeight="1" x14ac:dyDescent="0.3">
      <c r="A109">
        <f t="shared" si="1"/>
        <v>104</v>
      </c>
      <c r="B109" t="str">
        <f>IF(ISBLANK('List of Employees'!B111),"",'List of Employees'!B111)</f>
        <v>CABANLIT ZOSIMA M.</v>
      </c>
      <c r="C109" s="25" t="str">
        <f>VLOOKUP(Table3[[#This Row],[EMPLOYEE NAME]],Employees[[Employee Name]:[Office]],6)</f>
        <v>MAHOGANY MARKET</v>
      </c>
      <c r="I109" s="30">
        <f>SUM(Table3[[#This Row],['# SICK LEAVE]:['#OTHERS]])</f>
        <v>0</v>
      </c>
    </row>
    <row r="110" spans="1:9" ht="29.4" customHeight="1" x14ac:dyDescent="0.3">
      <c r="A110">
        <f t="shared" si="1"/>
        <v>105</v>
      </c>
      <c r="B110" t="str">
        <f>IF(ISBLANK('List of Employees'!B112),"",'List of Employees'!B112)</f>
        <v>CABANTING AIRA P.</v>
      </c>
      <c r="C110" s="25" t="str">
        <f>VLOOKUP(Table3[[#This Row],[EMPLOYEE NAME]],Employees[[Employee Name]:[Office]],6)</f>
        <v>ONT</v>
      </c>
      <c r="I110" s="30">
        <f>SUM(Table3[[#This Row],['# SICK LEAVE]:['#OTHERS]])</f>
        <v>0</v>
      </c>
    </row>
    <row r="111" spans="1:9" ht="29.4" customHeight="1" x14ac:dyDescent="0.3">
      <c r="A111">
        <f t="shared" si="1"/>
        <v>106</v>
      </c>
      <c r="B111" t="str">
        <f>IF(ISBLANK('List of Employees'!B113),"",'List of Employees'!B113)</f>
        <v>CACAO ANDREA F.</v>
      </c>
      <c r="C111" s="25" t="str">
        <f>VLOOKUP(Table3[[#This Row],[EMPLOYEE NAME]],Employees[[Employee Name]:[Office]],6)</f>
        <v>CSWDO</v>
      </c>
      <c r="I111" s="30">
        <f>SUM(Table3[[#This Row],['# SICK LEAVE]:['#OTHERS]])</f>
        <v>0</v>
      </c>
    </row>
    <row r="112" spans="1:9" ht="29.4" customHeight="1" x14ac:dyDescent="0.3">
      <c r="A112">
        <f t="shared" si="1"/>
        <v>107</v>
      </c>
      <c r="B112" t="str">
        <f>IF(ISBLANK('List of Employees'!B114),"",'List of Employees'!B114)</f>
        <v>CAGUICLA JO HAENA D.</v>
      </c>
      <c r="C112" s="25">
        <f>VLOOKUP(Table3[[#This Row],[EMPLOYEE NAME]],Employees[[Employee Name]:[Office]],6)</f>
        <v>0</v>
      </c>
      <c r="I112" s="30">
        <f>SUM(Table3[[#This Row],['# SICK LEAVE]:['#OTHERS]])</f>
        <v>0</v>
      </c>
    </row>
    <row r="113" spans="1:9" ht="29.4" customHeight="1" x14ac:dyDescent="0.3">
      <c r="A113">
        <f t="shared" si="1"/>
        <v>108</v>
      </c>
      <c r="B113" t="str">
        <f>IF(ISBLANK('List of Employees'!B115),"",'List of Employees'!B115)</f>
        <v>CAGUITLA ELSA A.</v>
      </c>
      <c r="C113" s="25" t="str">
        <f>VLOOKUP(Table3[[#This Row],[EMPLOYEE NAME]],Employees[[Employee Name]:[Office]],6)</f>
        <v>PICNIC GROVE</v>
      </c>
      <c r="I113" s="30">
        <f>SUM(Table3[[#This Row],['# SICK LEAVE]:['#OTHERS]])</f>
        <v>0</v>
      </c>
    </row>
    <row r="114" spans="1:9" ht="29.4" customHeight="1" x14ac:dyDescent="0.3">
      <c r="A114">
        <f t="shared" si="1"/>
        <v>109</v>
      </c>
      <c r="B114" t="str">
        <f>IF(ISBLANK('List of Employees'!B116),"",'List of Employees'!B116)</f>
        <v>CAGUITLA GEMINIANO M.</v>
      </c>
      <c r="C114" s="25" t="str">
        <f>VLOOKUP(Table3[[#This Row],[EMPLOYEE NAME]],Employees[[Employee Name]:[Office]],6)</f>
        <v>CENRO</v>
      </c>
      <c r="I114" s="30">
        <f>SUM(Table3[[#This Row],['# SICK LEAVE]:['#OTHERS]])</f>
        <v>0</v>
      </c>
    </row>
    <row r="115" spans="1:9" ht="29.4" customHeight="1" x14ac:dyDescent="0.3">
      <c r="A115">
        <f t="shared" si="1"/>
        <v>110</v>
      </c>
      <c r="B115" t="str">
        <f>IF(ISBLANK('List of Employees'!B117),"",'List of Employees'!B117)</f>
        <v>CAJAS MINA H.</v>
      </c>
      <c r="C115" s="25" t="str">
        <f>VLOOKUP(Table3[[#This Row],[EMPLOYEE NAME]],Employees[[Employee Name]:[Office]],6)</f>
        <v>PICNIC GROVE</v>
      </c>
      <c r="I115" s="30">
        <f>SUM(Table3[[#This Row],['# SICK LEAVE]:['#OTHERS]])</f>
        <v>0</v>
      </c>
    </row>
    <row r="116" spans="1:9" ht="29.4" customHeight="1" x14ac:dyDescent="0.3">
      <c r="A116">
        <f t="shared" si="1"/>
        <v>111</v>
      </c>
      <c r="B116" t="str">
        <f>IF(ISBLANK('List of Employees'!B119),"",'List of Employees'!B119)</f>
        <v>CALANOG ALMA P.</v>
      </c>
      <c r="C116" s="25" t="str">
        <f>VLOOKUP(Table3[[#This Row],[EMPLOYEE NAME]],Employees[[Employee Name]:[Office]],6)</f>
        <v>PICNIC GROVE</v>
      </c>
      <c r="I116" s="30">
        <f>SUM(Table3[[#This Row],['# SICK LEAVE]:['#OTHERS]])</f>
        <v>0</v>
      </c>
    </row>
    <row r="117" spans="1:9" ht="29.4" customHeight="1" x14ac:dyDescent="0.3">
      <c r="A117">
        <f t="shared" si="1"/>
        <v>112</v>
      </c>
      <c r="B117" t="str">
        <f>IF(ISBLANK('List of Employees'!B120),"",'List of Employees'!B120)</f>
        <v>CANDELARIA DANILO M.</v>
      </c>
      <c r="C117" s="25" t="str">
        <f>VLOOKUP(Table3[[#This Row],[EMPLOYEE NAME]],Employees[[Employee Name]:[Office]],6)</f>
        <v>EEO/ CITY MARKET</v>
      </c>
      <c r="I117" s="30">
        <f>SUM(Table3[[#This Row],['# SICK LEAVE]:['#OTHERS]])</f>
        <v>0</v>
      </c>
    </row>
    <row r="118" spans="1:9" ht="29.4" customHeight="1" x14ac:dyDescent="0.3">
      <c r="A118">
        <f t="shared" si="1"/>
        <v>113</v>
      </c>
      <c r="B118" t="str">
        <f>IF(ISBLANK('List of Employees'!B121),"",'List of Employees'!B121)</f>
        <v>CAPUNO OLIVER M.</v>
      </c>
      <c r="C118" s="25" t="str">
        <f>VLOOKUP(Table3[[#This Row],[EMPLOYEE NAME]],Employees[[Employee Name]:[Office]],6)</f>
        <v>FIRE DEPARTMENT</v>
      </c>
      <c r="I118" s="30">
        <f>SUM(Table3[[#This Row],['# SICK LEAVE]:['#OTHERS]])</f>
        <v>0</v>
      </c>
    </row>
    <row r="119" spans="1:9" ht="29.4" customHeight="1" x14ac:dyDescent="0.3">
      <c r="A119">
        <f t="shared" si="1"/>
        <v>114</v>
      </c>
      <c r="B119" t="str">
        <f>IF(ISBLANK('List of Employees'!B122),"",'List of Employees'!B122)</f>
        <v>CAPUPUS LIZA FE F.</v>
      </c>
      <c r="C119" s="25" t="str">
        <f>VLOOKUP(Table3[[#This Row],[EMPLOYEE NAME]],Employees[[Employee Name]:[Office]],6)</f>
        <v>CHO</v>
      </c>
      <c r="I119" s="30">
        <f>SUM(Table3[[#This Row],['# SICK LEAVE]:['#OTHERS]])</f>
        <v>0</v>
      </c>
    </row>
    <row r="120" spans="1:9" ht="29.4" customHeight="1" x14ac:dyDescent="0.3">
      <c r="A120">
        <f t="shared" si="1"/>
        <v>115</v>
      </c>
      <c r="B120" t="str">
        <f>IF(ISBLANK('List of Employees'!B123),"",'List of Employees'!B123)</f>
        <v>CARAAN ANNABELLE F.</v>
      </c>
      <c r="C120" s="25" t="str">
        <f>VLOOKUP(Table3[[#This Row],[EMPLOYEE NAME]],Employees[[Employee Name]:[Office]],6)</f>
        <v>ASSESSORS OFFICE</v>
      </c>
      <c r="I120" s="30">
        <f>SUM(Table3[[#This Row],['# SICK LEAVE]:['#OTHERS]])</f>
        <v>0</v>
      </c>
    </row>
    <row r="121" spans="1:9" ht="29.4" customHeight="1" x14ac:dyDescent="0.3">
      <c r="A121">
        <f t="shared" si="1"/>
        <v>116</v>
      </c>
      <c r="B121" t="str">
        <f>IF(ISBLANK('List of Employees'!B124),"",'List of Employees'!B124)</f>
        <v>CARAAN FELIX M.</v>
      </c>
      <c r="C121" s="25" t="str">
        <f>VLOOKUP(Table3[[#This Row],[EMPLOYEE NAME]],Employees[[Employee Name]:[Office]],6)</f>
        <v>MAHOGANY MARKET</v>
      </c>
      <c r="I121" s="30">
        <f>SUM(Table3[[#This Row],['# SICK LEAVE]:['#OTHERS]])</f>
        <v>0</v>
      </c>
    </row>
    <row r="122" spans="1:9" ht="29.4" customHeight="1" x14ac:dyDescent="0.3">
      <c r="A122">
        <f t="shared" si="1"/>
        <v>117</v>
      </c>
      <c r="B122" t="str">
        <f>IF(ISBLANK('List of Employees'!B125),"",'List of Employees'!B125)</f>
        <v>CARLITO ELENA M.</v>
      </c>
      <c r="C122" s="25" t="str">
        <f>VLOOKUP(Table3[[#This Row],[EMPLOYEE NAME]],Employees[[Employee Name]:[Office]],6)</f>
        <v>ONT</v>
      </c>
      <c r="I122" s="30">
        <f>SUM(Table3[[#This Row],['# SICK LEAVE]:['#OTHERS]])</f>
        <v>0</v>
      </c>
    </row>
    <row r="123" spans="1:9" ht="29.4" customHeight="1" x14ac:dyDescent="0.3">
      <c r="A123">
        <f t="shared" si="1"/>
        <v>118</v>
      </c>
      <c r="B123" t="str">
        <f>IF(ISBLANK('List of Employees'!B126),"",'List of Employees'!B126)</f>
        <v>CARMONA REMY M.</v>
      </c>
      <c r="C123" s="25" t="str">
        <f>VLOOKUP(Table3[[#This Row],[EMPLOYEE NAME]],Employees[[Employee Name]:[Office]],6)</f>
        <v>SP</v>
      </c>
      <c r="I123" s="30">
        <f>SUM(Table3[[#This Row],['# SICK LEAVE]:['#OTHERS]])</f>
        <v>0</v>
      </c>
    </row>
    <row r="124" spans="1:9" ht="29.4" customHeight="1" x14ac:dyDescent="0.3">
      <c r="A124">
        <f t="shared" si="1"/>
        <v>119</v>
      </c>
      <c r="B124" t="str">
        <f>IF(ISBLANK('List of Employees'!B127),"",'List of Employees'!B127)</f>
        <v>CASTILLO FLORDELIZA T.</v>
      </c>
      <c r="C124" s="25" t="str">
        <f>VLOOKUP(Table3[[#This Row],[EMPLOYEE NAME]],Employees[[Employee Name]:[Office]],6)</f>
        <v>CCT</v>
      </c>
      <c r="I124" s="30">
        <f>SUM(Table3[[#This Row],['# SICK LEAVE]:['#OTHERS]])</f>
        <v>0</v>
      </c>
    </row>
    <row r="125" spans="1:9" ht="29.4" customHeight="1" x14ac:dyDescent="0.3">
      <c r="A125">
        <f t="shared" si="1"/>
        <v>120</v>
      </c>
      <c r="B125" t="str">
        <f>IF(ISBLANK('List of Employees'!B130),"",'List of Employees'!B130)</f>
        <v>CHACON ELISA G.</v>
      </c>
      <c r="C125" s="25" t="str">
        <f>VLOOKUP(Table3[[#This Row],[EMPLOYEE NAME]],Employees[[Employee Name]:[Office]],6)</f>
        <v>CCT</v>
      </c>
      <c r="I125" s="30">
        <f>SUM(Table3[[#This Row],['# SICK LEAVE]:['#OTHERS]])</f>
        <v>0</v>
      </c>
    </row>
    <row r="126" spans="1:9" ht="29.4" customHeight="1" x14ac:dyDescent="0.3">
      <c r="A126">
        <f t="shared" si="1"/>
        <v>121</v>
      </c>
      <c r="B126" t="str">
        <f>IF(ISBLANK('List of Employees'!B131),"",'List of Employees'!B131)</f>
        <v>CHANGCO KATHLEEN CARLA F.</v>
      </c>
      <c r="C126" s="25" t="str">
        <f>VLOOKUP(Table3[[#This Row],[EMPLOYEE NAME]],Employees[[Employee Name]:[Office]],6)</f>
        <v>CHO</v>
      </c>
      <c r="I126" s="30">
        <f>SUM(Table3[[#This Row],['# SICK LEAVE]:['#OTHERS]])</f>
        <v>0</v>
      </c>
    </row>
    <row r="127" spans="1:9" ht="29.4" customHeight="1" x14ac:dyDescent="0.3">
      <c r="A127">
        <f t="shared" si="1"/>
        <v>122</v>
      </c>
      <c r="B127" t="str">
        <f>IF(ISBLANK('List of Employees'!B134),"",'List of Employees'!B134)</f>
        <v>CONSTANTE FLORAVILLA R.</v>
      </c>
      <c r="C127" s="25" t="str">
        <f>VLOOKUP(Table3[[#This Row],[EMPLOYEE NAME]],Employees[[Employee Name]:[Office]],6)</f>
        <v>CSWDO</v>
      </c>
      <c r="I127" s="30">
        <f>SUM(Table3[[#This Row],['# SICK LEAVE]:['#OTHERS]])</f>
        <v>0</v>
      </c>
    </row>
    <row r="128" spans="1:9" ht="29.4" customHeight="1" x14ac:dyDescent="0.3">
      <c r="A128">
        <f t="shared" si="1"/>
        <v>123</v>
      </c>
      <c r="B128" t="str">
        <f>IF(ISBLANK('List of Employees'!B135),"",'List of Employees'!B135)</f>
        <v>CONTRERAS ALEJANDRO M.</v>
      </c>
      <c r="C128" s="25" t="str">
        <f>VLOOKUP(Table3[[#This Row],[EMPLOYEE NAME]],Employees[[Employee Name]:[Office]],6)</f>
        <v>PICNIC GROVE</v>
      </c>
      <c r="I128" s="30">
        <f>SUM(Table3[[#This Row],['# SICK LEAVE]:['#OTHERS]])</f>
        <v>0</v>
      </c>
    </row>
    <row r="129" spans="1:9" ht="29.4" customHeight="1" x14ac:dyDescent="0.3">
      <c r="A129">
        <f t="shared" si="1"/>
        <v>124</v>
      </c>
      <c r="B129" t="str">
        <f>IF(ISBLANK('List of Employees'!B136),"",'List of Employees'!B136)</f>
        <v>CONTRERAS ALLAN B.</v>
      </c>
      <c r="C129" s="25" t="str">
        <f>VLOOKUP(Table3[[#This Row],[EMPLOYEE NAME]],Employees[[Employee Name]:[Office]],6)</f>
        <v>PICNIC GROVE</v>
      </c>
      <c r="I129" s="30">
        <f>SUM(Table3[[#This Row],['# SICK LEAVE]:['#OTHERS]])</f>
        <v>0</v>
      </c>
    </row>
    <row r="130" spans="1:9" ht="29.4" customHeight="1" x14ac:dyDescent="0.3">
      <c r="A130">
        <f t="shared" si="1"/>
        <v>125</v>
      </c>
      <c r="B130" t="str">
        <f>IF(ISBLANK('List of Employees'!B137),"",'List of Employees'!B137)</f>
        <v>CONTRERAS SARAH JANE P.</v>
      </c>
      <c r="C130" s="25" t="str">
        <f>VLOOKUP(Table3[[#This Row],[EMPLOYEE NAME]],Employees[[Employee Name]:[Office]],6)</f>
        <v>TCNHS-ISHS</v>
      </c>
      <c r="I130" s="30">
        <f>SUM(Table3[[#This Row],['# SICK LEAVE]:['#OTHERS]])</f>
        <v>0</v>
      </c>
    </row>
    <row r="131" spans="1:9" ht="29.4" customHeight="1" x14ac:dyDescent="0.3">
      <c r="A131">
        <f t="shared" si="1"/>
        <v>126</v>
      </c>
      <c r="B131" t="str">
        <f>IF(ISBLANK('List of Employees'!B138),"",'List of Employees'!B138)</f>
        <v>CORTADO JOEL B.</v>
      </c>
      <c r="C131" s="25" t="str">
        <f>VLOOKUP(Table3[[#This Row],[EMPLOYEE NAME]],Employees[[Employee Name]:[Office]],6)</f>
        <v>PICNIC GROVE</v>
      </c>
      <c r="I131" s="30">
        <f>SUM(Table3[[#This Row],['# SICK LEAVE]:['#OTHERS]])</f>
        <v>0</v>
      </c>
    </row>
    <row r="132" spans="1:9" ht="29.4" customHeight="1" x14ac:dyDescent="0.3">
      <c r="A132">
        <f t="shared" si="1"/>
        <v>127</v>
      </c>
      <c r="B132" t="str">
        <f>IF(ISBLANK('List of Employees'!B139),"",'List of Employees'!B139)</f>
        <v>CORTEZ FIDELA B.</v>
      </c>
      <c r="C132" s="25" t="str">
        <f>VLOOKUP(Table3[[#This Row],[EMPLOYEE NAME]],Employees[[Employee Name]:[Office]],6)</f>
        <v>TCCH/TICC</v>
      </c>
      <c r="I132" s="30">
        <f>SUM(Table3[[#This Row],['# SICK LEAVE]:['#OTHERS]])</f>
        <v>0</v>
      </c>
    </row>
    <row r="133" spans="1:9" ht="29.4" customHeight="1" x14ac:dyDescent="0.3">
      <c r="A133">
        <f t="shared" si="1"/>
        <v>128</v>
      </c>
      <c r="B133" t="str">
        <f>IF(ISBLANK('List of Employees'!B140),"",'List of Employees'!B140)</f>
        <v>CORTEZ MARCOS NOEL A.</v>
      </c>
      <c r="C133" s="25" t="str">
        <f>VLOOKUP(Table3[[#This Row],[EMPLOYEE NAME]],Employees[[Employee Name]:[Office]],6)</f>
        <v>ASSESSORS OFFICE</v>
      </c>
      <c r="I133" s="30">
        <f>SUM(Table3[[#This Row],['# SICK LEAVE]:['#OTHERS]])</f>
        <v>0</v>
      </c>
    </row>
    <row r="134" spans="1:9" ht="29.4" customHeight="1" x14ac:dyDescent="0.3">
      <c r="A134">
        <f t="shared" ref="A134:A197" si="2">IF(ISBLANK(B134),"",ROW(A129))</f>
        <v>129</v>
      </c>
      <c r="B134" t="str">
        <f>IF(ISBLANK('List of Employees'!B141),"",'List of Employees'!B141)</f>
        <v>CORTEZ NERIFE H.</v>
      </c>
      <c r="C134" s="25" t="str">
        <f>VLOOKUP(Table3[[#This Row],[EMPLOYEE NAME]],Employees[[Employee Name]:[Office]],6)</f>
        <v>DEPED</v>
      </c>
      <c r="I134" s="30">
        <f>SUM(Table3[[#This Row],['# SICK LEAVE]:['#OTHERS]])</f>
        <v>0</v>
      </c>
    </row>
    <row r="135" spans="1:9" ht="29.4" customHeight="1" x14ac:dyDescent="0.3">
      <c r="A135">
        <f t="shared" si="2"/>
        <v>130</v>
      </c>
      <c r="B135" t="str">
        <f>IF(ISBLANK('List of Employees'!B143),"",'List of Employees'!B143)</f>
        <v xml:space="preserve">COSINO RIMWELL  </v>
      </c>
      <c r="C135" s="25" t="str">
        <f>VLOOKUP(Table3[[#This Row],[EMPLOYEE NAME]],Employees[[Employee Name]:[Office]],6)</f>
        <v>CHO</v>
      </c>
      <c r="I135" s="30">
        <f>SUM(Table3[[#This Row],['# SICK LEAVE]:['#OTHERS]])</f>
        <v>0</v>
      </c>
    </row>
    <row r="136" spans="1:9" ht="29.4" customHeight="1" x14ac:dyDescent="0.3">
      <c r="A136">
        <f t="shared" si="2"/>
        <v>131</v>
      </c>
      <c r="B136" t="str">
        <f>IF(ISBLANK('List of Employees'!B144),"",'List of Employees'!B144)</f>
        <v>COSME CORAZON O.</v>
      </c>
      <c r="C136" s="25" t="str">
        <f>VLOOKUP(Table3[[#This Row],[EMPLOYEE NAME]],Employees[[Employee Name]:[Office]],6)</f>
        <v>TCIS</v>
      </c>
      <c r="I136" s="30">
        <f>SUM(Table3[[#This Row],['# SICK LEAVE]:['#OTHERS]])</f>
        <v>0</v>
      </c>
    </row>
    <row r="137" spans="1:9" ht="29.4" customHeight="1" x14ac:dyDescent="0.3">
      <c r="A137">
        <f t="shared" si="2"/>
        <v>132</v>
      </c>
      <c r="B137" t="str">
        <f>IF(ISBLANK('List of Employees'!B145),"",'List of Employees'!B145)</f>
        <v>COSME MA VICTORIA M.</v>
      </c>
      <c r="C137" s="25" t="str">
        <f>VLOOKUP(Table3[[#This Row],[EMPLOYEE NAME]],Employees[[Employee Name]:[Office]],6)</f>
        <v>PICNIC GROVE</v>
      </c>
      <c r="I137" s="30">
        <f>SUM(Table3[[#This Row],['# SICK LEAVE]:['#OTHERS]])</f>
        <v>0</v>
      </c>
    </row>
    <row r="138" spans="1:9" ht="29.4" customHeight="1" x14ac:dyDescent="0.3">
      <c r="A138">
        <f t="shared" si="2"/>
        <v>133</v>
      </c>
      <c r="B138" t="str">
        <f>IF(ISBLANK('List of Employees'!B146),"",'List of Employees'!B146)</f>
        <v>COSTANTE  SYLVIA C.</v>
      </c>
      <c r="C138" s="25" t="str">
        <f>VLOOKUP(Table3[[#This Row],[EMPLOYEE NAME]],Employees[[Employee Name]:[Office]],6)</f>
        <v>INTERNAL</v>
      </c>
      <c r="I138" s="30">
        <f>SUM(Table3[[#This Row],['# SICK LEAVE]:['#OTHERS]])</f>
        <v>0</v>
      </c>
    </row>
    <row r="139" spans="1:9" ht="29.4" customHeight="1" x14ac:dyDescent="0.3">
      <c r="A139">
        <f t="shared" si="2"/>
        <v>134</v>
      </c>
      <c r="B139" t="str">
        <f>IF(ISBLANK('List of Employees'!B147),"",'List of Employees'!B147)</f>
        <v>COSTANTE HERBERT F.</v>
      </c>
      <c r="C139" s="25" t="str">
        <f>VLOOKUP(Table3[[#This Row],[EMPLOYEE NAME]],Employees[[Employee Name]:[Office]],6)</f>
        <v>BPLO</v>
      </c>
      <c r="I139" s="30">
        <f>SUM(Table3[[#This Row],['# SICK LEAVE]:['#OTHERS]])</f>
        <v>0</v>
      </c>
    </row>
    <row r="140" spans="1:9" ht="29.4" customHeight="1" x14ac:dyDescent="0.3">
      <c r="A140">
        <f t="shared" si="2"/>
        <v>135</v>
      </c>
      <c r="B140" t="str">
        <f>IF(ISBLANK('List of Employees'!B148),"",'List of Employees'!B148)</f>
        <v>COTONER NELIA C.</v>
      </c>
      <c r="C140" s="25" t="str">
        <f>VLOOKUP(Table3[[#This Row],[EMPLOYEE NAME]],Employees[[Employee Name]:[Office]],6)</f>
        <v>COOPERATIVE OFFICE</v>
      </c>
      <c r="I140" s="30">
        <f>SUM(Table3[[#This Row],['# SICK LEAVE]:['#OTHERS]])</f>
        <v>0</v>
      </c>
    </row>
    <row r="141" spans="1:9" ht="29.4" customHeight="1" x14ac:dyDescent="0.3">
      <c r="A141">
        <f t="shared" si="2"/>
        <v>136</v>
      </c>
      <c r="B141" t="str">
        <f>IF(ISBLANK('List of Employees'!B149),"",'List of Employees'!B149)</f>
        <v>CRIZALDO THELMA U.</v>
      </c>
      <c r="C141" s="25" t="str">
        <f>VLOOKUP(Table3[[#This Row],[EMPLOYEE NAME]],Employees[[Employee Name]:[Office]],6)</f>
        <v>CHO</v>
      </c>
      <c r="I141" s="30">
        <f>SUM(Table3[[#This Row],['# SICK LEAVE]:['#OTHERS]])</f>
        <v>0</v>
      </c>
    </row>
    <row r="142" spans="1:9" ht="29.4" customHeight="1" x14ac:dyDescent="0.3">
      <c r="A142">
        <f t="shared" si="2"/>
        <v>137</v>
      </c>
      <c r="B142" t="str">
        <f>IF(ISBLANK('List of Employees'!B150),"",'List of Employees'!B150)</f>
        <v>CROOX VALERIE R.</v>
      </c>
      <c r="C142" s="25" t="str">
        <f>VLOOKUP(Table3[[#This Row],[EMPLOYEE NAME]],Employees[[Employee Name]:[Office]],6)</f>
        <v>ONT</v>
      </c>
      <c r="I142" s="30">
        <f>SUM(Table3[[#This Row],['# SICK LEAVE]:['#OTHERS]])</f>
        <v>0</v>
      </c>
    </row>
    <row r="143" spans="1:9" ht="29.4" customHeight="1" x14ac:dyDescent="0.3">
      <c r="A143">
        <f t="shared" si="2"/>
        <v>138</v>
      </c>
      <c r="B143" t="str">
        <f>IF(ISBLANK('List of Employees'!B151),"",'List of Employees'!B151)</f>
        <v>CRUZADA MAGDALENA A.</v>
      </c>
      <c r="C143" s="25" t="str">
        <f>VLOOKUP(Table3[[#This Row],[EMPLOYEE NAME]],Employees[[Employee Name]:[Office]],6)</f>
        <v>COOPERATIVE OFFICE</v>
      </c>
      <c r="I143" s="30">
        <f>SUM(Table3[[#This Row],['# SICK LEAVE]:['#OTHERS]])</f>
        <v>0</v>
      </c>
    </row>
    <row r="144" spans="1:9" ht="29.4" customHeight="1" x14ac:dyDescent="0.3">
      <c r="A144">
        <f t="shared" si="2"/>
        <v>139</v>
      </c>
      <c r="B144" t="str">
        <f>IF(ISBLANK('List of Employees'!B152),"",'List of Employees'!B152)</f>
        <v>CUENO FLOR M.</v>
      </c>
      <c r="C144" s="25" t="str">
        <f>VLOOKUP(Table3[[#This Row],[EMPLOYEE NAME]],Employees[[Employee Name]:[Office]],6)</f>
        <v>PICNIC GROVE</v>
      </c>
      <c r="I144" s="30">
        <f>SUM(Table3[[#This Row],['# SICK LEAVE]:['#OTHERS]])</f>
        <v>0</v>
      </c>
    </row>
    <row r="145" spans="1:9" ht="29.4" customHeight="1" x14ac:dyDescent="0.3">
      <c r="A145">
        <f t="shared" si="2"/>
        <v>140</v>
      </c>
      <c r="B145" t="str">
        <f>IF(ISBLANK('List of Employees'!B153),"",'List of Employees'!B153)</f>
        <v>DAÑO ALMA R.</v>
      </c>
      <c r="C145" s="25" t="str">
        <f>VLOOKUP(Table3[[#This Row],[EMPLOYEE NAME]],Employees[[Employee Name]:[Office]],6)</f>
        <v>ACCOUNTING</v>
      </c>
      <c r="I145" s="30">
        <f>SUM(Table3[[#This Row],['# SICK LEAVE]:['#OTHERS]])</f>
        <v>0</v>
      </c>
    </row>
    <row r="146" spans="1:9" ht="29.4" customHeight="1" x14ac:dyDescent="0.3">
      <c r="A146">
        <f t="shared" si="2"/>
        <v>141</v>
      </c>
      <c r="B146" t="str">
        <f>IF(ISBLANK('List of Employees'!B154),"",'List of Employees'!B154)</f>
        <v>DATU SHIRLEY G.</v>
      </c>
      <c r="C146" s="25" t="str">
        <f>VLOOKUP(Table3[[#This Row],[EMPLOYEE NAME]],Employees[[Employee Name]:[Office]],6)</f>
        <v>ONT</v>
      </c>
      <c r="I146" s="30">
        <f>SUM(Table3[[#This Row],['# SICK LEAVE]:['#OTHERS]])</f>
        <v>0</v>
      </c>
    </row>
    <row r="147" spans="1:9" ht="29.4" customHeight="1" x14ac:dyDescent="0.3">
      <c r="A147">
        <f t="shared" si="2"/>
        <v>142</v>
      </c>
      <c r="B147" t="str">
        <f>IF(ISBLANK('List of Employees'!B155),"",'List of Employees'!B155)</f>
        <v>DAVID MELANIE D.</v>
      </c>
      <c r="C147" s="25" t="str">
        <f>VLOOKUP(Table3[[#This Row],[EMPLOYEE NAME]],Employees[[Employee Name]:[Office]],6)</f>
        <v>TCIS</v>
      </c>
      <c r="I147" s="30">
        <f>SUM(Table3[[#This Row],['# SICK LEAVE]:['#OTHERS]])</f>
        <v>0</v>
      </c>
    </row>
    <row r="148" spans="1:9" ht="29.4" customHeight="1" x14ac:dyDescent="0.3">
      <c r="A148">
        <f t="shared" si="2"/>
        <v>143</v>
      </c>
      <c r="B148" t="str">
        <f>IF(ISBLANK('List of Employees'!B156),"",'List of Employees'!B156)</f>
        <v>DE ASIS JANETTE D.</v>
      </c>
      <c r="C148" s="25" t="str">
        <f>VLOOKUP(Table3[[#This Row],[EMPLOYEE NAME]],Employees[[Employee Name]:[Office]],6)</f>
        <v>BPLO</v>
      </c>
      <c r="I148" s="30">
        <f>SUM(Table3[[#This Row],['# SICK LEAVE]:['#OTHERS]])</f>
        <v>0</v>
      </c>
    </row>
    <row r="149" spans="1:9" ht="29.4" customHeight="1" x14ac:dyDescent="0.3">
      <c r="A149">
        <f t="shared" si="2"/>
        <v>144</v>
      </c>
      <c r="B149" t="str">
        <f>IF(ISBLANK('List of Employees'!B157),"",'List of Employees'!B157)</f>
        <v>DE CASTRO  CHRISTINE JEAN D.</v>
      </c>
      <c r="C149" s="25" t="str">
        <f>VLOOKUP(Table3[[#This Row],[EMPLOYEE NAME]],Employees[[Employee Name]:[Office]],6)</f>
        <v>ONT</v>
      </c>
      <c r="I149" s="30">
        <f>SUM(Table3[[#This Row],['# SICK LEAVE]:['#OTHERS]])</f>
        <v>0</v>
      </c>
    </row>
    <row r="150" spans="1:9" ht="29.4" customHeight="1" x14ac:dyDescent="0.3">
      <c r="A150">
        <f t="shared" si="2"/>
        <v>145</v>
      </c>
      <c r="B150" t="str">
        <f>IF(ISBLANK('List of Employees'!B159),"",'List of Employees'!B159)</f>
        <v>DE CASTRO JOSEPH NHOEL T.</v>
      </c>
      <c r="C150" s="25" t="str">
        <f>VLOOKUP(Table3[[#This Row],[EMPLOYEE NAME]],Employees[[Employee Name]:[Office]],6)</f>
        <v>LCR</v>
      </c>
      <c r="I150" s="30">
        <f>SUM(Table3[[#This Row],['# SICK LEAVE]:['#OTHERS]])</f>
        <v>0</v>
      </c>
    </row>
    <row r="151" spans="1:9" ht="29.4" customHeight="1" x14ac:dyDescent="0.3">
      <c r="A151">
        <f t="shared" si="2"/>
        <v>146</v>
      </c>
      <c r="B151" t="str">
        <f>IF(ISBLANK('List of Employees'!B160),"",'List of Employees'!B160)</f>
        <v>DE CASTRO JUANITA M.</v>
      </c>
      <c r="C151" s="25" t="str">
        <f>VLOOKUP(Table3[[#This Row],[EMPLOYEE NAME]],Employees[[Employee Name]:[Office]],6)</f>
        <v>CEO</v>
      </c>
      <c r="I151" s="30">
        <f>SUM(Table3[[#This Row],['# SICK LEAVE]:['#OTHERS]])</f>
        <v>0</v>
      </c>
    </row>
    <row r="152" spans="1:9" ht="29.4" customHeight="1" x14ac:dyDescent="0.3">
      <c r="A152">
        <f t="shared" si="2"/>
        <v>147</v>
      </c>
      <c r="B152" t="str">
        <f>IF(ISBLANK('List of Employees'!B162),"",'List of Employees'!B162)</f>
        <v>DE GRANO MA. ERLINDA F.</v>
      </c>
      <c r="C152" s="25" t="str">
        <f>VLOOKUP(Table3[[#This Row],[EMPLOYEE NAME]],Employees[[Employee Name]:[Office]],6)</f>
        <v>CTO</v>
      </c>
      <c r="I152" s="30">
        <f>SUM(Table3[[#This Row],['# SICK LEAVE]:['#OTHERS]])</f>
        <v>0</v>
      </c>
    </row>
    <row r="153" spans="1:9" ht="29.4" customHeight="1" x14ac:dyDescent="0.3">
      <c r="A153">
        <f t="shared" si="2"/>
        <v>148</v>
      </c>
      <c r="B153" t="str">
        <f>IF(ISBLANK('List of Employees'!B163),"",'List of Employees'!B163)</f>
        <v>DE GUIA MARIVIC B.</v>
      </c>
      <c r="C153" s="25" t="str">
        <f>VLOOKUP(Table3[[#This Row],[EMPLOYEE NAME]],Employees[[Employee Name]:[Office]],6)</f>
        <v>TICC</v>
      </c>
      <c r="I153" s="30">
        <f>SUM(Table3[[#This Row],['# SICK LEAVE]:['#OTHERS]])</f>
        <v>0</v>
      </c>
    </row>
    <row r="154" spans="1:9" ht="29.4" customHeight="1" x14ac:dyDescent="0.3">
      <c r="A154">
        <f t="shared" si="2"/>
        <v>149</v>
      </c>
      <c r="B154" t="str">
        <f>IF(ISBLANK('List of Employees'!B164),"",'List of Employees'!B164)</f>
        <v xml:space="preserve">DE GUZMAN CLEMENTE  </v>
      </c>
      <c r="C154" s="25" t="str">
        <f>VLOOKUP(Table3[[#This Row],[EMPLOYEE NAME]],Employees[[Employee Name]:[Office]],6)</f>
        <v>ONT</v>
      </c>
      <c r="I154" s="30">
        <f>SUM(Table3[[#This Row],['# SICK LEAVE]:['#OTHERS]])</f>
        <v>0</v>
      </c>
    </row>
    <row r="155" spans="1:9" ht="29.4" customHeight="1" x14ac:dyDescent="0.3">
      <c r="A155">
        <f t="shared" si="2"/>
        <v>150</v>
      </c>
      <c r="B155" t="str">
        <f>IF(ISBLANK('List of Employees'!B165),"",'List of Employees'!B165)</f>
        <v>DE GUZMAN RONALD ANDREW G.</v>
      </c>
      <c r="C155" s="25" t="str">
        <f>VLOOKUP(Table3[[#This Row],[EMPLOYEE NAME]],Employees[[Employee Name]:[Office]],6)</f>
        <v>CHO</v>
      </c>
      <c r="I155" s="30">
        <f>SUM(Table3[[#This Row],['# SICK LEAVE]:['#OTHERS]])</f>
        <v>0</v>
      </c>
    </row>
    <row r="156" spans="1:9" ht="29.4" customHeight="1" x14ac:dyDescent="0.3">
      <c r="A156">
        <f t="shared" si="2"/>
        <v>151</v>
      </c>
      <c r="B156" t="str">
        <f>IF(ISBLANK('List of Employees'!B166),"",'List of Employees'!B166)</f>
        <v>DE LARA GRACE L.</v>
      </c>
      <c r="C156" s="25" t="str">
        <f>VLOOKUP(Table3[[#This Row],[EMPLOYEE NAME]],Employees[[Employee Name]:[Office]],6)</f>
        <v>ONT</v>
      </c>
      <c r="I156" s="30">
        <f>SUM(Table3[[#This Row],['# SICK LEAVE]:['#OTHERS]])</f>
        <v>0</v>
      </c>
    </row>
    <row r="157" spans="1:9" ht="29.4" customHeight="1" x14ac:dyDescent="0.3">
      <c r="A157">
        <f t="shared" si="2"/>
        <v>152</v>
      </c>
      <c r="B157" t="str">
        <f>IF(ISBLANK('List of Employees'!B167),"",'List of Employees'!B167)</f>
        <v>DE LEON ANALITA B.</v>
      </c>
      <c r="C157" s="25" t="str">
        <f>VLOOKUP(Table3[[#This Row],[EMPLOYEE NAME]],Employees[[Employee Name]:[Office]],6)</f>
        <v>PICNIC GROVE</v>
      </c>
      <c r="I157" s="30">
        <f>SUM(Table3[[#This Row],['# SICK LEAVE]:['#OTHERS]])</f>
        <v>0</v>
      </c>
    </row>
    <row r="158" spans="1:9" ht="29.4" customHeight="1" x14ac:dyDescent="0.3">
      <c r="A158">
        <f t="shared" si="2"/>
        <v>153</v>
      </c>
      <c r="B158" t="str">
        <f>IF(ISBLANK('List of Employees'!B168),"",'List of Employees'!B168)</f>
        <v xml:space="preserve">DE LUNA ERNESTO  </v>
      </c>
      <c r="C158" s="25" t="str">
        <f>VLOOKUP(Table3[[#This Row],[EMPLOYEE NAME]],Employees[[Employee Name]:[Office]],6)</f>
        <v>MAHOGANY MARKET</v>
      </c>
      <c r="I158" s="30">
        <f>SUM(Table3[[#This Row],['# SICK LEAVE]:['#OTHERS]])</f>
        <v>0</v>
      </c>
    </row>
    <row r="159" spans="1:9" ht="29.4" customHeight="1" x14ac:dyDescent="0.3">
      <c r="A159">
        <f t="shared" si="2"/>
        <v>154</v>
      </c>
      <c r="B159" t="str">
        <f>IF(ISBLANK('List of Employees'!B169),"",'List of Employees'!B169)</f>
        <v>DE OCAMPO ALMA A.</v>
      </c>
      <c r="C159" s="25" t="str">
        <f>VLOOKUP(Table3[[#This Row],[EMPLOYEE NAME]],Employees[[Employee Name]:[Office]],6)</f>
        <v>CTO</v>
      </c>
      <c r="I159" s="30">
        <f>SUM(Table3[[#This Row],['# SICK LEAVE]:['#OTHERS]])</f>
        <v>0</v>
      </c>
    </row>
    <row r="160" spans="1:9" ht="29.4" customHeight="1" x14ac:dyDescent="0.3">
      <c r="A160">
        <f t="shared" si="2"/>
        <v>155</v>
      </c>
      <c r="B160" t="str">
        <f>IF(ISBLANK('List of Employees'!B170),"",'List of Employees'!B170)</f>
        <v>DE OCAMPO MA. ELENA D.</v>
      </c>
      <c r="C160" s="25" t="str">
        <f>VLOOKUP(Table3[[#This Row],[EMPLOYEE NAME]],Employees[[Employee Name]:[Office]],6)</f>
        <v>SP</v>
      </c>
      <c r="I160" s="30">
        <f>SUM(Table3[[#This Row],['# SICK LEAVE]:['#OTHERS]])</f>
        <v>0</v>
      </c>
    </row>
    <row r="161" spans="1:9" ht="29.4" customHeight="1" x14ac:dyDescent="0.3">
      <c r="A161">
        <f t="shared" si="2"/>
        <v>156</v>
      </c>
      <c r="B161" t="str">
        <f>IF(ISBLANK('List of Employees'!B171),"",'List of Employees'!B171)</f>
        <v>DE OCAMPO MARISSA B.</v>
      </c>
      <c r="C161" s="25" t="str">
        <f>VLOOKUP(Table3[[#This Row],[EMPLOYEE NAME]],Employees[[Employee Name]:[Office]],6)</f>
        <v>THRDC</v>
      </c>
      <c r="I161" s="30">
        <f>SUM(Table3[[#This Row],['# SICK LEAVE]:['#OTHERS]])</f>
        <v>0</v>
      </c>
    </row>
    <row r="162" spans="1:9" ht="29.4" customHeight="1" x14ac:dyDescent="0.3">
      <c r="A162">
        <f t="shared" si="2"/>
        <v>157</v>
      </c>
      <c r="B162" t="str">
        <f>IF(ISBLANK('List of Employees'!B174),"",'List of Employees'!B174)</f>
        <v>DE VILLA MYRNA D.</v>
      </c>
      <c r="C162" s="25" t="str">
        <f>VLOOKUP(Table3[[#This Row],[EMPLOYEE NAME]],Employees[[Employee Name]:[Office]],6)</f>
        <v>GSO</v>
      </c>
      <c r="I162" s="30">
        <f>SUM(Table3[[#This Row],['# SICK LEAVE]:['#OTHERS]])</f>
        <v>0</v>
      </c>
    </row>
    <row r="163" spans="1:9" ht="29.4" customHeight="1" x14ac:dyDescent="0.3">
      <c r="A163">
        <f t="shared" si="2"/>
        <v>158</v>
      </c>
      <c r="B163" t="str">
        <f>IF(ISBLANK('List of Employees'!B175),"",'List of Employees'!B175)</f>
        <v>DE VILLA OFELIA G.</v>
      </c>
      <c r="C163" s="25" t="str">
        <f>VLOOKUP(Table3[[#This Row],[EMPLOYEE NAME]],Employees[[Employee Name]:[Office]],6)</f>
        <v>COMELEC</v>
      </c>
      <c r="I163" s="30">
        <f>SUM(Table3[[#This Row],['# SICK LEAVE]:['#OTHERS]])</f>
        <v>0</v>
      </c>
    </row>
    <row r="164" spans="1:9" ht="29.4" customHeight="1" x14ac:dyDescent="0.3">
      <c r="A164">
        <f t="shared" si="2"/>
        <v>159</v>
      </c>
      <c r="B164" t="str">
        <f>IF(ISBLANK('List of Employees'!B176),"",'List of Employees'!B176)</f>
        <v>DEL MUNDO ESTER B.</v>
      </c>
      <c r="C164" s="25" t="str">
        <f>VLOOKUP(Table3[[#This Row],[EMPLOYEE NAME]],Employees[[Employee Name]:[Office]],6)</f>
        <v>CEO</v>
      </c>
      <c r="I164" s="30">
        <f>SUM(Table3[[#This Row],['# SICK LEAVE]:['#OTHERS]])</f>
        <v>0</v>
      </c>
    </row>
    <row r="165" spans="1:9" ht="29.4" customHeight="1" x14ac:dyDescent="0.3">
      <c r="A165">
        <f t="shared" si="2"/>
        <v>160</v>
      </c>
      <c r="B165" t="str">
        <f>IF(ISBLANK('List of Employees'!B178),"",'List of Employees'!B178)</f>
        <v>DEL MUNDO JONASA B.</v>
      </c>
      <c r="C165" s="25" t="str">
        <f>VLOOKUP(Table3[[#This Row],[EMPLOYEE NAME]],Employees[[Employee Name]:[Office]],6)</f>
        <v>CHO</v>
      </c>
      <c r="I165" s="30">
        <f>SUM(Table3[[#This Row],['# SICK LEAVE]:['#OTHERS]])</f>
        <v>0</v>
      </c>
    </row>
    <row r="166" spans="1:9" ht="29.4" customHeight="1" x14ac:dyDescent="0.3">
      <c r="A166">
        <f t="shared" si="2"/>
        <v>161</v>
      </c>
      <c r="B166" t="str">
        <f>IF(ISBLANK('List of Employees'!B179),"",'List of Employees'!B179)</f>
        <v>DEL MUNDO ROSALLE A.</v>
      </c>
      <c r="C166" s="25" t="str">
        <f>VLOOKUP(Table3[[#This Row],[EMPLOYEE NAME]],Employees[[Employee Name]:[Office]],6)</f>
        <v>PIO</v>
      </c>
      <c r="I166" s="30">
        <f>SUM(Table3[[#This Row],['# SICK LEAVE]:['#OTHERS]])</f>
        <v>0</v>
      </c>
    </row>
    <row r="167" spans="1:9" ht="29.4" customHeight="1" x14ac:dyDescent="0.3">
      <c r="A167">
        <f t="shared" si="2"/>
        <v>162</v>
      </c>
      <c r="B167" t="str">
        <f>IF(ISBLANK('List of Employees'!B180),"",'List of Employees'!B180)</f>
        <v>DELA CRUZ CHARITO A.</v>
      </c>
      <c r="C167" s="25" t="str">
        <f>VLOOKUP(Table3[[#This Row],[EMPLOYEE NAME]],Employees[[Employee Name]:[Office]],6)</f>
        <v>AGRICULTURE OFFICE</v>
      </c>
      <c r="I167" s="30">
        <f>SUM(Table3[[#This Row],['# SICK LEAVE]:['#OTHERS]])</f>
        <v>0</v>
      </c>
    </row>
    <row r="168" spans="1:9" ht="29.4" customHeight="1" x14ac:dyDescent="0.3">
      <c r="A168">
        <f t="shared" si="2"/>
        <v>163</v>
      </c>
      <c r="B168" t="str">
        <f>IF(ISBLANK('List of Employees'!B182),"",'List of Employees'!B182)</f>
        <v>DELA CRUZ EVANGELINE P.</v>
      </c>
      <c r="C168" s="25" t="str">
        <f>VLOOKUP(Table3[[#This Row],[EMPLOYEE NAME]],Employees[[Employee Name]:[Office]],6)</f>
        <v>AGRICULTURE OFFICE</v>
      </c>
      <c r="I168" s="30">
        <f>SUM(Table3[[#This Row],['# SICK LEAVE]:['#OTHERS]])</f>
        <v>0</v>
      </c>
    </row>
    <row r="169" spans="1:9" ht="29.4" customHeight="1" x14ac:dyDescent="0.3">
      <c r="A169">
        <f t="shared" si="2"/>
        <v>164</v>
      </c>
      <c r="B169" t="str">
        <f>IF(ISBLANK('List of Employees'!B183),"",'List of Employees'!B183)</f>
        <v>DELA GRACIA MA. CECILIA P.</v>
      </c>
      <c r="C169" s="25" t="str">
        <f>VLOOKUP(Table3[[#This Row],[EMPLOYEE NAME]],Employees[[Employee Name]:[Office]],6)</f>
        <v>ACCOUNTING</v>
      </c>
      <c r="I169" s="30">
        <f>SUM(Table3[[#This Row],['# SICK LEAVE]:['#OTHERS]])</f>
        <v>0</v>
      </c>
    </row>
    <row r="170" spans="1:9" ht="29.4" customHeight="1" x14ac:dyDescent="0.3">
      <c r="A170">
        <f t="shared" si="2"/>
        <v>165</v>
      </c>
      <c r="B170" t="str">
        <f>IF(ISBLANK('List of Employees'!B184),"",'List of Employees'!B184)</f>
        <v>DELA PEÑA ALFREDO C.</v>
      </c>
      <c r="C170" s="25" t="str">
        <f>VLOOKUP(Table3[[#This Row],[EMPLOYEE NAME]],Employees[[Employee Name]:[Office]],6)</f>
        <v>CEO</v>
      </c>
      <c r="I170" s="30">
        <f>SUM(Table3[[#This Row],['# SICK LEAVE]:['#OTHERS]])</f>
        <v>0</v>
      </c>
    </row>
    <row r="171" spans="1:9" ht="29.4" customHeight="1" x14ac:dyDescent="0.3">
      <c r="A171">
        <f t="shared" si="2"/>
        <v>166</v>
      </c>
      <c r="B171" t="str">
        <f>IF(ISBLANK('List of Employees'!B185),"",'List of Employees'!B185)</f>
        <v>DELFINO NINA C.</v>
      </c>
      <c r="C171" s="25" t="str">
        <f>VLOOKUP(Table3[[#This Row],[EMPLOYEE NAME]],Employees[[Employee Name]:[Office]],6)</f>
        <v>ONT</v>
      </c>
      <c r="I171" s="30">
        <f>SUM(Table3[[#This Row],['# SICK LEAVE]:['#OTHERS]])</f>
        <v>0</v>
      </c>
    </row>
    <row r="172" spans="1:9" ht="29.4" customHeight="1" x14ac:dyDescent="0.3">
      <c r="A172">
        <f t="shared" si="2"/>
        <v>167</v>
      </c>
      <c r="B172" t="str">
        <f>IF(ISBLANK('List of Employees'!B186),"",'List of Employees'!B186)</f>
        <v>DEMATERA PEDRO B.</v>
      </c>
      <c r="C172" s="25" t="str">
        <f>VLOOKUP(Table3[[#This Row],[EMPLOYEE NAME]],Employees[[Employee Name]:[Office]],6)</f>
        <v>CCR</v>
      </c>
      <c r="I172" s="30">
        <f>SUM(Table3[[#This Row],['# SICK LEAVE]:['#OTHERS]])</f>
        <v>0</v>
      </c>
    </row>
    <row r="173" spans="1:9" ht="29.4" customHeight="1" x14ac:dyDescent="0.3">
      <c r="A173">
        <f t="shared" si="2"/>
        <v>168</v>
      </c>
      <c r="B173" t="str">
        <f>IF(ISBLANK('List of Employees'!B187),"",'List of Employees'!B187)</f>
        <v>DERLA APOLONIO JR D.</v>
      </c>
      <c r="C173" s="25" t="str">
        <f>VLOOKUP(Table3[[#This Row],[EMPLOYEE NAME]],Employees[[Employee Name]:[Office]],6)</f>
        <v>CENRO</v>
      </c>
      <c r="I173" s="30">
        <f>SUM(Table3[[#This Row],['# SICK LEAVE]:['#OTHERS]])</f>
        <v>0</v>
      </c>
    </row>
    <row r="174" spans="1:9" ht="29.4" customHeight="1" x14ac:dyDescent="0.3">
      <c r="A174">
        <f t="shared" si="2"/>
        <v>169</v>
      </c>
      <c r="B174" t="str">
        <f>IF(ISBLANK('List of Employees'!B188),"",'List of Employees'!B188)</f>
        <v>DERLA ARTHUR D.</v>
      </c>
      <c r="C174" s="25" t="str">
        <f>VLOOKUP(Table3[[#This Row],[EMPLOYEE NAME]],Employees[[Employee Name]:[Office]],6)</f>
        <v>CENRO</v>
      </c>
      <c r="I174" s="30">
        <f>SUM(Table3[[#This Row],['# SICK LEAVE]:['#OTHERS]])</f>
        <v>0</v>
      </c>
    </row>
    <row r="175" spans="1:9" ht="29.4" customHeight="1" x14ac:dyDescent="0.3">
      <c r="A175">
        <f t="shared" si="2"/>
        <v>170</v>
      </c>
      <c r="B175" t="str">
        <f>IF(ISBLANK('List of Employees'!B190),"",'List of Employees'!B190)</f>
        <v>DESIPEDA MACARIA P.</v>
      </c>
      <c r="C175" s="25" t="str">
        <f>VLOOKUP(Table3[[#This Row],[EMPLOYEE NAME]],Employees[[Employee Name]:[Office]],6)</f>
        <v>TICC</v>
      </c>
      <c r="I175" s="30">
        <f>SUM(Table3[[#This Row],['# SICK LEAVE]:['#OTHERS]])</f>
        <v>0</v>
      </c>
    </row>
    <row r="176" spans="1:9" ht="29.4" customHeight="1" x14ac:dyDescent="0.3">
      <c r="A176">
        <f t="shared" si="2"/>
        <v>171</v>
      </c>
      <c r="B176" t="str">
        <f>IF(ISBLANK('List of Employees'!B191),"",'List of Employees'!B191)</f>
        <v>DIAZ CAROLINA P.</v>
      </c>
      <c r="C176" s="25" t="str">
        <f>VLOOKUP(Table3[[#This Row],[EMPLOYEE NAME]],Employees[[Employee Name]:[Office]],6)</f>
        <v>SP</v>
      </c>
      <c r="I176" s="30">
        <f>SUM(Table3[[#This Row],['# SICK LEAVE]:['#OTHERS]])</f>
        <v>0</v>
      </c>
    </row>
    <row r="177" spans="1:9" ht="29.4" customHeight="1" x14ac:dyDescent="0.3">
      <c r="A177">
        <f t="shared" si="2"/>
        <v>172</v>
      </c>
      <c r="B177" t="str">
        <f>IF(ISBLANK('List of Employees'!B192),"",'List of Employees'!B192)</f>
        <v>DIAZ CAROLINA P.</v>
      </c>
      <c r="C177" s="25" t="str">
        <f>VLOOKUP(Table3[[#This Row],[EMPLOYEE NAME]],Employees[[Employee Name]:[Office]],6)</f>
        <v>SP</v>
      </c>
      <c r="I177" s="30">
        <f>SUM(Table3[[#This Row],['# SICK LEAVE]:['#OTHERS]])</f>
        <v>0</v>
      </c>
    </row>
    <row r="178" spans="1:9" ht="29.4" customHeight="1" x14ac:dyDescent="0.3">
      <c r="A178">
        <f t="shared" si="2"/>
        <v>173</v>
      </c>
      <c r="B178" t="str">
        <f>IF(ISBLANK('List of Employees'!B193),"",'List of Employees'!B193)</f>
        <v xml:space="preserve">DIGNO DANILO  </v>
      </c>
      <c r="C178" s="25" t="str">
        <f>VLOOKUP(Table3[[#This Row],[EMPLOYEE NAME]],Employees[[Employee Name]:[Office]],6)</f>
        <v>CENRO</v>
      </c>
      <c r="I178" s="30">
        <f>SUM(Table3[[#This Row],['# SICK LEAVE]:['#OTHERS]])</f>
        <v>0</v>
      </c>
    </row>
    <row r="179" spans="1:9" ht="29.4" customHeight="1" x14ac:dyDescent="0.3">
      <c r="A179">
        <f t="shared" si="2"/>
        <v>174</v>
      </c>
      <c r="B179" t="str">
        <f>IF(ISBLANK('List of Employees'!B194),"",'List of Employees'!B194)</f>
        <v xml:space="preserve">DIGO MANUEL  </v>
      </c>
      <c r="C179" s="25" t="str">
        <f>VLOOKUP(Table3[[#This Row],[EMPLOYEE NAME]],Employees[[Employee Name]:[Office]],6)</f>
        <v>PICNIC GROVE</v>
      </c>
      <c r="I179" s="30">
        <f>SUM(Table3[[#This Row],['# SICK LEAVE]:['#OTHERS]])</f>
        <v>0</v>
      </c>
    </row>
    <row r="180" spans="1:9" ht="29.4" customHeight="1" x14ac:dyDescent="0.3">
      <c r="A180">
        <f t="shared" si="2"/>
        <v>175</v>
      </c>
      <c r="B180" t="str">
        <f>IF(ISBLANK('List of Employees'!B195),"",'List of Employees'!B195)</f>
        <v>DIGO MARIE BERNADETTE C.</v>
      </c>
      <c r="C180" s="25" t="str">
        <f>VLOOKUP(Table3[[#This Row],[EMPLOYEE NAME]],Employees[[Employee Name]:[Office]],6)</f>
        <v>ONT</v>
      </c>
      <c r="I180" s="30">
        <f>SUM(Table3[[#This Row],['# SICK LEAVE]:['#OTHERS]])</f>
        <v>0</v>
      </c>
    </row>
    <row r="181" spans="1:9" ht="29.4" customHeight="1" x14ac:dyDescent="0.3">
      <c r="A181">
        <f t="shared" si="2"/>
        <v>176</v>
      </c>
      <c r="B181" t="str">
        <f>IF(ISBLANK('List of Employees'!B196),"",'List of Employees'!B196)</f>
        <v>DILIDILI AIREEN M.</v>
      </c>
      <c r="C181" s="25" t="str">
        <f>VLOOKUP(Table3[[#This Row],[EMPLOYEE NAME]],Employees[[Employee Name]:[Office]],6)</f>
        <v>TICC</v>
      </c>
      <c r="I181" s="30">
        <f>SUM(Table3[[#This Row],['# SICK LEAVE]:['#OTHERS]])</f>
        <v>0</v>
      </c>
    </row>
    <row r="182" spans="1:9" ht="29.4" customHeight="1" x14ac:dyDescent="0.3">
      <c r="A182">
        <f t="shared" si="2"/>
        <v>177</v>
      </c>
      <c r="B182" t="str">
        <f>IF(ISBLANK('List of Employees'!B197),"",'List of Employees'!B197)</f>
        <v>DIMAANO LEOVIGILDA A.</v>
      </c>
      <c r="C182" s="25" t="str">
        <f>VLOOKUP(Table3[[#This Row],[EMPLOYEE NAME]],Employees[[Employee Name]:[Office]],6)</f>
        <v>EEO/CITY MARKET</v>
      </c>
      <c r="I182" s="30">
        <f>SUM(Table3[[#This Row],['# SICK LEAVE]:['#OTHERS]])</f>
        <v>0</v>
      </c>
    </row>
    <row r="183" spans="1:9" ht="29.4" customHeight="1" x14ac:dyDescent="0.3">
      <c r="A183">
        <f t="shared" si="2"/>
        <v>178</v>
      </c>
      <c r="B183" t="str">
        <f>IF(ISBLANK('List of Employees'!B198),"",'List of Employees'!B198)</f>
        <v>DIMAILIG ARLYN R.</v>
      </c>
      <c r="C183" s="25" t="str">
        <f>VLOOKUP(Table3[[#This Row],[EMPLOYEE NAME]],Employees[[Employee Name]:[Office]],6)</f>
        <v>MAHOGANY MARKET</v>
      </c>
      <c r="I183" s="30">
        <f>SUM(Table3[[#This Row],['# SICK LEAVE]:['#OTHERS]])</f>
        <v>0</v>
      </c>
    </row>
    <row r="184" spans="1:9" ht="29.4" customHeight="1" x14ac:dyDescent="0.3">
      <c r="A184">
        <f t="shared" si="2"/>
        <v>179</v>
      </c>
      <c r="B184" t="str">
        <f>IF(ISBLANK('List of Employees'!B199),"",'List of Employees'!B199)</f>
        <v>DIMAPILIS ALFREDO C.</v>
      </c>
      <c r="C184" s="25" t="str">
        <f>VLOOKUP(Table3[[#This Row],[EMPLOYEE NAME]],Employees[[Employee Name]:[Office]],6)</f>
        <v>CBO</v>
      </c>
      <c r="I184" s="30">
        <f>SUM(Table3[[#This Row],['# SICK LEAVE]:['#OTHERS]])</f>
        <v>0</v>
      </c>
    </row>
    <row r="185" spans="1:9" ht="29.4" customHeight="1" x14ac:dyDescent="0.3">
      <c r="A185">
        <f t="shared" si="2"/>
        <v>180</v>
      </c>
      <c r="B185" t="str">
        <f>IF(ISBLANK('List of Employees'!B201),"",'List of Employees'!B201)</f>
        <v>DIMAPILIS ARIEL M.</v>
      </c>
      <c r="C185" s="25" t="str">
        <f>VLOOKUP(Table3[[#This Row],[EMPLOYEE NAME]],Employees[[Employee Name]:[Office]],6)</f>
        <v>CTO</v>
      </c>
      <c r="I185" s="30">
        <f>SUM(Table3[[#This Row],['# SICK LEAVE]:['#OTHERS]])</f>
        <v>0</v>
      </c>
    </row>
    <row r="186" spans="1:9" ht="29.4" customHeight="1" x14ac:dyDescent="0.3">
      <c r="A186">
        <f t="shared" si="2"/>
        <v>181</v>
      </c>
      <c r="B186" t="str">
        <f>IF(ISBLANK('List of Employees'!B202),"",'List of Employees'!B202)</f>
        <v>DIMAPILIS DENNIS C.</v>
      </c>
      <c r="C186" s="25" t="str">
        <f>VLOOKUP(Table3[[#This Row],[EMPLOYEE NAME]],Employees[[Employee Name]:[Office]],6)</f>
        <v>TOPS-CSU</v>
      </c>
      <c r="I186" s="30">
        <f>SUM(Table3[[#This Row],['# SICK LEAVE]:['#OTHERS]])</f>
        <v>0</v>
      </c>
    </row>
    <row r="187" spans="1:9" ht="29.4" customHeight="1" x14ac:dyDescent="0.3">
      <c r="A187">
        <f t="shared" si="2"/>
        <v>182</v>
      </c>
      <c r="B187" t="str">
        <f>IF(ISBLANK('List of Employees'!B203),"",'List of Employees'!B203)</f>
        <v>DIMAPILIS DENNIS C.</v>
      </c>
      <c r="C187" s="25" t="str">
        <f>VLOOKUP(Table3[[#This Row],[EMPLOYEE NAME]],Employees[[Employee Name]:[Office]],6)</f>
        <v>TOPS-CSU</v>
      </c>
      <c r="I187" s="30">
        <f>SUM(Table3[[#This Row],['# SICK LEAVE]:['#OTHERS]])</f>
        <v>0</v>
      </c>
    </row>
    <row r="188" spans="1:9" ht="29.4" customHeight="1" x14ac:dyDescent="0.3">
      <c r="A188">
        <f t="shared" si="2"/>
        <v>183</v>
      </c>
      <c r="B188" t="str">
        <f>IF(ISBLANK('List of Employees'!B204),"",'List of Employees'!B204)</f>
        <v>DIMAPILIS ELIZABETH A.</v>
      </c>
      <c r="C188" s="25" t="str">
        <f>VLOOKUP(Table3[[#This Row],[EMPLOYEE NAME]],Employees[[Employee Name]:[Office]],6)</f>
        <v>CSWDO</v>
      </c>
      <c r="I188" s="30">
        <f>SUM(Table3[[#This Row],['# SICK LEAVE]:['#OTHERS]])</f>
        <v>0</v>
      </c>
    </row>
    <row r="189" spans="1:9" ht="29.4" customHeight="1" x14ac:dyDescent="0.3">
      <c r="A189">
        <f t="shared" si="2"/>
        <v>184</v>
      </c>
      <c r="B189" t="str">
        <f>IF(ISBLANK('List of Employees'!B205),"",'List of Employees'!B205)</f>
        <v>DIMAPILIS ELIZABETH D.</v>
      </c>
      <c r="C189" s="25" t="str">
        <f>VLOOKUP(Table3[[#This Row],[EMPLOYEE NAME]],Employees[[Employee Name]:[Office]],6)</f>
        <v>CSWDO</v>
      </c>
      <c r="I189" s="30">
        <f>SUM(Table3[[#This Row],['# SICK LEAVE]:['#OTHERS]])</f>
        <v>0</v>
      </c>
    </row>
    <row r="190" spans="1:9" ht="29.4" customHeight="1" x14ac:dyDescent="0.3">
      <c r="A190">
        <f t="shared" si="2"/>
        <v>185</v>
      </c>
      <c r="B190" t="str">
        <f>IF(ISBLANK('List of Employees'!B206),"",'List of Employees'!B206)</f>
        <v>DIMAPILIS ELVIRA S.</v>
      </c>
      <c r="C190" s="25" t="str">
        <f>VLOOKUP(Table3[[#This Row],[EMPLOYEE NAME]],Employees[[Employee Name]:[Office]],6)</f>
        <v>CTO</v>
      </c>
      <c r="I190" s="30">
        <f>SUM(Table3[[#This Row],['# SICK LEAVE]:['#OTHERS]])</f>
        <v>0</v>
      </c>
    </row>
    <row r="191" spans="1:9" ht="29.4" customHeight="1" x14ac:dyDescent="0.3">
      <c r="A191">
        <f t="shared" si="2"/>
        <v>186</v>
      </c>
      <c r="B191" t="str">
        <f>IF(ISBLANK('List of Employees'!B207),"",'List of Employees'!B207)</f>
        <v>DIMAPILIS JONNA T.</v>
      </c>
      <c r="C191" s="25" t="str">
        <f>VLOOKUP(Table3[[#This Row],[EMPLOYEE NAME]],Employees[[Employee Name]:[Office]],6)</f>
        <v>ADMIN OFFICE</v>
      </c>
      <c r="I191" s="30">
        <f>SUM(Table3[[#This Row],['# SICK LEAVE]:['#OTHERS]])</f>
        <v>0</v>
      </c>
    </row>
    <row r="192" spans="1:9" ht="29.4" customHeight="1" x14ac:dyDescent="0.3">
      <c r="A192">
        <f t="shared" si="2"/>
        <v>187</v>
      </c>
      <c r="B192" t="str">
        <f>IF(ISBLANK('List of Employees'!B208),"",'List of Employees'!B208)</f>
        <v>DIMAPILIS JOSEPHINE P.</v>
      </c>
      <c r="C192" s="25" t="str">
        <f>VLOOKUP(Table3[[#This Row],[EMPLOYEE NAME]],Employees[[Employee Name]:[Office]],6)</f>
        <v>CTO</v>
      </c>
      <c r="I192" s="30">
        <f>SUM(Table3[[#This Row],['# SICK LEAVE]:['#OTHERS]])</f>
        <v>0</v>
      </c>
    </row>
    <row r="193" spans="1:9" ht="29.4" customHeight="1" x14ac:dyDescent="0.3">
      <c r="A193">
        <f t="shared" si="2"/>
        <v>188</v>
      </c>
      <c r="B193" t="str">
        <f>IF(ISBLANK('List of Employees'!B210),"",'List of Employees'!B210)</f>
        <v>DIMAPILIS VILMA T.</v>
      </c>
      <c r="C193" s="25" t="str">
        <f>VLOOKUP(Table3[[#This Row],[EMPLOYEE NAME]],Employees[[Employee Name]:[Office]],6)</f>
        <v>GSO</v>
      </c>
      <c r="I193" s="30">
        <f>SUM(Table3[[#This Row],['# SICK LEAVE]:['#OTHERS]])</f>
        <v>0</v>
      </c>
    </row>
    <row r="194" spans="1:9" ht="29.4" customHeight="1" x14ac:dyDescent="0.3">
      <c r="A194">
        <f t="shared" si="2"/>
        <v>189</v>
      </c>
      <c r="B194" t="str">
        <f>IF(ISBLANK('List of Employees'!B211),"",'List of Employees'!B211)</f>
        <v>DIMAPILIS VINCE BENEDICT R.</v>
      </c>
      <c r="C194" s="25" t="str">
        <f>VLOOKUP(Table3[[#This Row],[EMPLOYEE NAME]],Employees[[Employee Name]:[Office]],6)</f>
        <v>CHO</v>
      </c>
      <c r="I194" s="30">
        <f>SUM(Table3[[#This Row],['# SICK LEAVE]:['#OTHERS]])</f>
        <v>0</v>
      </c>
    </row>
    <row r="195" spans="1:9" ht="29.4" customHeight="1" x14ac:dyDescent="0.3">
      <c r="A195">
        <f t="shared" si="2"/>
        <v>190</v>
      </c>
      <c r="B195" t="str">
        <f>IF(ISBLANK('List of Employees'!B212),"",'List of Employees'!B212)</f>
        <v>DIMARANAN ANNA P.</v>
      </c>
      <c r="C195" s="25" t="str">
        <f>VLOOKUP(Table3[[#This Row],[EMPLOYEE NAME]],Employees[[Employee Name]:[Office]],6)</f>
        <v>COOP</v>
      </c>
      <c r="I195" s="30">
        <f>SUM(Table3[[#This Row],['# SICK LEAVE]:['#OTHERS]])</f>
        <v>0</v>
      </c>
    </row>
    <row r="196" spans="1:9" ht="29.4" customHeight="1" x14ac:dyDescent="0.3">
      <c r="A196">
        <f t="shared" si="2"/>
        <v>191</v>
      </c>
      <c r="B196" t="str">
        <f>IF(ISBLANK('List of Employees'!B213),"",'List of Employees'!B213)</f>
        <v>DIMARANAN GREGORIA C.</v>
      </c>
      <c r="C196" s="25" t="str">
        <f>VLOOKUP(Table3[[#This Row],[EMPLOYEE NAME]],Employees[[Employee Name]:[Office]],6)</f>
        <v>ACCOUNTING</v>
      </c>
      <c r="I196" s="30">
        <f>SUM(Table3[[#This Row],['# SICK LEAVE]:['#OTHERS]])</f>
        <v>0</v>
      </c>
    </row>
    <row r="197" spans="1:9" ht="29.4" customHeight="1" x14ac:dyDescent="0.3">
      <c r="A197">
        <f t="shared" si="2"/>
        <v>192</v>
      </c>
      <c r="B197" t="str">
        <f>IF(ISBLANK('List of Employees'!B214),"",'List of Employees'!B214)</f>
        <v>DIMARANAN JOEL M.</v>
      </c>
      <c r="C197" s="25" t="str">
        <f>VLOOKUP(Table3[[#This Row],[EMPLOYEE NAME]],Employees[[Employee Name]:[Office]],6)</f>
        <v>TICC</v>
      </c>
      <c r="I197" s="30">
        <f>SUM(Table3[[#This Row],['# SICK LEAVE]:['#OTHERS]])</f>
        <v>0</v>
      </c>
    </row>
    <row r="198" spans="1:9" ht="29.4" customHeight="1" x14ac:dyDescent="0.3">
      <c r="A198">
        <f t="shared" ref="A198:A261" si="3">IF(ISBLANK(B198),"",ROW(A193))</f>
        <v>193</v>
      </c>
      <c r="B198" t="str">
        <f>IF(ISBLANK('List of Employees'!B215),"",'List of Employees'!B215)</f>
        <v>DIMARANAN KHRISSELLE E.</v>
      </c>
      <c r="C198" s="25" t="str">
        <f>VLOOKUP(Table3[[#This Row],[EMPLOYEE NAME]],Employees[[Employee Name]:[Office]],6)</f>
        <v>TCIS</v>
      </c>
      <c r="I198" s="30">
        <f>SUM(Table3[[#This Row],['# SICK LEAVE]:['#OTHERS]])</f>
        <v>0</v>
      </c>
    </row>
    <row r="199" spans="1:9" ht="29.4" customHeight="1" x14ac:dyDescent="0.3">
      <c r="A199">
        <f t="shared" si="3"/>
        <v>194</v>
      </c>
      <c r="B199" t="str">
        <f>IF(ISBLANK('List of Employees'!B216),"",'List of Employees'!B216)</f>
        <v>DIMARANAN PERPETUA F.</v>
      </c>
      <c r="C199" s="25" t="str">
        <f>VLOOKUP(Table3[[#This Row],[EMPLOYEE NAME]],Employees[[Employee Name]:[Office]],6)</f>
        <v>TIPID IMPOK</v>
      </c>
      <c r="I199" s="30">
        <f>SUM(Table3[[#This Row],['# SICK LEAVE]:['#OTHERS]])</f>
        <v>0</v>
      </c>
    </row>
    <row r="200" spans="1:9" ht="29.4" customHeight="1" x14ac:dyDescent="0.3">
      <c r="A200">
        <f t="shared" si="3"/>
        <v>195</v>
      </c>
      <c r="B200" t="str">
        <f>IF(ISBLANK('List of Employees'!B217),"",'List of Employees'!B217)</f>
        <v>DIMARANAN REYNALDO R.</v>
      </c>
      <c r="C200" s="25" t="str">
        <f>VLOOKUP(Table3[[#This Row],[EMPLOYEE NAME]],Employees[[Employee Name]:[Office]],6)</f>
        <v>EEO/ CITY MARKET</v>
      </c>
      <c r="I200" s="30">
        <f>SUM(Table3[[#This Row],['# SICK LEAVE]:['#OTHERS]])</f>
        <v>0</v>
      </c>
    </row>
    <row r="201" spans="1:9" ht="29.4" customHeight="1" x14ac:dyDescent="0.3">
      <c r="A201">
        <f t="shared" si="3"/>
        <v>196</v>
      </c>
      <c r="B201" t="str">
        <f>IF(ISBLANK('List of Employees'!B218),"",'List of Employees'!B218)</f>
        <v>DIMARANAN RODORA G.</v>
      </c>
      <c r="C201" s="25" t="str">
        <f>VLOOKUP(Table3[[#This Row],[EMPLOYEE NAME]],Employees[[Employee Name]:[Office]],6)</f>
        <v>HRMO</v>
      </c>
      <c r="I201" s="30">
        <f>SUM(Table3[[#This Row],['# SICK LEAVE]:['#OTHERS]])</f>
        <v>0</v>
      </c>
    </row>
    <row r="202" spans="1:9" ht="29.4" customHeight="1" x14ac:dyDescent="0.3">
      <c r="A202">
        <f t="shared" si="3"/>
        <v>197</v>
      </c>
      <c r="B202" t="str">
        <f>IF(ISBLANK('List of Employees'!B219),"",'List of Employees'!B219)</f>
        <v>DISEPEDA MACARIA P.</v>
      </c>
      <c r="C202" s="25" t="str">
        <f>VLOOKUP(Table3[[#This Row],[EMPLOYEE NAME]],Employees[[Employee Name]:[Office]],6)</f>
        <v>TICC</v>
      </c>
      <c r="I202" s="30">
        <f>SUM(Table3[[#This Row],['# SICK LEAVE]:['#OTHERS]])</f>
        <v>0</v>
      </c>
    </row>
    <row r="203" spans="1:9" ht="29.4" customHeight="1" x14ac:dyDescent="0.3">
      <c r="A203">
        <f t="shared" si="3"/>
        <v>198</v>
      </c>
      <c r="B203" t="str">
        <f>IF(ISBLANK('List of Employees'!B220),"",'List of Employees'!B220)</f>
        <v xml:space="preserve">DISEPEDA ROMELITO  </v>
      </c>
      <c r="C203" s="25" t="str">
        <f>VLOOKUP(Table3[[#This Row],[EMPLOYEE NAME]],Employees[[Employee Name]:[Office]],6)</f>
        <v>TOPS (ADMIN CSU)</v>
      </c>
      <c r="I203" s="30">
        <f>SUM(Table3[[#This Row],['# SICK LEAVE]:['#OTHERS]])</f>
        <v>0</v>
      </c>
    </row>
    <row r="204" spans="1:9" ht="29.4" customHeight="1" x14ac:dyDescent="0.3">
      <c r="A204">
        <f t="shared" si="3"/>
        <v>199</v>
      </c>
      <c r="B204" t="str">
        <f>IF(ISBLANK('List of Employees'!B221),"",'List of Employees'!B221)</f>
        <v xml:space="preserve">DOCTORA ZENAIDA  </v>
      </c>
      <c r="C204" s="25" t="str">
        <f>VLOOKUP(Table3[[#This Row],[EMPLOYEE NAME]],Employees[[Employee Name]:[Office]],6)</f>
        <v>CENRO</v>
      </c>
      <c r="I204" s="30">
        <f>SUM(Table3[[#This Row],['# SICK LEAVE]:['#OTHERS]])</f>
        <v>0</v>
      </c>
    </row>
    <row r="205" spans="1:9" ht="29.4" customHeight="1" x14ac:dyDescent="0.3">
      <c r="A205">
        <f t="shared" si="3"/>
        <v>200</v>
      </c>
      <c r="B205" t="str">
        <f>IF(ISBLANK('List of Employees'!B223),"",'List of Employees'!B223)</f>
        <v>DOGELIO JEAN MELODY M.</v>
      </c>
      <c r="C205" s="25" t="str">
        <f>VLOOKUP(Table3[[#This Row],[EMPLOYEE NAME]],Employees[[Employee Name]:[Office]],6)</f>
        <v>CTO</v>
      </c>
      <c r="I205" s="30">
        <f>SUM(Table3[[#This Row],['# SICK LEAVE]:['#OTHERS]])</f>
        <v>0</v>
      </c>
    </row>
    <row r="206" spans="1:9" ht="29.4" customHeight="1" x14ac:dyDescent="0.3">
      <c r="A206">
        <f t="shared" si="3"/>
        <v>201</v>
      </c>
      <c r="B206" t="str">
        <f>IF(ISBLANK('List of Employees'!B225),"",'List of Employees'!B225)</f>
        <v>DOGNIDON MARLYN P.</v>
      </c>
      <c r="C206" s="25" t="str">
        <f>VLOOKUP(Table3[[#This Row],[EMPLOYEE NAME]],Employees[[Employee Name]:[Office]],6)</f>
        <v>ONT</v>
      </c>
      <c r="I206" s="30">
        <f>SUM(Table3[[#This Row],['# SICK LEAVE]:['#OTHERS]])</f>
        <v>0</v>
      </c>
    </row>
    <row r="207" spans="1:9" ht="29.4" customHeight="1" x14ac:dyDescent="0.3">
      <c r="A207">
        <f t="shared" si="3"/>
        <v>202</v>
      </c>
      <c r="B207" t="str">
        <f>IF(ISBLANK('List of Employees'!B227),"",'List of Employees'!B227)</f>
        <v>DOMINGO RACHEL L.</v>
      </c>
      <c r="C207" s="25" t="str">
        <f>VLOOKUP(Table3[[#This Row],[EMPLOYEE NAME]],Employees[[Employee Name]:[Office]],6)</f>
        <v>PICNIC GROVE</v>
      </c>
      <c r="I207" s="30">
        <f>SUM(Table3[[#This Row],['# SICK LEAVE]:['#OTHERS]])</f>
        <v>0</v>
      </c>
    </row>
    <row r="208" spans="1:9" ht="29.4" customHeight="1" x14ac:dyDescent="0.3">
      <c r="A208">
        <f t="shared" si="3"/>
        <v>203</v>
      </c>
      <c r="B208" t="str">
        <f>IF(ISBLANK('List of Employees'!B228),"",'List of Employees'!B228)</f>
        <v>DUNGO PURISIMA CORAZON E.</v>
      </c>
      <c r="C208" s="25" t="str">
        <f>VLOOKUP(Table3[[#This Row],[EMPLOYEE NAME]],Employees[[Employee Name]:[Office]],6)</f>
        <v>CTO</v>
      </c>
      <c r="I208" s="30">
        <f>SUM(Table3[[#This Row],['# SICK LEAVE]:['#OTHERS]])</f>
        <v>0</v>
      </c>
    </row>
    <row r="209" spans="1:9" ht="29.4" customHeight="1" x14ac:dyDescent="0.3">
      <c r="A209">
        <f t="shared" si="3"/>
        <v>204</v>
      </c>
      <c r="B209" t="str">
        <f>IF(ISBLANK('List of Employees'!B229),"",'List of Employees'!B229)</f>
        <v>EGASAN DELIA J.</v>
      </c>
      <c r="C209" s="25" t="str">
        <f>VLOOKUP(Table3[[#This Row],[EMPLOYEE NAME]],Employees[[Employee Name]:[Office]],6)</f>
        <v>CHO</v>
      </c>
      <c r="I209" s="30">
        <f>SUM(Table3[[#This Row],['# SICK LEAVE]:['#OTHERS]])</f>
        <v>0</v>
      </c>
    </row>
    <row r="210" spans="1:9" ht="29.4" customHeight="1" x14ac:dyDescent="0.3">
      <c r="A210">
        <f t="shared" si="3"/>
        <v>205</v>
      </c>
      <c r="B210" t="str">
        <f>IF(ISBLANK('List of Employees'!B230),"",'List of Employees'!B230)</f>
        <v>EMELO MARXIANE T.</v>
      </c>
      <c r="C210" s="25" t="str">
        <f>VLOOKUP(Table3[[#This Row],[EMPLOYEE NAME]],Employees[[Employee Name]:[Office]],6)</f>
        <v>ONT</v>
      </c>
      <c r="I210" s="30">
        <f>SUM(Table3[[#This Row],['# SICK LEAVE]:['#OTHERS]])</f>
        <v>0</v>
      </c>
    </row>
    <row r="211" spans="1:9" ht="29.4" customHeight="1" x14ac:dyDescent="0.3">
      <c r="A211">
        <f t="shared" si="3"/>
        <v>206</v>
      </c>
      <c r="B211" t="e">
        <f>IF(ISBLANK('List of Employees'!#REF!),"",'List of Employees'!#REF!)</f>
        <v>#REF!</v>
      </c>
      <c r="C211" s="25" t="e">
        <f>VLOOKUP(Table3[[#This Row],[EMPLOYEE NAME]],Employees[[Employee Name]:[Office]],6)</f>
        <v>#REF!</v>
      </c>
      <c r="I211" s="30">
        <f>SUM(Table3[[#This Row],['# SICK LEAVE]:['#OTHERS]])</f>
        <v>0</v>
      </c>
    </row>
    <row r="212" spans="1:9" ht="29.4" customHeight="1" x14ac:dyDescent="0.3">
      <c r="A212">
        <f t="shared" si="3"/>
        <v>207</v>
      </c>
      <c r="B212" t="str">
        <f>IF(ISBLANK('List of Employees'!B231),"",'List of Employees'!B231)</f>
        <v>EMELO MARYJANE T.</v>
      </c>
      <c r="C212" s="25" t="str">
        <f>VLOOKUP(Table3[[#This Row],[EMPLOYEE NAME]],Employees[[Employee Name]:[Office]],6)</f>
        <v>ONT</v>
      </c>
      <c r="I212" s="30">
        <f>SUM(Table3[[#This Row],['# SICK LEAVE]:['#OTHERS]])</f>
        <v>0</v>
      </c>
    </row>
    <row r="213" spans="1:9" ht="29.4" customHeight="1" x14ac:dyDescent="0.3">
      <c r="A213">
        <f t="shared" si="3"/>
        <v>208</v>
      </c>
      <c r="B213" t="str">
        <f>IF(ISBLANK('List of Employees'!B232),"",'List of Employees'!B232)</f>
        <v>ENMACIO LEILA A.</v>
      </c>
      <c r="C213" s="25" t="str">
        <f>VLOOKUP(Table3[[#This Row],[EMPLOYEE NAME]],Employees[[Employee Name]:[Office]],6)</f>
        <v>ACCOUNTING</v>
      </c>
      <c r="I213" s="30">
        <f>SUM(Table3[[#This Row],['# SICK LEAVE]:['#OTHERS]])</f>
        <v>0</v>
      </c>
    </row>
    <row r="214" spans="1:9" ht="29.4" customHeight="1" x14ac:dyDescent="0.3">
      <c r="A214">
        <f t="shared" si="3"/>
        <v>209</v>
      </c>
      <c r="B214" t="str">
        <f>IF(ISBLANK('List of Employees'!B233),"",'List of Employees'!B233)</f>
        <v>ENRIQUEZ ANABEL O.</v>
      </c>
      <c r="C214" s="25" t="str">
        <f>VLOOKUP(Table3[[#This Row],[EMPLOYEE NAME]],Employees[[Employee Name]:[Office]],6)</f>
        <v>CHO</v>
      </c>
      <c r="I214" s="30">
        <f>SUM(Table3[[#This Row],['# SICK LEAVE]:['#OTHERS]])</f>
        <v>0</v>
      </c>
    </row>
    <row r="215" spans="1:9" ht="29.4" customHeight="1" x14ac:dyDescent="0.3">
      <c r="A215">
        <f t="shared" si="3"/>
        <v>210</v>
      </c>
      <c r="B215" t="str">
        <f>IF(ISBLANK('List of Employees'!B235),"",'List of Employees'!B235)</f>
        <v>ERIDAO ROSALINDA P.</v>
      </c>
      <c r="C215" s="25" t="str">
        <f>VLOOKUP(Table3[[#This Row],[EMPLOYEE NAME]],Employees[[Employee Name]:[Office]],6)</f>
        <v>CSWDO</v>
      </c>
      <c r="I215" s="30">
        <f>SUM(Table3[[#This Row],['# SICK LEAVE]:['#OTHERS]])</f>
        <v>0</v>
      </c>
    </row>
    <row r="216" spans="1:9" ht="29.4" customHeight="1" x14ac:dyDescent="0.3">
      <c r="A216">
        <f t="shared" si="3"/>
        <v>211</v>
      </c>
      <c r="B216" t="str">
        <f>IF(ISBLANK('List of Employees'!B236),"",'List of Employees'!B236)</f>
        <v>ESCAMILLAS EVELYN M.</v>
      </c>
      <c r="C216" s="25" t="str">
        <f>VLOOKUP(Table3[[#This Row],[EMPLOYEE NAME]],Employees[[Employee Name]:[Office]],6)</f>
        <v>CTO</v>
      </c>
      <c r="I216" s="30">
        <f>SUM(Table3[[#This Row],['# SICK LEAVE]:['#OTHERS]])</f>
        <v>0</v>
      </c>
    </row>
    <row r="217" spans="1:9" ht="29.4" customHeight="1" x14ac:dyDescent="0.3">
      <c r="A217">
        <f t="shared" si="3"/>
        <v>212</v>
      </c>
      <c r="B217" t="str">
        <f>IF(ISBLANK('List of Employees'!B237),"",'List of Employees'!B237)</f>
        <v xml:space="preserve">ESMAEL EMRAN  </v>
      </c>
      <c r="C217" s="25" t="str">
        <f>VLOOKUP(Table3[[#This Row],[EMPLOYEE NAME]],Employees[[Employee Name]:[Office]],6)</f>
        <v>CENRO</v>
      </c>
      <c r="I217" s="30">
        <f>SUM(Table3[[#This Row],['# SICK LEAVE]:['#OTHERS]])</f>
        <v>0</v>
      </c>
    </row>
    <row r="218" spans="1:9" ht="29.4" customHeight="1" x14ac:dyDescent="0.3">
      <c r="A218">
        <f t="shared" si="3"/>
        <v>213</v>
      </c>
      <c r="B218" t="str">
        <f>IF(ISBLANK('List of Employees'!B238),"",'List of Employees'!B238)</f>
        <v>ESPINOSA RUBY ANN V.</v>
      </c>
      <c r="C218" s="25" t="str">
        <f>VLOOKUP(Table3[[#This Row],[EMPLOYEE NAME]],Employees[[Employee Name]:[Office]],6)</f>
        <v>ONT</v>
      </c>
      <c r="I218" s="30">
        <f>SUM(Table3[[#This Row],['# SICK LEAVE]:['#OTHERS]])</f>
        <v>0</v>
      </c>
    </row>
    <row r="219" spans="1:9" ht="29.4" customHeight="1" x14ac:dyDescent="0.3">
      <c r="A219">
        <f t="shared" si="3"/>
        <v>214</v>
      </c>
      <c r="B219" t="str">
        <f>IF(ISBLANK('List of Employees'!B239),"",'List of Employees'!B239)</f>
        <v>ESPIRITU RONALD M.</v>
      </c>
      <c r="C219" s="25" t="str">
        <f>VLOOKUP(Table3[[#This Row],[EMPLOYEE NAME]],Employees[[Employee Name]:[Office]],6)</f>
        <v>CTO</v>
      </c>
      <c r="I219" s="30">
        <f>SUM(Table3[[#This Row],['# SICK LEAVE]:['#OTHERS]])</f>
        <v>0</v>
      </c>
    </row>
    <row r="220" spans="1:9" ht="29.4" customHeight="1" x14ac:dyDescent="0.3">
      <c r="A220">
        <f t="shared" si="3"/>
        <v>215</v>
      </c>
      <c r="B220" t="str">
        <f>IF(ISBLANK('List of Employees'!B240),"",'List of Employees'!B240)</f>
        <v>ESTABILLO JUSTINE CARL G.</v>
      </c>
      <c r="C220" s="25" t="str">
        <f>VLOOKUP(Table3[[#This Row],[EMPLOYEE NAME]],Employees[[Employee Name]:[Office]],6)</f>
        <v>CHO</v>
      </c>
      <c r="I220" s="30">
        <f>SUM(Table3[[#This Row],['# SICK LEAVE]:['#OTHERS]])</f>
        <v>0</v>
      </c>
    </row>
    <row r="221" spans="1:9" ht="29.4" customHeight="1" x14ac:dyDescent="0.3">
      <c r="A221">
        <f t="shared" si="3"/>
        <v>216</v>
      </c>
      <c r="B221" t="str">
        <f>IF(ISBLANK('List of Employees'!B241),"",'List of Employees'!B241)</f>
        <v>ESTALE JOCELYN M.</v>
      </c>
      <c r="C221" s="25" t="str">
        <f>VLOOKUP(Table3[[#This Row],[EMPLOYEE NAME]],Employees[[Employee Name]:[Office]],6)</f>
        <v>EEO/CITY MARKET</v>
      </c>
      <c r="I221" s="30">
        <f>SUM(Table3[[#This Row],['# SICK LEAVE]:['#OTHERS]])</f>
        <v>0</v>
      </c>
    </row>
    <row r="222" spans="1:9" ht="29.4" customHeight="1" x14ac:dyDescent="0.3">
      <c r="A222">
        <f t="shared" si="3"/>
        <v>217</v>
      </c>
      <c r="B222" t="str">
        <f>IF(ISBLANK('List of Employees'!B242),"",'List of Employees'!B242)</f>
        <v>ESTIEBER ARISTOTLE B.</v>
      </c>
      <c r="C222" s="25" t="str">
        <f>VLOOKUP(Table3[[#This Row],[EMPLOYEE NAME]],Employees[[Employee Name]:[Office]],6)</f>
        <v>CENRO</v>
      </c>
      <c r="I222" s="30">
        <f>SUM(Table3[[#This Row],['# SICK LEAVE]:['#OTHERS]])</f>
        <v>0</v>
      </c>
    </row>
    <row r="223" spans="1:9" ht="29.4" customHeight="1" x14ac:dyDescent="0.3">
      <c r="A223">
        <f t="shared" si="3"/>
        <v>218</v>
      </c>
      <c r="B223" t="str">
        <f>IF(ISBLANK('List of Employees'!B244),"",'List of Employees'!B244)</f>
        <v>ESTOLE JOCELYN D.</v>
      </c>
      <c r="C223" s="25" t="str">
        <f>VLOOKUP(Table3[[#This Row],[EMPLOYEE NAME]],Employees[[Employee Name]:[Office]],6)</f>
        <v>CCT</v>
      </c>
      <c r="I223" s="30">
        <f>SUM(Table3[[#This Row],['# SICK LEAVE]:['#OTHERS]])</f>
        <v>0</v>
      </c>
    </row>
    <row r="224" spans="1:9" ht="29.4" customHeight="1" x14ac:dyDescent="0.3">
      <c r="A224">
        <f t="shared" si="3"/>
        <v>219</v>
      </c>
      <c r="B224" t="str">
        <f>IF(ISBLANK('List of Employees'!B245),"",'List of Employees'!B245)</f>
        <v>ESTRANGCO MERCY U.</v>
      </c>
      <c r="C224" s="25" t="str">
        <f>VLOOKUP(Table3[[#This Row],[EMPLOYEE NAME]],Employees[[Employee Name]:[Office]],6)</f>
        <v>MAHOGANY MARKET</v>
      </c>
      <c r="I224" s="30">
        <f>SUM(Table3[[#This Row],['# SICK LEAVE]:['#OTHERS]])</f>
        <v>0</v>
      </c>
    </row>
    <row r="225" spans="1:9" ht="29.4" customHeight="1" x14ac:dyDescent="0.3">
      <c r="A225">
        <f t="shared" si="3"/>
        <v>220</v>
      </c>
      <c r="B225" t="str">
        <f>IF(ISBLANK('List of Employees'!B246),"",'List of Employees'!B246)</f>
        <v>EVANGELISTA NORENA S.</v>
      </c>
      <c r="C225" s="25" t="str">
        <f>VLOOKUP(Table3[[#This Row],[EMPLOYEE NAME]],Employees[[Employee Name]:[Office]],6)</f>
        <v>CTO</v>
      </c>
      <c r="I225" s="30">
        <f>SUM(Table3[[#This Row],['# SICK LEAVE]:['#OTHERS]])</f>
        <v>0</v>
      </c>
    </row>
    <row r="226" spans="1:9" ht="29.4" customHeight="1" x14ac:dyDescent="0.3">
      <c r="A226">
        <f t="shared" si="3"/>
        <v>221</v>
      </c>
      <c r="B226" t="str">
        <f>IF(ISBLANK('List of Employees'!B247),"",'List of Employees'!B247)</f>
        <v>FELICIDARIO PAMELA C.</v>
      </c>
      <c r="C226" s="25" t="str">
        <f>VLOOKUP(Table3[[#This Row],[EMPLOYEE NAME]],Employees[[Employee Name]:[Office]],6)</f>
        <v>BUDGET</v>
      </c>
      <c r="I226" s="30">
        <f>SUM(Table3[[#This Row],['# SICK LEAVE]:['#OTHERS]])</f>
        <v>0</v>
      </c>
    </row>
    <row r="227" spans="1:9" ht="29.4" customHeight="1" x14ac:dyDescent="0.3">
      <c r="A227">
        <f t="shared" si="3"/>
        <v>222</v>
      </c>
      <c r="B227" t="str">
        <f>IF(ISBLANK('List of Employees'!B248),"",'List of Employees'!B248)</f>
        <v>FELLO VIRGILIO O.</v>
      </c>
      <c r="C227" s="25" t="str">
        <f>VLOOKUP(Table3[[#This Row],[EMPLOYEE NAME]],Employees[[Employee Name]:[Office]],6)</f>
        <v>PICNIC GROVE</v>
      </c>
      <c r="I227" s="30">
        <f>SUM(Table3[[#This Row],['# SICK LEAVE]:['#OTHERS]])</f>
        <v>0</v>
      </c>
    </row>
    <row r="228" spans="1:9" ht="29.4" customHeight="1" x14ac:dyDescent="0.3">
      <c r="A228">
        <f t="shared" si="3"/>
        <v>223</v>
      </c>
      <c r="B228" t="str">
        <f>IF(ISBLANK('List of Employees'!B249),"",'List of Employees'!B249)</f>
        <v>FELLO VIRGILIO O.</v>
      </c>
      <c r="C228" s="25" t="str">
        <f>VLOOKUP(Table3[[#This Row],[EMPLOYEE NAME]],Employees[[Employee Name]:[Office]],6)</f>
        <v>PICNIC GROVE</v>
      </c>
      <c r="I228" s="30">
        <f>SUM(Table3[[#This Row],['# SICK LEAVE]:['#OTHERS]])</f>
        <v>0</v>
      </c>
    </row>
    <row r="229" spans="1:9" ht="29.4" customHeight="1" x14ac:dyDescent="0.3">
      <c r="A229">
        <f t="shared" si="3"/>
        <v>224</v>
      </c>
      <c r="B229" t="str">
        <f>IF(ISBLANK('List of Employees'!B250),"",'List of Employees'!B250)</f>
        <v>FERMA AMELITA V.</v>
      </c>
      <c r="C229" s="25" t="str">
        <f>VLOOKUP(Table3[[#This Row],[EMPLOYEE NAME]],Employees[[Employee Name]:[Office]],6)</f>
        <v>DA</v>
      </c>
      <c r="I229" s="30">
        <f>SUM(Table3[[#This Row],['# SICK LEAVE]:['#OTHERS]])</f>
        <v>0</v>
      </c>
    </row>
    <row r="230" spans="1:9" ht="29.4" customHeight="1" x14ac:dyDescent="0.3">
      <c r="A230">
        <f t="shared" si="3"/>
        <v>225</v>
      </c>
      <c r="B230" t="str">
        <f>IF(ISBLANK('List of Employees'!B251),"",'List of Employees'!B251)</f>
        <v>FERMA ARCELI C.</v>
      </c>
      <c r="C230" s="25" t="str">
        <f>VLOOKUP(Table3[[#This Row],[EMPLOYEE NAME]],Employees[[Employee Name]:[Office]],6)</f>
        <v>INTERNAL</v>
      </c>
      <c r="I230" s="30">
        <f>SUM(Table3[[#This Row],['# SICK LEAVE]:['#OTHERS]])</f>
        <v>0</v>
      </c>
    </row>
    <row r="231" spans="1:9" ht="29.4" customHeight="1" x14ac:dyDescent="0.3">
      <c r="A231">
        <f t="shared" si="3"/>
        <v>226</v>
      </c>
      <c r="B231" t="str">
        <f>IF(ISBLANK('List of Employees'!B252),"",'List of Employees'!B252)</f>
        <v>FERMA ERIC N.</v>
      </c>
      <c r="C231" s="25" t="str">
        <f>VLOOKUP(Table3[[#This Row],[EMPLOYEE NAME]],Employees[[Employee Name]:[Office]],6)</f>
        <v>GSO</v>
      </c>
      <c r="I231" s="30">
        <f>SUM(Table3[[#This Row],['# SICK LEAVE]:['#OTHERS]])</f>
        <v>0</v>
      </c>
    </row>
    <row r="232" spans="1:9" ht="29.4" customHeight="1" x14ac:dyDescent="0.3">
      <c r="A232">
        <f t="shared" si="3"/>
        <v>227</v>
      </c>
      <c r="B232" t="str">
        <f>IF(ISBLANK('List of Employees'!B253),"",'List of Employees'!B253)</f>
        <v>FERMA ETHEL GRACE N.</v>
      </c>
      <c r="C232" s="25" t="str">
        <f>VLOOKUP(Table3[[#This Row],[EMPLOYEE NAME]],Employees[[Employee Name]:[Office]],6)</f>
        <v>ONT</v>
      </c>
      <c r="I232" s="30">
        <f>SUM(Table3[[#This Row],['# SICK LEAVE]:['#OTHERS]])</f>
        <v>0</v>
      </c>
    </row>
    <row r="233" spans="1:9" ht="29.4" customHeight="1" x14ac:dyDescent="0.3">
      <c r="A233">
        <f t="shared" si="3"/>
        <v>228</v>
      </c>
      <c r="B233" t="str">
        <f>IF(ISBLANK('List of Employees'!B254),"",'List of Employees'!B254)</f>
        <v>FERMA JOSEFA O.</v>
      </c>
      <c r="C233" s="25" t="str">
        <f>VLOOKUP(Table3[[#This Row],[EMPLOYEE NAME]],Employees[[Employee Name]:[Office]],6)</f>
        <v>ADMIN OFFICE</v>
      </c>
      <c r="I233" s="30">
        <f>SUM(Table3[[#This Row],['# SICK LEAVE]:['#OTHERS]])</f>
        <v>0</v>
      </c>
    </row>
    <row r="234" spans="1:9" ht="29.4" customHeight="1" x14ac:dyDescent="0.3">
      <c r="A234">
        <f t="shared" si="3"/>
        <v>229</v>
      </c>
      <c r="B234" t="str">
        <f>IF(ISBLANK('List of Employees'!B255),"",'List of Employees'!B255)</f>
        <v>FERMA MARIA I.</v>
      </c>
      <c r="C234" s="25" t="str">
        <f>VLOOKUP(Table3[[#This Row],[EMPLOYEE NAME]],Employees[[Employee Name]:[Office]],6)</f>
        <v>LCR</v>
      </c>
      <c r="I234" s="30">
        <f>SUM(Table3[[#This Row],['# SICK LEAVE]:['#OTHERS]])</f>
        <v>0</v>
      </c>
    </row>
    <row r="235" spans="1:9" ht="29.4" customHeight="1" x14ac:dyDescent="0.3">
      <c r="A235">
        <f t="shared" si="3"/>
        <v>230</v>
      </c>
      <c r="B235" t="str">
        <f>IF(ISBLANK('List of Employees'!B256),"",'List of Employees'!B256)</f>
        <v>FERMA MARIA VICTORIA D.</v>
      </c>
      <c r="C235" s="25" t="str">
        <f>VLOOKUP(Table3[[#This Row],[EMPLOYEE NAME]],Employees[[Employee Name]:[Office]],6)</f>
        <v>CCT</v>
      </c>
      <c r="I235" s="30">
        <f>SUM(Table3[[#This Row],['# SICK LEAVE]:['#OTHERS]])</f>
        <v>0</v>
      </c>
    </row>
    <row r="236" spans="1:9" ht="29.4" customHeight="1" x14ac:dyDescent="0.3">
      <c r="A236">
        <f t="shared" si="3"/>
        <v>231</v>
      </c>
      <c r="B236" t="str">
        <f>IF(ISBLANK('List of Employees'!B257),"",'List of Employees'!B257)</f>
        <v xml:space="preserve">FERMA RAYMOND  </v>
      </c>
      <c r="C236" s="25" t="str">
        <f>VLOOKUP(Table3[[#This Row],[EMPLOYEE NAME]],Employees[[Employee Name]:[Office]],6)</f>
        <v>CENRO</v>
      </c>
      <c r="I236" s="30">
        <f>SUM(Table3[[#This Row],['# SICK LEAVE]:['#OTHERS]])</f>
        <v>0</v>
      </c>
    </row>
    <row r="237" spans="1:9" ht="29.4" customHeight="1" x14ac:dyDescent="0.3">
      <c r="A237">
        <f t="shared" si="3"/>
        <v>232</v>
      </c>
      <c r="B237" t="str">
        <f>IF(ISBLANK('List of Employees'!B258),"",'List of Employees'!B258)</f>
        <v xml:space="preserve">FERMA ROMEO  </v>
      </c>
      <c r="C237" s="25" t="str">
        <f>VLOOKUP(Table3[[#This Row],[EMPLOYEE NAME]],Employees[[Employee Name]:[Office]],6)</f>
        <v>CENRO</v>
      </c>
      <c r="I237" s="30">
        <f>SUM(Table3[[#This Row],['# SICK LEAVE]:['#OTHERS]])</f>
        <v>0</v>
      </c>
    </row>
    <row r="238" spans="1:9" ht="29.4" customHeight="1" x14ac:dyDescent="0.3">
      <c r="A238">
        <f t="shared" si="3"/>
        <v>233</v>
      </c>
      <c r="B238" t="str">
        <f>IF(ISBLANK('List of Employees'!B259),"",'List of Employees'!B259)</f>
        <v>FERNANDEZ MILAGROS C.</v>
      </c>
      <c r="C238" s="25" t="str">
        <f>VLOOKUP(Table3[[#This Row],[EMPLOYEE NAME]],Employees[[Employee Name]:[Office]],6)</f>
        <v>CTO</v>
      </c>
      <c r="I238" s="30">
        <f>SUM(Table3[[#This Row],['# SICK LEAVE]:['#OTHERS]])</f>
        <v>0</v>
      </c>
    </row>
    <row r="239" spans="1:9" ht="29.4" customHeight="1" x14ac:dyDescent="0.3">
      <c r="A239">
        <f t="shared" si="3"/>
        <v>234</v>
      </c>
      <c r="B239" t="str">
        <f>IF(ISBLANK('List of Employees'!B260),"",'List of Employees'!B260)</f>
        <v xml:space="preserve">FLAVIER ADORACION  </v>
      </c>
      <c r="C239" s="25" t="str">
        <f>VLOOKUP(Table3[[#This Row],[EMPLOYEE NAME]],Employees[[Employee Name]:[Office]],6)</f>
        <v>ADMIN OFFICE</v>
      </c>
      <c r="I239" s="30">
        <f>SUM(Table3[[#This Row],['# SICK LEAVE]:['#OTHERS]])</f>
        <v>0</v>
      </c>
    </row>
    <row r="240" spans="1:9" ht="29.4" customHeight="1" x14ac:dyDescent="0.3">
      <c r="A240">
        <f t="shared" si="3"/>
        <v>235</v>
      </c>
      <c r="B240" t="str">
        <f>IF(ISBLANK('List of Employees'!B261),"",'List of Employees'!B261)</f>
        <v xml:space="preserve">FLORES EDERLYN  </v>
      </c>
      <c r="C240" s="25" t="str">
        <f>VLOOKUP(Table3[[#This Row],[EMPLOYEE NAME]],Employees[[Employee Name]:[Office]],6)</f>
        <v>CENRO</v>
      </c>
      <c r="I240" s="30">
        <f>SUM(Table3[[#This Row],['# SICK LEAVE]:['#OTHERS]])</f>
        <v>0</v>
      </c>
    </row>
    <row r="241" spans="1:9" ht="29.4" customHeight="1" x14ac:dyDescent="0.3">
      <c r="A241">
        <f t="shared" si="3"/>
        <v>236</v>
      </c>
      <c r="B241" t="str">
        <f>IF(ISBLANK('List of Employees'!B262),"",'List of Employees'!B262)</f>
        <v>FLORES MARIA PATRICIA NICOLE C.</v>
      </c>
      <c r="C241" s="25" t="str">
        <f>VLOOKUP(Table3[[#This Row],[EMPLOYEE NAME]],Employees[[Employee Name]:[Office]],6)</f>
        <v>ONT</v>
      </c>
      <c r="I241" s="30">
        <f>SUM(Table3[[#This Row],['# SICK LEAVE]:['#OTHERS]])</f>
        <v>0</v>
      </c>
    </row>
    <row r="242" spans="1:9" ht="29.4" customHeight="1" x14ac:dyDescent="0.3">
      <c r="A242">
        <f t="shared" si="3"/>
        <v>237</v>
      </c>
      <c r="B242" t="str">
        <f>IF(ISBLANK('List of Employees'!B263),"",'List of Employees'!B263)</f>
        <v xml:space="preserve">FLORES RICHARD  </v>
      </c>
      <c r="C242" s="25" t="str">
        <f>VLOOKUP(Table3[[#This Row],[EMPLOYEE NAME]],Employees[[Employee Name]:[Office]],6)</f>
        <v>CENRO</v>
      </c>
      <c r="I242" s="30">
        <f>SUM(Table3[[#This Row],['# SICK LEAVE]:['#OTHERS]])</f>
        <v>0</v>
      </c>
    </row>
    <row r="243" spans="1:9" ht="29.4" customHeight="1" x14ac:dyDescent="0.3">
      <c r="A243">
        <f t="shared" si="3"/>
        <v>238</v>
      </c>
      <c r="B243" t="str">
        <f>IF(ISBLANK('List of Employees'!B264),"",'List of Employees'!B264)</f>
        <v>FRONDOZO AILEEN D.</v>
      </c>
      <c r="C243" s="25" t="str">
        <f>VLOOKUP(Table3[[#This Row],[EMPLOYEE NAME]],Employees[[Employee Name]:[Office]],6)</f>
        <v>TERMINAL</v>
      </c>
      <c r="I243" s="30">
        <f>SUM(Table3[[#This Row],['# SICK LEAVE]:['#OTHERS]])</f>
        <v>0</v>
      </c>
    </row>
    <row r="244" spans="1:9" ht="29.4" customHeight="1" x14ac:dyDescent="0.3">
      <c r="A244">
        <f t="shared" si="3"/>
        <v>239</v>
      </c>
      <c r="B244" t="str">
        <f>IF(ISBLANK('List of Employees'!B265),"",'List of Employees'!B265)</f>
        <v>GABEJA MHAR G.</v>
      </c>
      <c r="C244" s="25" t="str">
        <f>VLOOKUP(Table3[[#This Row],[EMPLOYEE NAME]],Employees[[Employee Name]:[Office]],6)</f>
        <v>MAHOGANY MARKET</v>
      </c>
      <c r="I244" s="30">
        <f>SUM(Table3[[#This Row],['# SICK LEAVE]:['#OTHERS]])</f>
        <v>0</v>
      </c>
    </row>
    <row r="245" spans="1:9" ht="29.4" customHeight="1" x14ac:dyDescent="0.3">
      <c r="A245">
        <f t="shared" si="3"/>
        <v>240</v>
      </c>
      <c r="B245" t="str">
        <f>IF(ISBLANK('List of Employees'!B266),"",'List of Employees'!B266)</f>
        <v>GALANG JULIET B.</v>
      </c>
      <c r="C245" s="25" t="str">
        <f>VLOOKUP(Table3[[#This Row],[EMPLOYEE NAME]],Employees[[Employee Name]:[Office]],6)</f>
        <v>VMO</v>
      </c>
      <c r="I245" s="30">
        <f>SUM(Table3[[#This Row],['# SICK LEAVE]:['#OTHERS]])</f>
        <v>0</v>
      </c>
    </row>
    <row r="246" spans="1:9" ht="29.4" customHeight="1" x14ac:dyDescent="0.3">
      <c r="A246">
        <f t="shared" si="3"/>
        <v>241</v>
      </c>
      <c r="B246" t="str">
        <f>IF(ISBLANK('List of Employees'!B267),"",'List of Employees'!B267)</f>
        <v>GALARDE DELFIN A.</v>
      </c>
      <c r="C246" s="25" t="str">
        <f>VLOOKUP(Table3[[#This Row],[EMPLOYEE NAME]],Employees[[Employee Name]:[Office]],6)</f>
        <v>CHARACTER</v>
      </c>
      <c r="I246" s="30">
        <f>SUM(Table3[[#This Row],['# SICK LEAVE]:['#OTHERS]])</f>
        <v>0</v>
      </c>
    </row>
    <row r="247" spans="1:9" ht="29.4" customHeight="1" x14ac:dyDescent="0.3">
      <c r="A247">
        <f t="shared" si="3"/>
        <v>242</v>
      </c>
      <c r="B247" t="str">
        <f>IF(ISBLANK('List of Employees'!B268),"",'List of Employees'!B268)</f>
        <v>GARCIA HAIZEL M.</v>
      </c>
      <c r="C247" s="25" t="str">
        <f>VLOOKUP(Table3[[#This Row],[EMPLOYEE NAME]],Employees[[Employee Name]:[Office]],6)</f>
        <v>CCT</v>
      </c>
      <c r="I247" s="30">
        <f>SUM(Table3[[#This Row],['# SICK LEAVE]:['#OTHERS]])</f>
        <v>0</v>
      </c>
    </row>
    <row r="248" spans="1:9" ht="29.4" customHeight="1" x14ac:dyDescent="0.3">
      <c r="A248">
        <f t="shared" si="3"/>
        <v>243</v>
      </c>
      <c r="B248" t="str">
        <f>IF(ISBLANK('List of Employees'!B269),"",'List of Employees'!B269)</f>
        <v>GARCIA JOAN B.</v>
      </c>
      <c r="C248" s="25" t="str">
        <f>VLOOKUP(Table3[[#This Row],[EMPLOYEE NAME]],Employees[[Employee Name]:[Office]],6)</f>
        <v>ONT</v>
      </c>
      <c r="I248" s="30">
        <f>SUM(Table3[[#This Row],['# SICK LEAVE]:['#OTHERS]])</f>
        <v>0</v>
      </c>
    </row>
    <row r="249" spans="1:9" ht="29.4" customHeight="1" x14ac:dyDescent="0.3">
      <c r="A249">
        <f t="shared" si="3"/>
        <v>244</v>
      </c>
      <c r="B249" t="str">
        <f>IF(ISBLANK('List of Employees'!B270),"",'List of Employees'!B270)</f>
        <v>GATPANDAN DOLORES J.</v>
      </c>
      <c r="C249" s="25" t="str">
        <f>VLOOKUP(Table3[[#This Row],[EMPLOYEE NAME]],Employees[[Employee Name]:[Office]],6)</f>
        <v>CSWDO</v>
      </c>
      <c r="I249" s="30">
        <f>SUM(Table3[[#This Row],['# SICK LEAVE]:['#OTHERS]])</f>
        <v>0</v>
      </c>
    </row>
    <row r="250" spans="1:9" ht="29.4" customHeight="1" x14ac:dyDescent="0.3">
      <c r="A250">
        <f t="shared" si="3"/>
        <v>245</v>
      </c>
      <c r="B250" t="str">
        <f>IF(ISBLANK('List of Employees'!B271),"",'List of Employees'!B271)</f>
        <v xml:space="preserve">GATPANDAN ETHEL  </v>
      </c>
      <c r="C250" s="25" t="str">
        <f>VLOOKUP(Table3[[#This Row],[EMPLOYEE NAME]],Employees[[Employee Name]:[Office]],6)</f>
        <v>ONT</v>
      </c>
      <c r="I250" s="30">
        <f>SUM(Table3[[#This Row],['# SICK LEAVE]:['#OTHERS]])</f>
        <v>0</v>
      </c>
    </row>
    <row r="251" spans="1:9" ht="29.4" customHeight="1" x14ac:dyDescent="0.3">
      <c r="A251">
        <f t="shared" si="3"/>
        <v>246</v>
      </c>
      <c r="B251" t="str">
        <f>IF(ISBLANK('List of Employees'!B273),"",'List of Employees'!B273)</f>
        <v>GATPANDAN NENITA M.</v>
      </c>
      <c r="C251" s="25" t="str">
        <f>VLOOKUP(Table3[[#This Row],[EMPLOYEE NAME]],Employees[[Employee Name]:[Office]],6)</f>
        <v>LIBRARY</v>
      </c>
      <c r="I251" s="30">
        <f>SUM(Table3[[#This Row],['# SICK LEAVE]:['#OTHERS]])</f>
        <v>0</v>
      </c>
    </row>
    <row r="252" spans="1:9" ht="29.4" customHeight="1" x14ac:dyDescent="0.3">
      <c r="A252">
        <f t="shared" si="3"/>
        <v>247</v>
      </c>
      <c r="B252" t="str">
        <f>IF(ISBLANK('List of Employees'!B274),"",'List of Employees'!B274)</f>
        <v>GOMEZ EMMA M.</v>
      </c>
      <c r="C252" s="25" t="str">
        <f>VLOOKUP(Table3[[#This Row],[EMPLOYEE NAME]],Employees[[Employee Name]:[Office]],6)</f>
        <v>CEO</v>
      </c>
      <c r="I252" s="30">
        <f>SUM(Table3[[#This Row],['# SICK LEAVE]:['#OTHERS]])</f>
        <v>0</v>
      </c>
    </row>
    <row r="253" spans="1:9" ht="29.4" customHeight="1" x14ac:dyDescent="0.3">
      <c r="A253">
        <f t="shared" si="3"/>
        <v>248</v>
      </c>
      <c r="B253" t="str">
        <f>IF(ISBLANK('List of Employees'!B275),"",'List of Employees'!B275)</f>
        <v>GONZALES CHRISTI NERISSE E.</v>
      </c>
      <c r="C253" s="25" t="str">
        <f>VLOOKUP(Table3[[#This Row],[EMPLOYEE NAME]],Employees[[Employee Name]:[Office]],6)</f>
        <v>CEO</v>
      </c>
      <c r="I253" s="30">
        <f>SUM(Table3[[#This Row],['# SICK LEAVE]:['#OTHERS]])</f>
        <v>0</v>
      </c>
    </row>
    <row r="254" spans="1:9" ht="29.4" customHeight="1" x14ac:dyDescent="0.3">
      <c r="A254">
        <f t="shared" si="3"/>
        <v>249</v>
      </c>
      <c r="B254" t="str">
        <f>IF(ISBLANK('List of Employees'!B276),"",'List of Employees'!B276)</f>
        <v>GONZALES MARIO O.</v>
      </c>
      <c r="C254" s="25" t="str">
        <f>VLOOKUP(Table3[[#This Row],[EMPLOYEE NAME]],Employees[[Employee Name]:[Office]],6)</f>
        <v>GSO</v>
      </c>
      <c r="I254" s="30">
        <f>SUM(Table3[[#This Row],['# SICK LEAVE]:['#OTHERS]])</f>
        <v>0</v>
      </c>
    </row>
    <row r="255" spans="1:9" ht="29.4" customHeight="1" x14ac:dyDescent="0.3">
      <c r="A255">
        <f t="shared" si="3"/>
        <v>250</v>
      </c>
      <c r="B255" t="str">
        <f>IF(ISBLANK('List of Employees'!B277),"",'List of Employees'!B277)</f>
        <v>GONZALES MARY JANE D.</v>
      </c>
      <c r="C255" s="25" t="str">
        <f>VLOOKUP(Table3[[#This Row],[EMPLOYEE NAME]],Employees[[Employee Name]:[Office]],6)</f>
        <v>CSWDO</v>
      </c>
      <c r="I255" s="30">
        <f>SUM(Table3[[#This Row],['# SICK LEAVE]:['#OTHERS]])</f>
        <v>0</v>
      </c>
    </row>
    <row r="256" spans="1:9" ht="29.4" customHeight="1" x14ac:dyDescent="0.3">
      <c r="A256">
        <f t="shared" si="3"/>
        <v>251</v>
      </c>
      <c r="B256" t="str">
        <f>IF(ISBLANK('List of Employees'!B278),"",'List of Employees'!B278)</f>
        <v>GUAÑEZO MA. GINA P.</v>
      </c>
      <c r="C256" s="25" t="str">
        <f>VLOOKUP(Table3[[#This Row],[EMPLOYEE NAME]],Employees[[Employee Name]:[Office]],6)</f>
        <v>CTO</v>
      </c>
      <c r="I256" s="30">
        <f>SUM(Table3[[#This Row],['# SICK LEAVE]:['#OTHERS]])</f>
        <v>0</v>
      </c>
    </row>
    <row r="257" spans="1:9" ht="29.4" customHeight="1" x14ac:dyDescent="0.3">
      <c r="A257">
        <f t="shared" si="3"/>
        <v>252</v>
      </c>
      <c r="B257" t="str">
        <f>IF(ISBLANK('List of Employees'!B279),"",'List of Employees'!B279)</f>
        <v>GUAÑEZO MARY ANNE P.</v>
      </c>
      <c r="C257" s="25" t="str">
        <f>VLOOKUP(Table3[[#This Row],[EMPLOYEE NAME]],Employees[[Employee Name]:[Office]],6)</f>
        <v>CTO</v>
      </c>
      <c r="I257" s="30">
        <f>SUM(Table3[[#This Row],['# SICK LEAVE]:['#OTHERS]])</f>
        <v>0</v>
      </c>
    </row>
    <row r="258" spans="1:9" ht="29.4" customHeight="1" x14ac:dyDescent="0.3">
      <c r="A258">
        <f t="shared" si="3"/>
        <v>253</v>
      </c>
      <c r="B258" t="str">
        <f>IF(ISBLANK('List of Employees'!B280),"",'List of Employees'!B280)</f>
        <v xml:space="preserve">GUEVARRA ROLANDO  </v>
      </c>
      <c r="C258" s="25" t="str">
        <f>VLOOKUP(Table3[[#This Row],[EMPLOYEE NAME]],Employees[[Employee Name]:[Office]],6)</f>
        <v>CENRO</v>
      </c>
      <c r="I258" s="30">
        <f>SUM(Table3[[#This Row],['# SICK LEAVE]:['#OTHERS]])</f>
        <v>0</v>
      </c>
    </row>
    <row r="259" spans="1:9" ht="29.4" customHeight="1" x14ac:dyDescent="0.3">
      <c r="A259">
        <f t="shared" si="3"/>
        <v>254</v>
      </c>
      <c r="B259" t="str">
        <f>IF(ISBLANK('List of Employees'!B282),"",'List of Employees'!B282)</f>
        <v>GUTIERREZ LYDIA C.</v>
      </c>
      <c r="C259" s="25" t="str">
        <f>VLOOKUP(Table3[[#This Row],[EMPLOYEE NAME]],Employees[[Employee Name]:[Office]],6)</f>
        <v>HRMO</v>
      </c>
      <c r="I259" s="30">
        <f>SUM(Table3[[#This Row],['# SICK LEAVE]:['#OTHERS]])</f>
        <v>0</v>
      </c>
    </row>
    <row r="260" spans="1:9" ht="29.4" customHeight="1" x14ac:dyDescent="0.3">
      <c r="A260">
        <f t="shared" si="3"/>
        <v>255</v>
      </c>
      <c r="B260" t="str">
        <f>IF(ISBLANK('List of Employees'!B283),"",'List of Employees'!B283)</f>
        <v>GUTIERREZ RENCELLE LALAINE A.</v>
      </c>
      <c r="C260" s="25" t="str">
        <f>VLOOKUP(Table3[[#This Row],[EMPLOYEE NAME]],Employees[[Employee Name]:[Office]],6)</f>
        <v>MO</v>
      </c>
      <c r="I260" s="30">
        <f>SUM(Table3[[#This Row],['# SICK LEAVE]:['#OTHERS]])</f>
        <v>0</v>
      </c>
    </row>
    <row r="261" spans="1:9" ht="29.4" customHeight="1" x14ac:dyDescent="0.3">
      <c r="A261">
        <f t="shared" si="3"/>
        <v>256</v>
      </c>
      <c r="B261" t="str">
        <f>IF(ISBLANK('List of Employees'!B284),"",'List of Employees'!B284)</f>
        <v>HADAP JONALYN L.</v>
      </c>
      <c r="C261" s="25" t="str">
        <f>VLOOKUP(Table3[[#This Row],[EMPLOYEE NAME]],Employees[[Employee Name]:[Office]],6)</f>
        <v>CSWDO</v>
      </c>
      <c r="I261" s="30">
        <f>SUM(Table3[[#This Row],['# SICK LEAVE]:['#OTHERS]])</f>
        <v>0</v>
      </c>
    </row>
    <row r="262" spans="1:9" ht="29.4" customHeight="1" x14ac:dyDescent="0.3">
      <c r="A262">
        <f t="shared" ref="A262:A325" si="4">IF(ISBLANK(B262),"",ROW(A257))</f>
        <v>257</v>
      </c>
      <c r="B262" t="e">
        <f>IF(ISBLANK('List of Employees'!#REF!),"",'List of Employees'!#REF!)</f>
        <v>#REF!</v>
      </c>
      <c r="C262" s="25" t="e">
        <f>VLOOKUP(Table3[[#This Row],[EMPLOYEE NAME]],Employees[[Employee Name]:[Office]],6)</f>
        <v>#REF!</v>
      </c>
      <c r="I262" s="30">
        <f>SUM(Table3[[#This Row],['# SICK LEAVE]:['#OTHERS]])</f>
        <v>0</v>
      </c>
    </row>
    <row r="263" spans="1:9" ht="29.4" customHeight="1" x14ac:dyDescent="0.3">
      <c r="A263">
        <f t="shared" si="4"/>
        <v>258</v>
      </c>
      <c r="B263" t="str">
        <f>IF(ISBLANK('List of Employees'!B285),"",'List of Employees'!B285)</f>
        <v>HAPITA MELANIE A.</v>
      </c>
      <c r="C263" s="25" t="str">
        <f>VLOOKUP(Table3[[#This Row],[EMPLOYEE NAME]],Employees[[Employee Name]:[Office]],6)</f>
        <v>ONT</v>
      </c>
      <c r="I263" s="30">
        <f>SUM(Table3[[#This Row],['# SICK LEAVE]:['#OTHERS]])</f>
        <v>0</v>
      </c>
    </row>
    <row r="264" spans="1:9" ht="29.4" customHeight="1" x14ac:dyDescent="0.3">
      <c r="A264">
        <f t="shared" si="4"/>
        <v>259</v>
      </c>
      <c r="B264" t="str">
        <f>IF(ISBLANK('List of Employees'!B286),"",'List of Employees'!B286)</f>
        <v>HAYAG JERMAINE JOI D.</v>
      </c>
      <c r="C264" s="25" t="str">
        <f>VLOOKUP(Table3[[#This Row],[EMPLOYEE NAME]],Employees[[Employee Name]:[Office]],6)</f>
        <v>CHO</v>
      </c>
      <c r="I264" s="30">
        <f>SUM(Table3[[#This Row],['# SICK LEAVE]:['#OTHERS]])</f>
        <v>0</v>
      </c>
    </row>
    <row r="265" spans="1:9" ht="29.4" customHeight="1" x14ac:dyDescent="0.3">
      <c r="A265">
        <f t="shared" si="4"/>
        <v>260</v>
      </c>
      <c r="B265" t="str">
        <f>IF(ISBLANK('List of Employees'!B287),"",'List of Employees'!B287)</f>
        <v xml:space="preserve">HERNADEZ VICTOR  </v>
      </c>
      <c r="C265" s="25" t="str">
        <f>VLOOKUP(Table3[[#This Row],[EMPLOYEE NAME]],Employees[[Employee Name]:[Office]],6)</f>
        <v>ONT</v>
      </c>
      <c r="I265" s="30">
        <f>SUM(Table3[[#This Row],['# SICK LEAVE]:['#OTHERS]])</f>
        <v>0</v>
      </c>
    </row>
    <row r="266" spans="1:9" ht="29.4" customHeight="1" x14ac:dyDescent="0.3">
      <c r="A266">
        <f t="shared" si="4"/>
        <v>261</v>
      </c>
      <c r="B266" t="str">
        <f>IF(ISBLANK('List of Employees'!B289),"",'List of Employees'!B289)</f>
        <v>HERNANDEZ DONATO Q.</v>
      </c>
      <c r="C266" s="25" t="str">
        <f>VLOOKUP(Table3[[#This Row],[EMPLOYEE NAME]],Employees[[Employee Name]:[Office]],6)</f>
        <v>ONT</v>
      </c>
      <c r="I266" s="30">
        <f>SUM(Table3[[#This Row],['# SICK LEAVE]:['#OTHERS]])</f>
        <v>0</v>
      </c>
    </row>
    <row r="267" spans="1:9" ht="29.4" customHeight="1" x14ac:dyDescent="0.3">
      <c r="A267">
        <f t="shared" si="4"/>
        <v>262</v>
      </c>
      <c r="B267" t="str">
        <f>IF(ISBLANK('List of Employees'!B290),"",'List of Employees'!B290)</f>
        <v>HERNANDEZ MARIO A.</v>
      </c>
      <c r="C267" s="25" t="str">
        <f>VLOOKUP(Table3[[#This Row],[EMPLOYEE NAME]],Employees[[Employee Name]:[Office]],6)</f>
        <v>MAHOGANY MARKET</v>
      </c>
      <c r="I267" s="30">
        <f>SUM(Table3[[#This Row],['# SICK LEAVE]:['#OTHERS]])</f>
        <v>0</v>
      </c>
    </row>
    <row r="268" spans="1:9" ht="29.4" customHeight="1" x14ac:dyDescent="0.3">
      <c r="A268">
        <f t="shared" si="4"/>
        <v>263</v>
      </c>
      <c r="B268" t="str">
        <f>IF(ISBLANK('List of Employees'!B291),"",'List of Employees'!B291)</f>
        <v>HERNANDEZ ROBERTO M.</v>
      </c>
      <c r="C268" s="25" t="str">
        <f>VLOOKUP(Table3[[#This Row],[EMPLOYEE NAME]],Employees[[Employee Name]:[Office]],6)</f>
        <v>FPTMNHS</v>
      </c>
      <c r="I268" s="30">
        <f>SUM(Table3[[#This Row],['# SICK LEAVE]:['#OTHERS]])</f>
        <v>0</v>
      </c>
    </row>
    <row r="269" spans="1:9" ht="29.4" customHeight="1" x14ac:dyDescent="0.3">
      <c r="A269">
        <f t="shared" si="4"/>
        <v>264</v>
      </c>
      <c r="B269" t="str">
        <f>IF(ISBLANK('List of Employees'!B292),"",'List of Employees'!B292)</f>
        <v>HERNANDEZ RODERICK M.</v>
      </c>
      <c r="C269" s="25" t="str">
        <f>VLOOKUP(Table3[[#This Row],[EMPLOYEE NAME]],Employees[[Employee Name]:[Office]],6)</f>
        <v>EEO/CITY MARKET</v>
      </c>
      <c r="I269" s="30">
        <f>SUM(Table3[[#This Row],['# SICK LEAVE]:['#OTHERS]])</f>
        <v>0</v>
      </c>
    </row>
    <row r="270" spans="1:9" ht="29.4" customHeight="1" x14ac:dyDescent="0.3">
      <c r="A270">
        <f t="shared" si="4"/>
        <v>265</v>
      </c>
      <c r="B270" t="str">
        <f>IF(ISBLANK('List of Employees'!B293),"",'List of Employees'!B293)</f>
        <v>HERNANDO BENILDA S.</v>
      </c>
      <c r="C270" s="25" t="str">
        <f>VLOOKUP(Table3[[#This Row],[EMPLOYEE NAME]],Employees[[Employee Name]:[Office]],6)</f>
        <v>SP</v>
      </c>
      <c r="I270" s="30">
        <f>SUM(Table3[[#This Row],['# SICK LEAVE]:['#OTHERS]])</f>
        <v>0</v>
      </c>
    </row>
    <row r="271" spans="1:9" ht="29.4" customHeight="1" x14ac:dyDescent="0.3">
      <c r="A271">
        <f t="shared" si="4"/>
        <v>266</v>
      </c>
      <c r="B271" t="str">
        <f>IF(ISBLANK('List of Employees'!B294),"",'List of Employees'!B294)</f>
        <v>HERNANDO MERIC B.</v>
      </c>
      <c r="C271" s="25" t="str">
        <f>VLOOKUP(Table3[[#This Row],[EMPLOYEE NAME]],Employees[[Employee Name]:[Office]],6)</f>
        <v>CBO</v>
      </c>
      <c r="I271" s="30">
        <f>SUM(Table3[[#This Row],['# SICK LEAVE]:['#OTHERS]])</f>
        <v>0</v>
      </c>
    </row>
    <row r="272" spans="1:9" ht="29.4" customHeight="1" x14ac:dyDescent="0.3">
      <c r="A272">
        <f t="shared" si="4"/>
        <v>267</v>
      </c>
      <c r="B272" t="str">
        <f>IF(ISBLANK('List of Employees'!B295),"",'List of Employees'!B295)</f>
        <v>HERNANDO MERLE B.</v>
      </c>
      <c r="C272" s="25" t="str">
        <f>VLOOKUP(Table3[[#This Row],[EMPLOYEE NAME]],Employees[[Employee Name]:[Office]],6)</f>
        <v>BUDGET</v>
      </c>
      <c r="I272" s="30">
        <f>SUM(Table3[[#This Row],['# SICK LEAVE]:['#OTHERS]])</f>
        <v>0</v>
      </c>
    </row>
    <row r="273" spans="1:9" ht="29.4" customHeight="1" x14ac:dyDescent="0.3">
      <c r="A273">
        <f t="shared" si="4"/>
        <v>268</v>
      </c>
      <c r="B273" t="str">
        <f>IF(ISBLANK('List of Employees'!B296),"",'List of Employees'!B296)</f>
        <v>IGNO CRISTINA M.</v>
      </c>
      <c r="C273" s="25" t="str">
        <f>VLOOKUP(Table3[[#This Row],[EMPLOYEE NAME]],Employees[[Employee Name]:[Office]],6)</f>
        <v>HRMO</v>
      </c>
      <c r="I273" s="30">
        <f>SUM(Table3[[#This Row],['# SICK LEAVE]:['#OTHERS]])</f>
        <v>0</v>
      </c>
    </row>
    <row r="274" spans="1:9" ht="29.4" customHeight="1" x14ac:dyDescent="0.3">
      <c r="A274">
        <f t="shared" si="4"/>
        <v>269</v>
      </c>
      <c r="B274" t="str">
        <f>IF(ISBLANK('List of Employees'!B297),"",'List of Employees'!B297)</f>
        <v>JABINES MARIA SHELLY D.</v>
      </c>
      <c r="C274" s="25" t="str">
        <f>VLOOKUP(Table3[[#This Row],[EMPLOYEE NAME]],Employees[[Employee Name]:[Office]],6)</f>
        <v>LIBRARY</v>
      </c>
      <c r="I274" s="30">
        <f>SUM(Table3[[#This Row],['# SICK LEAVE]:['#OTHERS]])</f>
        <v>0</v>
      </c>
    </row>
    <row r="275" spans="1:9" ht="29.4" customHeight="1" x14ac:dyDescent="0.3">
      <c r="A275">
        <f t="shared" si="4"/>
        <v>270</v>
      </c>
      <c r="B275" t="str">
        <f>IF(ISBLANK('List of Employees'!B298),"",'List of Employees'!B298)</f>
        <v>JAVIER CARMELITA M.</v>
      </c>
      <c r="C275" s="25" t="str">
        <f>VLOOKUP(Table3[[#This Row],[EMPLOYEE NAME]],Employees[[Employee Name]:[Office]],6)</f>
        <v>CCT</v>
      </c>
      <c r="I275" s="30">
        <f>SUM(Table3[[#This Row],['# SICK LEAVE]:['#OTHERS]])</f>
        <v>0</v>
      </c>
    </row>
    <row r="276" spans="1:9" ht="29.4" customHeight="1" x14ac:dyDescent="0.3">
      <c r="A276">
        <f t="shared" si="4"/>
        <v>271</v>
      </c>
      <c r="B276" t="str">
        <f>IF(ISBLANK('List of Employees'!B299),"",'List of Employees'!B299)</f>
        <v>JAVIER ELISEO B.</v>
      </c>
      <c r="C276" s="25" t="str">
        <f>VLOOKUP(Table3[[#This Row],[EMPLOYEE NAME]],Employees[[Employee Name]:[Office]],6)</f>
        <v>LCR</v>
      </c>
      <c r="I276" s="30">
        <f>SUM(Table3[[#This Row],['# SICK LEAVE]:['#OTHERS]])</f>
        <v>0</v>
      </c>
    </row>
    <row r="277" spans="1:9" ht="29.4" customHeight="1" x14ac:dyDescent="0.3">
      <c r="A277">
        <f t="shared" si="4"/>
        <v>272</v>
      </c>
      <c r="B277" t="str">
        <f>IF(ISBLANK('List of Employees'!B300),"",'List of Employees'!B300)</f>
        <v>JAVIER EMMA R.</v>
      </c>
      <c r="C277" s="25" t="str">
        <f>VLOOKUP(Table3[[#This Row],[EMPLOYEE NAME]],Employees[[Employee Name]:[Office]],6)</f>
        <v>ONT</v>
      </c>
      <c r="I277" s="30">
        <f>SUM(Table3[[#This Row],['# SICK LEAVE]:['#OTHERS]])</f>
        <v>0</v>
      </c>
    </row>
    <row r="278" spans="1:9" ht="29.4" customHeight="1" x14ac:dyDescent="0.3">
      <c r="A278">
        <f t="shared" si="4"/>
        <v>273</v>
      </c>
      <c r="B278" t="str">
        <f>IF(ISBLANK('List of Employees'!B301),"",'List of Employees'!B301)</f>
        <v xml:space="preserve">JAVIER HILARIO  </v>
      </c>
      <c r="C278" s="25" t="str">
        <f>VLOOKUP(Table3[[#This Row],[EMPLOYEE NAME]],Employees[[Employee Name]:[Office]],6)</f>
        <v>PICNIC GROVE</v>
      </c>
      <c r="I278" s="30">
        <f>SUM(Table3[[#This Row],['# SICK LEAVE]:['#OTHERS]])</f>
        <v>0</v>
      </c>
    </row>
    <row r="279" spans="1:9" ht="29.4" customHeight="1" x14ac:dyDescent="0.3">
      <c r="A279">
        <f t="shared" si="4"/>
        <v>274</v>
      </c>
      <c r="B279" t="str">
        <f>IF(ISBLANK('List of Employees'!B302),"",'List of Employees'!B302)</f>
        <v>JAVIER MYLENE M.</v>
      </c>
      <c r="C279" s="25" t="str">
        <f>VLOOKUP(Table3[[#This Row],[EMPLOYEE NAME]],Employees[[Employee Name]:[Office]],6)</f>
        <v>CPDO</v>
      </c>
      <c r="I279" s="30">
        <f>SUM(Table3[[#This Row],['# SICK LEAVE]:['#OTHERS]])</f>
        <v>0</v>
      </c>
    </row>
    <row r="280" spans="1:9" ht="29.4" customHeight="1" x14ac:dyDescent="0.3">
      <c r="A280">
        <f t="shared" si="4"/>
        <v>275</v>
      </c>
      <c r="B280" t="str">
        <f>IF(ISBLANK('List of Employees'!B303),"",'List of Employees'!B303)</f>
        <v>JORGE CAROLINA M.</v>
      </c>
      <c r="C280" s="25" t="str">
        <f>VLOOKUP(Table3[[#This Row],[EMPLOYEE NAME]],Employees[[Employee Name]:[Office]],6)</f>
        <v>CTO</v>
      </c>
      <c r="I280" s="30">
        <f>SUM(Table3[[#This Row],['# SICK LEAVE]:['#OTHERS]])</f>
        <v>0</v>
      </c>
    </row>
    <row r="281" spans="1:9" ht="29.4" customHeight="1" x14ac:dyDescent="0.3">
      <c r="A281">
        <f t="shared" si="4"/>
        <v>276</v>
      </c>
      <c r="B281" t="str">
        <f>IF(ISBLANK('List of Employees'!B304),"",'List of Employees'!B304)</f>
        <v>JUMARANG AIME A.</v>
      </c>
      <c r="C281" s="25" t="str">
        <f>VLOOKUP(Table3[[#This Row],[EMPLOYEE NAME]],Employees[[Employee Name]:[Office]],6)</f>
        <v>ONT</v>
      </c>
      <c r="I281" s="30">
        <f>SUM(Table3[[#This Row],['# SICK LEAVE]:['#OTHERS]])</f>
        <v>0</v>
      </c>
    </row>
    <row r="282" spans="1:9" ht="29.4" customHeight="1" x14ac:dyDescent="0.3">
      <c r="A282">
        <f t="shared" si="4"/>
        <v>277</v>
      </c>
      <c r="B282" t="str">
        <f>IF(ISBLANK('List of Employees'!B305),"",'List of Employees'!B305)</f>
        <v>LABANANCIA TEDDY BOY N.</v>
      </c>
      <c r="C282" s="25" t="str">
        <f>VLOOKUP(Table3[[#This Row],[EMPLOYEE NAME]],Employees[[Employee Name]:[Office]],6)</f>
        <v>SUNGAY ELEM SCH</v>
      </c>
      <c r="I282" s="30">
        <f>SUM(Table3[[#This Row],['# SICK LEAVE]:['#OTHERS]])</f>
        <v>0</v>
      </c>
    </row>
    <row r="283" spans="1:9" ht="29.4" customHeight="1" x14ac:dyDescent="0.3">
      <c r="A283">
        <f t="shared" si="4"/>
        <v>278</v>
      </c>
      <c r="B283" t="str">
        <f>IF(ISBLANK('List of Employees'!B306),"",'List of Employees'!B306)</f>
        <v>LABARDA GINA L.</v>
      </c>
      <c r="C283" s="25" t="str">
        <f>VLOOKUP(Table3[[#This Row],[EMPLOYEE NAME]],Employees[[Employee Name]:[Office]],6)</f>
        <v>PICNIC GROVE</v>
      </c>
      <c r="I283" s="30">
        <f>SUM(Table3[[#This Row],['# SICK LEAVE]:['#OTHERS]])</f>
        <v>0</v>
      </c>
    </row>
    <row r="284" spans="1:9" ht="29.4" customHeight="1" x14ac:dyDescent="0.3">
      <c r="A284">
        <f t="shared" si="4"/>
        <v>279</v>
      </c>
      <c r="B284" t="str">
        <f>IF(ISBLANK('List of Employees'!B307),"",'List of Employees'!B307)</f>
        <v>LAGUARDIA JOSELITO R.</v>
      </c>
      <c r="C284" s="25" t="str">
        <f>VLOOKUP(Table3[[#This Row],[EMPLOYEE NAME]],Employees[[Employee Name]:[Office]],6)</f>
        <v>AGRICULTURE OFFICE</v>
      </c>
      <c r="I284" s="30">
        <f>SUM(Table3[[#This Row],['# SICK LEAVE]:['#OTHERS]])</f>
        <v>0</v>
      </c>
    </row>
    <row r="285" spans="1:9" ht="29.4" customHeight="1" x14ac:dyDescent="0.3">
      <c r="A285">
        <f t="shared" si="4"/>
        <v>280</v>
      </c>
      <c r="B285" t="str">
        <f>IF(ISBLANK('List of Employees'!B308),"",'List of Employees'!B308)</f>
        <v>LANDICHO CHARLENE R.</v>
      </c>
      <c r="C285" s="25" t="str">
        <f>VLOOKUP(Table3[[#This Row],[EMPLOYEE NAME]],Employees[[Employee Name]:[Office]],6)</f>
        <v>GSO</v>
      </c>
      <c r="I285" s="30">
        <f>SUM(Table3[[#This Row],['# SICK LEAVE]:['#OTHERS]])</f>
        <v>0</v>
      </c>
    </row>
    <row r="286" spans="1:9" ht="29.4" customHeight="1" x14ac:dyDescent="0.3">
      <c r="A286">
        <f t="shared" si="4"/>
        <v>281</v>
      </c>
      <c r="B286" t="str">
        <f>IF(ISBLANK('List of Employees'!B309),"",'List of Employees'!B309)</f>
        <v>LANDICHO ROSALINA B.</v>
      </c>
      <c r="C286" s="25" t="str">
        <f>VLOOKUP(Table3[[#This Row],[EMPLOYEE NAME]],Employees[[Employee Name]:[Office]],6)</f>
        <v>EEO/CITY MARKET</v>
      </c>
      <c r="I286" s="30">
        <f>SUM(Table3[[#This Row],['# SICK LEAVE]:['#OTHERS]])</f>
        <v>0</v>
      </c>
    </row>
    <row r="287" spans="1:9" ht="29.4" customHeight="1" x14ac:dyDescent="0.3">
      <c r="A287">
        <f t="shared" si="4"/>
        <v>282</v>
      </c>
      <c r="B287" t="str">
        <f>IF(ISBLANK('List of Employees'!B310),"",'List of Employees'!B310)</f>
        <v>LANTING AILEEN D.</v>
      </c>
      <c r="C287" s="25" t="str">
        <f>VLOOKUP(Table3[[#This Row],[EMPLOYEE NAME]],Employees[[Employee Name]:[Office]],6)</f>
        <v>CHARACTER OFFICE</v>
      </c>
      <c r="I287" s="30">
        <f>SUM(Table3[[#This Row],['# SICK LEAVE]:['#OTHERS]])</f>
        <v>0</v>
      </c>
    </row>
    <row r="288" spans="1:9" ht="29.4" customHeight="1" x14ac:dyDescent="0.3">
      <c r="A288">
        <f t="shared" si="4"/>
        <v>283</v>
      </c>
      <c r="B288" t="str">
        <f>IF(ISBLANK('List of Employees'!B311),"",'List of Employees'!B311)</f>
        <v>LARIOSA ALBERT R.</v>
      </c>
      <c r="C288" s="25" t="str">
        <f>VLOOKUP(Table3[[#This Row],[EMPLOYEE NAME]],Employees[[Employee Name]:[Office]],6)</f>
        <v>GSO</v>
      </c>
      <c r="I288" s="30">
        <f>SUM(Table3[[#This Row],['# SICK LEAVE]:['#OTHERS]])</f>
        <v>0</v>
      </c>
    </row>
    <row r="289" spans="1:9" ht="29.4" customHeight="1" x14ac:dyDescent="0.3">
      <c r="A289">
        <f t="shared" si="4"/>
        <v>284</v>
      </c>
      <c r="B289" t="str">
        <f>IF(ISBLANK('List of Employees'!B312),"",'List of Employees'!B312)</f>
        <v>LAROZA KIM VINCENT L.</v>
      </c>
      <c r="C289" s="25" t="str">
        <f>VLOOKUP(Table3[[#This Row],[EMPLOYEE NAME]],Employees[[Employee Name]:[Office]],6)</f>
        <v>ONT</v>
      </c>
      <c r="I289" s="30">
        <f>SUM(Table3[[#This Row],['# SICK LEAVE]:['#OTHERS]])</f>
        <v>0</v>
      </c>
    </row>
    <row r="290" spans="1:9" ht="29.4" customHeight="1" x14ac:dyDescent="0.3">
      <c r="A290">
        <f t="shared" si="4"/>
        <v>285</v>
      </c>
      <c r="B290" t="str">
        <f>IF(ISBLANK('List of Employees'!B313),"",'List of Employees'!B313)</f>
        <v>LEGASPI DOLORES B.</v>
      </c>
      <c r="C290" s="25" t="str">
        <f>VLOOKUP(Table3[[#This Row],[EMPLOYEE NAME]],Employees[[Employee Name]:[Office]],6)</f>
        <v>CHO</v>
      </c>
      <c r="I290" s="30">
        <f>SUM(Table3[[#This Row],['# SICK LEAVE]:['#OTHERS]])</f>
        <v>0</v>
      </c>
    </row>
    <row r="291" spans="1:9" ht="29.4" customHeight="1" x14ac:dyDescent="0.3">
      <c r="A291">
        <f t="shared" si="4"/>
        <v>286</v>
      </c>
      <c r="B291" t="str">
        <f>IF(ISBLANK('List of Employees'!B314),"",'List of Employees'!B314)</f>
        <v>LEPARDO ROWENA R.</v>
      </c>
      <c r="C291" s="25" t="str">
        <f>VLOOKUP(Table3[[#This Row],[EMPLOYEE NAME]],Employees[[Employee Name]:[Office]],6)</f>
        <v>CCT</v>
      </c>
      <c r="I291" s="30">
        <f>SUM(Table3[[#This Row],['# SICK LEAVE]:['#OTHERS]])</f>
        <v>0</v>
      </c>
    </row>
    <row r="292" spans="1:9" ht="29.4" customHeight="1" x14ac:dyDescent="0.3">
      <c r="A292">
        <f t="shared" si="4"/>
        <v>287</v>
      </c>
      <c r="B292" t="str">
        <f>IF(ISBLANK('List of Employees'!B315),"",'List of Employees'!B315)</f>
        <v>LERIO ROSEMARIE V.</v>
      </c>
      <c r="C292" s="25" t="str">
        <f>VLOOKUP(Table3[[#This Row],[EMPLOYEE NAME]],Employees[[Employee Name]:[Office]],6)</f>
        <v>ACCOUNTING</v>
      </c>
      <c r="I292" s="30">
        <f>SUM(Table3[[#This Row],['# SICK LEAVE]:['#OTHERS]])</f>
        <v>0</v>
      </c>
    </row>
    <row r="293" spans="1:9" ht="29.4" customHeight="1" x14ac:dyDescent="0.3">
      <c r="A293">
        <f t="shared" si="4"/>
        <v>288</v>
      </c>
      <c r="B293" t="str">
        <f>IF(ISBLANK('List of Employees'!B316),"",'List of Employees'!B316)</f>
        <v>LIMBOC FLORDELIZA J.</v>
      </c>
      <c r="C293" s="25" t="str">
        <f>VLOOKUP(Table3[[#This Row],[EMPLOYEE NAME]],Employees[[Employee Name]:[Office]],6)</f>
        <v>LCR</v>
      </c>
      <c r="I293" s="30">
        <f>SUM(Table3[[#This Row],['# SICK LEAVE]:['#OTHERS]])</f>
        <v>0</v>
      </c>
    </row>
    <row r="294" spans="1:9" ht="29.4" customHeight="1" x14ac:dyDescent="0.3">
      <c r="A294">
        <f t="shared" si="4"/>
        <v>289</v>
      </c>
      <c r="B294" t="str">
        <f>IF(ISBLANK('List of Employees'!B317),"",'List of Employees'!B317)</f>
        <v>LOGROÑO JONATHAN C.</v>
      </c>
      <c r="C294" s="25" t="str">
        <f>VLOOKUP(Table3[[#This Row],[EMPLOYEE NAME]],Employees[[Employee Name]:[Office]],6)</f>
        <v>EEO/CITY MARKET</v>
      </c>
      <c r="I294" s="30">
        <f>SUM(Table3[[#This Row],['# SICK LEAVE]:['#OTHERS]])</f>
        <v>0</v>
      </c>
    </row>
    <row r="295" spans="1:9" ht="29.4" customHeight="1" x14ac:dyDescent="0.3">
      <c r="A295">
        <f t="shared" si="4"/>
        <v>290</v>
      </c>
      <c r="B295" t="str">
        <f>IF(ISBLANK('List of Employees'!B318),"",'List of Employees'!B318)</f>
        <v>LORILLA LOIDA P.</v>
      </c>
      <c r="C295" s="25" t="str">
        <f>VLOOKUP(Table3[[#This Row],[EMPLOYEE NAME]],Employees[[Employee Name]:[Office]],6)</f>
        <v>TCSNHS-ISHS</v>
      </c>
      <c r="I295" s="30">
        <f>SUM(Table3[[#This Row],['# SICK LEAVE]:['#OTHERS]])</f>
        <v>0</v>
      </c>
    </row>
    <row r="296" spans="1:9" ht="29.4" customHeight="1" x14ac:dyDescent="0.3">
      <c r="A296">
        <f t="shared" si="4"/>
        <v>291</v>
      </c>
      <c r="B296" t="str">
        <f>IF(ISBLANK('List of Employees'!B319),"",'List of Employees'!B319)</f>
        <v>LOYOLA JANE A.</v>
      </c>
      <c r="C296" s="25" t="str">
        <f>VLOOKUP(Table3[[#This Row],[EMPLOYEE NAME]],Employees[[Employee Name]:[Office]],6)</f>
        <v>CPDO</v>
      </c>
      <c r="I296" s="30">
        <f>SUM(Table3[[#This Row],['# SICK LEAVE]:['#OTHERS]])</f>
        <v>0</v>
      </c>
    </row>
    <row r="297" spans="1:9" ht="29.4" customHeight="1" x14ac:dyDescent="0.3">
      <c r="A297">
        <f t="shared" si="4"/>
        <v>292</v>
      </c>
      <c r="B297" t="str">
        <f>IF(ISBLANK('List of Employees'!B320),"",'List of Employees'!B320)</f>
        <v>LUCIANO ADELAIDA C.</v>
      </c>
      <c r="C297" s="25" t="str">
        <f>VLOOKUP(Table3[[#This Row],[EMPLOYEE NAME]],Employees[[Employee Name]:[Office]],6)</f>
        <v>MO</v>
      </c>
      <c r="I297" s="30">
        <f>SUM(Table3[[#This Row],['# SICK LEAVE]:['#OTHERS]])</f>
        <v>0</v>
      </c>
    </row>
    <row r="298" spans="1:9" ht="29.4" customHeight="1" x14ac:dyDescent="0.3">
      <c r="A298">
        <f t="shared" si="4"/>
        <v>293</v>
      </c>
      <c r="B298" t="str">
        <f>IF(ISBLANK('List of Employees'!B321),"",'List of Employees'!B321)</f>
        <v xml:space="preserve">LUNA  FERNANDO  </v>
      </c>
      <c r="C298" s="25" t="str">
        <f>VLOOKUP(Table3[[#This Row],[EMPLOYEE NAME]],Employees[[Employee Name]:[Office]],6)</f>
        <v>CENRO</v>
      </c>
      <c r="I298" s="30">
        <f>SUM(Table3[[#This Row],['# SICK LEAVE]:['#OTHERS]])</f>
        <v>0</v>
      </c>
    </row>
    <row r="299" spans="1:9" ht="29.4" customHeight="1" x14ac:dyDescent="0.3">
      <c r="A299">
        <f t="shared" si="4"/>
        <v>294</v>
      </c>
      <c r="B299" t="str">
        <f>IF(ISBLANK('List of Employees'!B322),"",'List of Employees'!B322)</f>
        <v>LUNA LALAINE D.</v>
      </c>
      <c r="C299" s="25" t="str">
        <f>VLOOKUP(Table3[[#This Row],[EMPLOYEE NAME]],Employees[[Employee Name]:[Office]],6)</f>
        <v>TCIS</v>
      </c>
      <c r="I299" s="30">
        <f>SUM(Table3[[#This Row],['# SICK LEAVE]:['#OTHERS]])</f>
        <v>0</v>
      </c>
    </row>
    <row r="300" spans="1:9" ht="29.4" customHeight="1" x14ac:dyDescent="0.3">
      <c r="A300">
        <f t="shared" si="4"/>
        <v>295</v>
      </c>
      <c r="B300" t="str">
        <f>IF(ISBLANK('List of Employees'!B323),"",'List of Employees'!B323)</f>
        <v>MABUTI ANA MARIE C.</v>
      </c>
      <c r="C300" s="25" t="str">
        <f>VLOOKUP(Table3[[#This Row],[EMPLOYEE NAME]],Employees[[Employee Name]:[Office]],6)</f>
        <v>CTO</v>
      </c>
      <c r="I300" s="30">
        <f>SUM(Table3[[#This Row],['# SICK LEAVE]:['#OTHERS]])</f>
        <v>0</v>
      </c>
    </row>
    <row r="301" spans="1:9" ht="29.4" customHeight="1" x14ac:dyDescent="0.3">
      <c r="A301">
        <f t="shared" si="4"/>
        <v>296</v>
      </c>
      <c r="B301" t="str">
        <f>IF(ISBLANK('List of Employees'!B324),"",'List of Employees'!B324)</f>
        <v xml:space="preserve">MACAPUNO FELIX  </v>
      </c>
      <c r="C301" s="25" t="str">
        <f>VLOOKUP(Table3[[#This Row],[EMPLOYEE NAME]],Employees[[Employee Name]:[Office]],6)</f>
        <v>CENRO</v>
      </c>
      <c r="I301" s="30">
        <f>SUM(Table3[[#This Row],['# SICK LEAVE]:['#OTHERS]])</f>
        <v>0</v>
      </c>
    </row>
    <row r="302" spans="1:9" ht="29.4" customHeight="1" x14ac:dyDescent="0.3">
      <c r="A302">
        <f t="shared" si="4"/>
        <v>297</v>
      </c>
      <c r="B302" t="str">
        <f>IF(ISBLANK('List of Employees'!B325),"",'List of Employees'!B325)</f>
        <v>MACASPAC ELVIRA V.</v>
      </c>
      <c r="C302" s="25" t="str">
        <f>VLOOKUP(Table3[[#This Row],[EMPLOYEE NAME]],Employees[[Employee Name]:[Office]],6)</f>
        <v>COOPERATIVE OFFICE</v>
      </c>
      <c r="I302" s="30">
        <f>SUM(Table3[[#This Row],['# SICK LEAVE]:['#OTHERS]])</f>
        <v>0</v>
      </c>
    </row>
    <row r="303" spans="1:9" ht="29.4" customHeight="1" x14ac:dyDescent="0.3">
      <c r="A303">
        <f t="shared" si="4"/>
        <v>298</v>
      </c>
      <c r="B303" t="str">
        <f>IF(ISBLANK('List of Employees'!B326),"",'List of Employees'!B326)</f>
        <v>MACASPAC JOSE VICTOR P.</v>
      </c>
      <c r="C303" s="25" t="str">
        <f>VLOOKUP(Table3[[#This Row],[EMPLOYEE NAME]],Employees[[Employee Name]:[Office]],6)</f>
        <v>MAHOGANY MARKET</v>
      </c>
      <c r="I303" s="30">
        <f>SUM(Table3[[#This Row],['# SICK LEAVE]:['#OTHERS]])</f>
        <v>0</v>
      </c>
    </row>
    <row r="304" spans="1:9" ht="29.4" customHeight="1" x14ac:dyDescent="0.3">
      <c r="A304">
        <f t="shared" si="4"/>
        <v>299</v>
      </c>
      <c r="B304" t="str">
        <f>IF(ISBLANK('List of Employees'!B327),"",'List of Employees'!B327)</f>
        <v>MADRAZO ALLAN PAUL A.</v>
      </c>
      <c r="C304" s="25" t="str">
        <f>VLOOKUP(Table3[[#This Row],[EMPLOYEE NAME]],Employees[[Employee Name]:[Office]],6)</f>
        <v>CEO</v>
      </c>
      <c r="I304" s="30">
        <f>SUM(Table3[[#This Row],['# SICK LEAVE]:['#OTHERS]])</f>
        <v>0</v>
      </c>
    </row>
    <row r="305" spans="1:9" ht="29.4" customHeight="1" x14ac:dyDescent="0.3">
      <c r="A305">
        <f t="shared" si="4"/>
        <v>300</v>
      </c>
      <c r="B305" t="str">
        <f>IF(ISBLANK('List of Employees'!B328),"",'List of Employees'!B328)</f>
        <v>MAESTRECAMPO LORENA A.</v>
      </c>
      <c r="C305" s="25" t="str">
        <f>VLOOKUP(Table3[[#This Row],[EMPLOYEE NAME]],Employees[[Employee Name]:[Office]],6)</f>
        <v>HRMO</v>
      </c>
      <c r="I305" s="30">
        <f>SUM(Table3[[#This Row],['# SICK LEAVE]:['#OTHERS]])</f>
        <v>0</v>
      </c>
    </row>
    <row r="306" spans="1:9" ht="29.4" customHeight="1" x14ac:dyDescent="0.3">
      <c r="A306">
        <f t="shared" si="4"/>
        <v>301</v>
      </c>
      <c r="B306" t="str">
        <f>IF(ISBLANK('List of Employees'!B330),"",'List of Employees'!B330)</f>
        <v>MAGUINAO NIÑA F.</v>
      </c>
      <c r="C306" s="25" t="str">
        <f>VLOOKUP(Table3[[#This Row],[EMPLOYEE NAME]],Employees[[Employee Name]:[Office]],6)</f>
        <v>ONT</v>
      </c>
      <c r="I306" s="30">
        <f>SUM(Table3[[#This Row],['# SICK LEAVE]:['#OTHERS]])</f>
        <v>0</v>
      </c>
    </row>
    <row r="307" spans="1:9" ht="29.4" customHeight="1" x14ac:dyDescent="0.3">
      <c r="A307">
        <f t="shared" si="4"/>
        <v>302</v>
      </c>
      <c r="B307" t="str">
        <f>IF(ISBLANK('List of Employees'!B331),"",'List of Employees'!B331)</f>
        <v>MALABANAN ALMA A.</v>
      </c>
      <c r="C307" s="25" t="str">
        <f>VLOOKUP(Table3[[#This Row],[EMPLOYEE NAME]],Employees[[Employee Name]:[Office]],6)</f>
        <v>HRMO</v>
      </c>
      <c r="I307" s="30">
        <f>SUM(Table3[[#This Row],['# SICK LEAVE]:['#OTHERS]])</f>
        <v>0</v>
      </c>
    </row>
    <row r="308" spans="1:9" ht="29.4" customHeight="1" x14ac:dyDescent="0.3">
      <c r="A308">
        <f t="shared" si="4"/>
        <v>303</v>
      </c>
      <c r="B308" t="str">
        <f>IF(ISBLANK('List of Employees'!B332),"",'List of Employees'!B332)</f>
        <v>MALANAN JENNYLYN R.</v>
      </c>
      <c r="C308" s="25" t="str">
        <f>VLOOKUP(Table3[[#This Row],[EMPLOYEE NAME]],Employees[[Employee Name]:[Office]],6)</f>
        <v>PICNIC GROVE</v>
      </c>
      <c r="I308" s="30">
        <f>SUM(Table3[[#This Row],['# SICK LEAVE]:['#OTHERS]])</f>
        <v>0</v>
      </c>
    </row>
    <row r="309" spans="1:9" ht="29.4" customHeight="1" x14ac:dyDescent="0.3">
      <c r="A309">
        <f t="shared" si="4"/>
        <v>304</v>
      </c>
      <c r="B309" t="str">
        <f>IF(ISBLANK('List of Employees'!B333),"",'List of Employees'!B333)</f>
        <v>MALIGAYA NELITA M.</v>
      </c>
      <c r="C309" s="25" t="str">
        <f>VLOOKUP(Table3[[#This Row],[EMPLOYEE NAME]],Employees[[Employee Name]:[Office]],6)</f>
        <v>GSO</v>
      </c>
      <c r="I309" s="30">
        <f>SUM(Table3[[#This Row],['# SICK LEAVE]:['#OTHERS]])</f>
        <v>0</v>
      </c>
    </row>
    <row r="310" spans="1:9" ht="29.4" customHeight="1" x14ac:dyDescent="0.3">
      <c r="A310">
        <f t="shared" si="4"/>
        <v>305</v>
      </c>
      <c r="B310" t="str">
        <f>IF(ISBLANK('List of Employees'!B334),"",'List of Employees'!B334)</f>
        <v>MALIGAYO YOLANDA D.</v>
      </c>
      <c r="C310" s="25" t="str">
        <f>VLOOKUP(Table3[[#This Row],[EMPLOYEE NAME]],Employees[[Employee Name]:[Office]],6)</f>
        <v>CHO</v>
      </c>
      <c r="I310" s="30">
        <f>SUM(Table3[[#This Row],['# SICK LEAVE]:['#OTHERS]])</f>
        <v>0</v>
      </c>
    </row>
    <row r="311" spans="1:9" ht="29.4" customHeight="1" x14ac:dyDescent="0.3">
      <c r="A311">
        <f t="shared" si="4"/>
        <v>306</v>
      </c>
      <c r="B311" t="str">
        <f>IF(ISBLANK('List of Employees'!B335),"",'List of Employees'!B335)</f>
        <v>MALUBAY MELINDA D.</v>
      </c>
      <c r="C311" s="25" t="str">
        <f>VLOOKUP(Table3[[#This Row],[EMPLOYEE NAME]],Employees[[Employee Name]:[Office]],6)</f>
        <v>THRDC</v>
      </c>
      <c r="I311" s="30">
        <f>SUM(Table3[[#This Row],['# SICK LEAVE]:['#OTHERS]])</f>
        <v>0</v>
      </c>
    </row>
    <row r="312" spans="1:9" ht="29.4" customHeight="1" x14ac:dyDescent="0.3">
      <c r="A312">
        <f t="shared" si="4"/>
        <v>307</v>
      </c>
      <c r="B312" t="str">
        <f>IF(ISBLANK('List of Employees'!B336),"",'List of Employees'!B336)</f>
        <v>MAMARIL JOSEFINA P.</v>
      </c>
      <c r="C312" s="25" t="str">
        <f>VLOOKUP(Table3[[#This Row],[EMPLOYEE NAME]],Employees[[Employee Name]:[Office]],6)</f>
        <v>TICC</v>
      </c>
      <c r="I312" s="30">
        <f>SUM(Table3[[#This Row],['# SICK LEAVE]:['#OTHERS]])</f>
        <v>0</v>
      </c>
    </row>
    <row r="313" spans="1:9" ht="29.4" customHeight="1" x14ac:dyDescent="0.3">
      <c r="A313">
        <f t="shared" si="4"/>
        <v>308</v>
      </c>
      <c r="B313" t="str">
        <f>IF(ISBLANK('List of Employees'!B337),"",'List of Employees'!B337)</f>
        <v>MANALO CELSA B.</v>
      </c>
      <c r="C313" s="25" t="str">
        <f>VLOOKUP(Table3[[#This Row],[EMPLOYEE NAME]],Employees[[Employee Name]:[Office]],6)</f>
        <v>CPDO</v>
      </c>
      <c r="I313" s="30">
        <f>SUM(Table3[[#This Row],['# SICK LEAVE]:['#OTHERS]])</f>
        <v>0</v>
      </c>
    </row>
    <row r="314" spans="1:9" ht="29.4" customHeight="1" x14ac:dyDescent="0.3">
      <c r="A314">
        <f t="shared" si="4"/>
        <v>309</v>
      </c>
      <c r="B314" t="str">
        <f>IF(ISBLANK('List of Employees'!B339),"",'List of Employees'!B339)</f>
        <v>MANALO EDITHA V.</v>
      </c>
      <c r="C314" s="25" t="str">
        <f>VLOOKUP(Table3[[#This Row],[EMPLOYEE NAME]],Employees[[Employee Name]:[Office]],6)</f>
        <v>ACCOUNTING</v>
      </c>
      <c r="I314" s="30">
        <f>SUM(Table3[[#This Row],['# SICK LEAVE]:['#OTHERS]])</f>
        <v>0</v>
      </c>
    </row>
    <row r="315" spans="1:9" ht="29.4" customHeight="1" x14ac:dyDescent="0.3">
      <c r="A315">
        <f t="shared" si="4"/>
        <v>310</v>
      </c>
      <c r="B315" t="str">
        <f>IF(ISBLANK('List of Employees'!B340),"",'List of Employees'!B340)</f>
        <v>MANALO ELIADA F.</v>
      </c>
      <c r="C315" s="25" t="str">
        <f>VLOOKUP(Table3[[#This Row],[EMPLOYEE NAME]],Employees[[Employee Name]:[Office]],6)</f>
        <v>SP</v>
      </c>
      <c r="I315" s="30">
        <f>SUM(Table3[[#This Row],['# SICK LEAVE]:['#OTHERS]])</f>
        <v>0</v>
      </c>
    </row>
    <row r="316" spans="1:9" ht="29.4" customHeight="1" x14ac:dyDescent="0.3">
      <c r="A316">
        <f t="shared" si="4"/>
        <v>311</v>
      </c>
      <c r="B316" t="str">
        <f>IF(ISBLANK('List of Employees'!B341),"",'List of Employees'!B341)</f>
        <v>MANALO FERNANDO G.</v>
      </c>
      <c r="C316" s="25" t="str">
        <f>VLOOKUP(Table3[[#This Row],[EMPLOYEE NAME]],Employees[[Employee Name]:[Office]],6)</f>
        <v>ONT</v>
      </c>
      <c r="I316" s="30">
        <f>SUM(Table3[[#This Row],['# SICK LEAVE]:['#OTHERS]])</f>
        <v>0</v>
      </c>
    </row>
    <row r="317" spans="1:9" ht="29.4" customHeight="1" x14ac:dyDescent="0.3">
      <c r="A317">
        <f t="shared" si="4"/>
        <v>312</v>
      </c>
      <c r="B317" t="str">
        <f>IF(ISBLANK('List of Employees'!B342),"",'List of Employees'!B342)</f>
        <v xml:space="preserve">MANGUINAO GILBERT  </v>
      </c>
      <c r="C317" s="25" t="str">
        <f>VLOOKUP(Table3[[#This Row],[EMPLOYEE NAME]],Employees[[Employee Name]:[Office]],6)</f>
        <v>GSO</v>
      </c>
      <c r="I317" s="30">
        <f>SUM(Table3[[#This Row],['# SICK LEAVE]:['#OTHERS]])</f>
        <v>0</v>
      </c>
    </row>
    <row r="318" spans="1:9" ht="29.4" customHeight="1" x14ac:dyDescent="0.3">
      <c r="A318">
        <f t="shared" si="4"/>
        <v>313</v>
      </c>
      <c r="B318" t="str">
        <f>IF(ISBLANK('List of Employees'!B343),"",'List of Employees'!B343)</f>
        <v>MANLANGIT LEONILA R.</v>
      </c>
      <c r="C318" s="25" t="str">
        <f>VLOOKUP(Table3[[#This Row],[EMPLOYEE NAME]],Employees[[Employee Name]:[Office]],6)</f>
        <v>TICC</v>
      </c>
      <c r="I318" s="30">
        <f>SUM(Table3[[#This Row],['# SICK LEAVE]:['#OTHERS]])</f>
        <v>0</v>
      </c>
    </row>
    <row r="319" spans="1:9" ht="29.4" customHeight="1" x14ac:dyDescent="0.3">
      <c r="A319">
        <f t="shared" si="4"/>
        <v>314</v>
      </c>
      <c r="B319" t="str">
        <f>IF(ISBLANK('List of Employees'!B344),"",'List of Employees'!B344)</f>
        <v>MARAÑON AMY LOU T.</v>
      </c>
      <c r="C319" s="25" t="str">
        <f>VLOOKUP(Table3[[#This Row],[EMPLOYEE NAME]],Employees[[Employee Name]:[Office]],6)</f>
        <v>VMO/SP</v>
      </c>
      <c r="I319" s="30">
        <f>SUM(Table3[[#This Row],['# SICK LEAVE]:['#OTHERS]])</f>
        <v>0</v>
      </c>
    </row>
    <row r="320" spans="1:9" ht="29.4" customHeight="1" x14ac:dyDescent="0.3">
      <c r="A320">
        <f t="shared" si="4"/>
        <v>315</v>
      </c>
      <c r="B320" t="str">
        <f>IF(ISBLANK('List of Employees'!B345),"",'List of Employees'!B345)</f>
        <v>MARASIGAN AGUINO D.</v>
      </c>
      <c r="C320" s="25" t="str">
        <f>VLOOKUP(Table3[[#This Row],[EMPLOYEE NAME]],Employees[[Employee Name]:[Office]],6)</f>
        <v>TOPS-CSU</v>
      </c>
      <c r="I320" s="30">
        <f>SUM(Table3[[#This Row],['# SICK LEAVE]:['#OTHERS]])</f>
        <v>0</v>
      </c>
    </row>
    <row r="321" spans="1:9" ht="29.4" customHeight="1" x14ac:dyDescent="0.3">
      <c r="A321">
        <f t="shared" si="4"/>
        <v>316</v>
      </c>
      <c r="B321" t="str">
        <f>IF(ISBLANK('List of Employees'!B346),"",'List of Employees'!B346)</f>
        <v>MARASIGAN BIENVENIDO E.</v>
      </c>
      <c r="C321" s="25" t="str">
        <f>VLOOKUP(Table3[[#This Row],[EMPLOYEE NAME]],Employees[[Employee Name]:[Office]],6)</f>
        <v>GSO</v>
      </c>
      <c r="I321" s="30">
        <f>SUM(Table3[[#This Row],['# SICK LEAVE]:['#OTHERS]])</f>
        <v>0</v>
      </c>
    </row>
    <row r="322" spans="1:9" ht="29.4" customHeight="1" x14ac:dyDescent="0.3">
      <c r="A322">
        <f t="shared" si="4"/>
        <v>317</v>
      </c>
      <c r="B322" t="str">
        <f>IF(ISBLANK('List of Employees'!B347),"",'List of Employees'!B347)</f>
        <v>MARASIGAN CHRISTIAN M.</v>
      </c>
      <c r="C322" s="25" t="str">
        <f>VLOOKUP(Table3[[#This Row],[EMPLOYEE NAME]],Employees[[Employee Name]:[Office]],6)</f>
        <v>MO</v>
      </c>
      <c r="I322" s="30">
        <f>SUM(Table3[[#This Row],['# SICK LEAVE]:['#OTHERS]])</f>
        <v>0</v>
      </c>
    </row>
    <row r="323" spans="1:9" ht="29.4" customHeight="1" x14ac:dyDescent="0.3">
      <c r="A323">
        <f t="shared" si="4"/>
        <v>318</v>
      </c>
      <c r="B323" t="str">
        <f>IF(ISBLANK('List of Employees'!B348),"",'List of Employees'!B348)</f>
        <v xml:space="preserve">MARASIGAN DANIEL  </v>
      </c>
      <c r="C323" s="25" t="str">
        <f>VLOOKUP(Table3[[#This Row],[EMPLOYEE NAME]],Employees[[Employee Name]:[Office]],6)</f>
        <v>CENRO</v>
      </c>
      <c r="I323" s="30">
        <f>SUM(Table3[[#This Row],['# SICK LEAVE]:['#OTHERS]])</f>
        <v>0</v>
      </c>
    </row>
    <row r="324" spans="1:9" ht="29.4" customHeight="1" x14ac:dyDescent="0.3">
      <c r="A324">
        <f t="shared" si="4"/>
        <v>319</v>
      </c>
      <c r="B324" t="str">
        <f>IF(ISBLANK('List of Employees'!B349),"",'List of Employees'!B349)</f>
        <v>MARASIGAN GINALYN D.</v>
      </c>
      <c r="C324" s="25" t="str">
        <f>VLOOKUP(Table3[[#This Row],[EMPLOYEE NAME]],Employees[[Employee Name]:[Office]],6)</f>
        <v>ACCOUNTING</v>
      </c>
      <c r="I324" s="30">
        <f>SUM(Table3[[#This Row],['# SICK LEAVE]:['#OTHERS]])</f>
        <v>0</v>
      </c>
    </row>
    <row r="325" spans="1:9" ht="29.4" customHeight="1" x14ac:dyDescent="0.3">
      <c r="A325">
        <f t="shared" si="4"/>
        <v>320</v>
      </c>
      <c r="B325" t="str">
        <f>IF(ISBLANK('List of Employees'!B350),"",'List of Employees'!B350)</f>
        <v>MARASIGAN INOCENCIA P.</v>
      </c>
      <c r="C325" s="25" t="str">
        <f>VLOOKUP(Table3[[#This Row],[EMPLOYEE NAME]],Employees[[Employee Name]:[Office]],6)</f>
        <v>CSWDO</v>
      </c>
      <c r="I325" s="30">
        <f>SUM(Table3[[#This Row],['# SICK LEAVE]:['#OTHERS]])</f>
        <v>0</v>
      </c>
    </row>
    <row r="326" spans="1:9" ht="29.4" customHeight="1" x14ac:dyDescent="0.3">
      <c r="A326">
        <f t="shared" ref="A326:A389" si="5">IF(ISBLANK(B326),"",ROW(A321))</f>
        <v>321</v>
      </c>
      <c r="B326" t="str">
        <f>IF(ISBLANK('List of Employees'!B351),"",'List of Employees'!B351)</f>
        <v>MARASIGAN JANINE C.</v>
      </c>
      <c r="C326" s="25" t="str">
        <f>VLOOKUP(Table3[[#This Row],[EMPLOYEE NAME]],Employees[[Employee Name]:[Office]],6)</f>
        <v>ONT</v>
      </c>
      <c r="I326" s="30">
        <f>SUM(Table3[[#This Row],['# SICK LEAVE]:['#OTHERS]])</f>
        <v>0</v>
      </c>
    </row>
    <row r="327" spans="1:9" ht="29.4" customHeight="1" x14ac:dyDescent="0.3">
      <c r="A327">
        <f t="shared" si="5"/>
        <v>322</v>
      </c>
      <c r="B327" t="str">
        <f>IF(ISBLANK('List of Employees'!B352),"",'List of Employees'!B352)</f>
        <v>MARCIAL RUSTICO B.</v>
      </c>
      <c r="C327" s="25" t="str">
        <f>VLOOKUP(Table3[[#This Row],[EMPLOYEE NAME]],Employees[[Employee Name]:[Office]],6)</f>
        <v>TOPS (ADMIN CSU)</v>
      </c>
      <c r="I327" s="30">
        <f>SUM(Table3[[#This Row],['# SICK LEAVE]:['#OTHERS]])</f>
        <v>0</v>
      </c>
    </row>
    <row r="328" spans="1:9" ht="29.4" customHeight="1" x14ac:dyDescent="0.3">
      <c r="A328">
        <f t="shared" si="5"/>
        <v>323</v>
      </c>
      <c r="B328" t="str">
        <f>IF(ISBLANK('List of Employees'!B353),"",'List of Employees'!B353)</f>
        <v>MARDO MELINDA E.</v>
      </c>
      <c r="C328" s="25" t="str">
        <f>VLOOKUP(Table3[[#This Row],[EMPLOYEE NAME]],Employees[[Employee Name]:[Office]],6)</f>
        <v>ADMIN</v>
      </c>
      <c r="I328" s="30">
        <f>SUM(Table3[[#This Row],['# SICK LEAVE]:['#OTHERS]])</f>
        <v>0</v>
      </c>
    </row>
    <row r="329" spans="1:9" ht="29.4" customHeight="1" x14ac:dyDescent="0.3">
      <c r="A329">
        <f t="shared" si="5"/>
        <v>324</v>
      </c>
      <c r="B329" t="str">
        <f>IF(ISBLANK('List of Employees'!B354),"",'List of Employees'!B354)</f>
        <v>MARINDUQUE ANNE RENELYN P.</v>
      </c>
      <c r="C329" s="25" t="str">
        <f>VLOOKUP(Table3[[#This Row],[EMPLOYEE NAME]],Employees[[Employee Name]:[Office]],6)</f>
        <v>VMO</v>
      </c>
      <c r="I329" s="30">
        <f>SUM(Table3[[#This Row],['# SICK LEAVE]:['#OTHERS]])</f>
        <v>0</v>
      </c>
    </row>
    <row r="330" spans="1:9" ht="29.4" customHeight="1" x14ac:dyDescent="0.3">
      <c r="A330">
        <f t="shared" si="5"/>
        <v>325</v>
      </c>
      <c r="B330" t="str">
        <f>IF(ISBLANK('List of Employees'!B355),"",'List of Employees'!B355)</f>
        <v>MARINDUQUE AURORA A.</v>
      </c>
      <c r="C330" s="25" t="str">
        <f>VLOOKUP(Table3[[#This Row],[EMPLOYEE NAME]],Employees[[Employee Name]:[Office]],6)</f>
        <v>VMO</v>
      </c>
      <c r="I330" s="30">
        <f>SUM(Table3[[#This Row],['# SICK LEAVE]:['#OTHERS]])</f>
        <v>0</v>
      </c>
    </row>
    <row r="331" spans="1:9" ht="29.4" customHeight="1" x14ac:dyDescent="0.3">
      <c r="A331">
        <f t="shared" si="5"/>
        <v>326</v>
      </c>
      <c r="B331" t="str">
        <f>IF(ISBLANK('List of Employees'!B356),"",'List of Employees'!B356)</f>
        <v>MARINDUQUE ERNESTO P.</v>
      </c>
      <c r="C331" s="25" t="str">
        <f>VLOOKUP(Table3[[#This Row],[EMPLOYEE NAME]],Employees[[Employee Name]:[Office]],6)</f>
        <v>CEO</v>
      </c>
      <c r="I331" s="30">
        <f>SUM(Table3[[#This Row],['# SICK LEAVE]:['#OTHERS]])</f>
        <v>0</v>
      </c>
    </row>
    <row r="332" spans="1:9" ht="29.4" customHeight="1" x14ac:dyDescent="0.3">
      <c r="A332">
        <f t="shared" si="5"/>
        <v>327</v>
      </c>
      <c r="B332" t="str">
        <f>IF(ISBLANK('List of Employees'!B357),"",'List of Employees'!B357)</f>
        <v>MARINDUQUE GERRY C.</v>
      </c>
      <c r="C332" s="25" t="str">
        <f>VLOOKUP(Table3[[#This Row],[EMPLOYEE NAME]],Employees[[Employee Name]:[Office]],6)</f>
        <v>CHO</v>
      </c>
      <c r="I332" s="30">
        <f>SUM(Table3[[#This Row],['# SICK LEAVE]:['#OTHERS]])</f>
        <v>0</v>
      </c>
    </row>
    <row r="333" spans="1:9" ht="29.4" customHeight="1" x14ac:dyDescent="0.3">
      <c r="A333">
        <f t="shared" si="5"/>
        <v>328</v>
      </c>
      <c r="B333" t="str">
        <f>IF(ISBLANK('List of Employees'!B358),"",'List of Employees'!B358)</f>
        <v>MARINDUQUE MARISSA M.</v>
      </c>
      <c r="C333" s="25" t="str">
        <f>VLOOKUP(Table3[[#This Row],[EMPLOYEE NAME]],Employees[[Employee Name]:[Office]],6)</f>
        <v>ASSESSORS OFFICE</v>
      </c>
      <c r="I333" s="30">
        <f>SUM(Table3[[#This Row],['# SICK LEAVE]:['#OTHERS]])</f>
        <v>0</v>
      </c>
    </row>
    <row r="334" spans="1:9" ht="29.4" customHeight="1" x14ac:dyDescent="0.3">
      <c r="A334">
        <f t="shared" si="5"/>
        <v>329</v>
      </c>
      <c r="B334" t="str">
        <f>IF(ISBLANK('List of Employees'!B359),"",'List of Employees'!B359)</f>
        <v>MARINDUQUE ROWENA G.</v>
      </c>
      <c r="C334" s="25" t="str">
        <f>VLOOKUP(Table3[[#This Row],[EMPLOYEE NAME]],Employees[[Employee Name]:[Office]],6)</f>
        <v>SP</v>
      </c>
      <c r="I334" s="30">
        <f>SUM(Table3[[#This Row],['# SICK LEAVE]:['#OTHERS]])</f>
        <v>0</v>
      </c>
    </row>
    <row r="335" spans="1:9" ht="29.4" customHeight="1" x14ac:dyDescent="0.3">
      <c r="A335">
        <f t="shared" si="5"/>
        <v>330</v>
      </c>
      <c r="B335" t="str">
        <f>IF(ISBLANK('List of Employees'!B360),"",'List of Employees'!B360)</f>
        <v>MARINDUQUE ROWENA G.</v>
      </c>
      <c r="C335" s="25" t="str">
        <f>VLOOKUP(Table3[[#This Row],[EMPLOYEE NAME]],Employees[[Employee Name]:[Office]],6)</f>
        <v>SP</v>
      </c>
      <c r="I335" s="30">
        <f>SUM(Table3[[#This Row],['# SICK LEAVE]:['#OTHERS]])</f>
        <v>0</v>
      </c>
    </row>
    <row r="336" spans="1:9" ht="29.4" customHeight="1" x14ac:dyDescent="0.3">
      <c r="A336">
        <f t="shared" si="5"/>
        <v>331</v>
      </c>
      <c r="B336" t="str">
        <f>IF(ISBLANK('List of Employees'!B361),"",'List of Employees'!B361)</f>
        <v>MARQUEZ LOLITA R.</v>
      </c>
      <c r="C336" s="25" t="str">
        <f>VLOOKUP(Table3[[#This Row],[EMPLOYEE NAME]],Employees[[Employee Name]:[Office]],6)</f>
        <v>INTERNAL</v>
      </c>
      <c r="I336" s="30">
        <f>SUM(Table3[[#This Row],['# SICK LEAVE]:['#OTHERS]])</f>
        <v>0</v>
      </c>
    </row>
    <row r="337" spans="1:9" ht="29.4" customHeight="1" x14ac:dyDescent="0.3">
      <c r="A337">
        <f t="shared" si="5"/>
        <v>332</v>
      </c>
      <c r="B337" t="str">
        <f>IF(ISBLANK('List of Employees'!B362),"",'List of Employees'!B362)</f>
        <v>MARTINEZ BELEN B.</v>
      </c>
      <c r="C337" s="25" t="str">
        <f>VLOOKUP(Table3[[#This Row],[EMPLOYEE NAME]],Employees[[Employee Name]:[Office]],6)</f>
        <v>CBO</v>
      </c>
      <c r="I337" s="30">
        <f>SUM(Table3[[#This Row],['# SICK LEAVE]:['#OTHERS]])</f>
        <v>0</v>
      </c>
    </row>
    <row r="338" spans="1:9" ht="29.4" customHeight="1" x14ac:dyDescent="0.3">
      <c r="A338">
        <f t="shared" si="5"/>
        <v>333</v>
      </c>
      <c r="B338" t="str">
        <f>IF(ISBLANK('List of Employees'!B363),"",'List of Employees'!B363)</f>
        <v>MARTINEZ EMER V.</v>
      </c>
      <c r="C338" s="25" t="str">
        <f>VLOOKUP(Table3[[#This Row],[EMPLOYEE NAME]],Employees[[Employee Name]:[Office]],6)</f>
        <v>BPLO</v>
      </c>
      <c r="I338" s="30">
        <f>SUM(Table3[[#This Row],['# SICK LEAVE]:['#OTHERS]])</f>
        <v>0</v>
      </c>
    </row>
    <row r="339" spans="1:9" ht="29.4" customHeight="1" x14ac:dyDescent="0.3">
      <c r="A339">
        <f t="shared" si="5"/>
        <v>334</v>
      </c>
      <c r="B339" t="str">
        <f>IF(ISBLANK('List of Employees'!B364),"",'List of Employees'!B364)</f>
        <v>MARUNDAN MARIA FLOR M.</v>
      </c>
      <c r="C339" s="25" t="str">
        <f>VLOOKUP(Table3[[#This Row],[EMPLOYEE NAME]],Employees[[Employee Name]:[Office]],6)</f>
        <v>ONT</v>
      </c>
      <c r="I339" s="30">
        <f>SUM(Table3[[#This Row],['# SICK LEAVE]:['#OTHERS]])</f>
        <v>0</v>
      </c>
    </row>
    <row r="340" spans="1:9" ht="29.4" customHeight="1" x14ac:dyDescent="0.3">
      <c r="A340">
        <f t="shared" si="5"/>
        <v>335</v>
      </c>
      <c r="B340" t="str">
        <f>IF(ISBLANK('List of Employees'!B365),"",'List of Employees'!B365)</f>
        <v>MATIENZO NORMITA S.</v>
      </c>
      <c r="C340" s="25" t="str">
        <f>VLOOKUP(Table3[[#This Row],[EMPLOYEE NAME]],Employees[[Employee Name]:[Office]],6)</f>
        <v>LCR</v>
      </c>
      <c r="I340" s="30">
        <f>SUM(Table3[[#This Row],['# SICK LEAVE]:['#OTHERS]])</f>
        <v>0</v>
      </c>
    </row>
    <row r="341" spans="1:9" ht="29.4" customHeight="1" x14ac:dyDescent="0.3">
      <c r="A341">
        <f t="shared" si="5"/>
        <v>336</v>
      </c>
      <c r="B341" t="str">
        <f>IF(ISBLANK('List of Employees'!B366),"",'List of Employees'!B366)</f>
        <v>MAULLON JAENA F.</v>
      </c>
      <c r="C341" s="25" t="str">
        <f>VLOOKUP(Table3[[#This Row],[EMPLOYEE NAME]],Employees[[Employee Name]:[Office]],6)</f>
        <v>SP</v>
      </c>
      <c r="I341" s="30">
        <f>SUM(Table3[[#This Row],['# SICK LEAVE]:['#OTHERS]])</f>
        <v>0</v>
      </c>
    </row>
    <row r="342" spans="1:9" ht="29.4" customHeight="1" x14ac:dyDescent="0.3">
      <c r="A342">
        <f t="shared" si="5"/>
        <v>337</v>
      </c>
      <c r="B342" t="str">
        <f>IF(ISBLANK('List of Employees'!B367),"",'List of Employees'!B367)</f>
        <v>MAURICIO MARIZIEL M.</v>
      </c>
      <c r="C342" s="25" t="str">
        <f>VLOOKUP(Table3[[#This Row],[EMPLOYEE NAME]],Employees[[Employee Name]:[Office]],6)</f>
        <v>SP</v>
      </c>
      <c r="I342" s="30">
        <f>SUM(Table3[[#This Row],['# SICK LEAVE]:['#OTHERS]])</f>
        <v>0</v>
      </c>
    </row>
    <row r="343" spans="1:9" ht="29.4" customHeight="1" x14ac:dyDescent="0.3">
      <c r="A343">
        <f t="shared" si="5"/>
        <v>338</v>
      </c>
      <c r="B343" t="str">
        <f>IF(ISBLANK('List of Employees'!B368),"",'List of Employees'!B368)</f>
        <v>MAURICIO MARIZIEL M.</v>
      </c>
      <c r="C343" s="25" t="str">
        <f>VLOOKUP(Table3[[#This Row],[EMPLOYEE NAME]],Employees[[Employee Name]:[Office]],6)</f>
        <v>SP</v>
      </c>
      <c r="I343" s="30">
        <f>SUM(Table3[[#This Row],['# SICK LEAVE]:['#OTHERS]])</f>
        <v>0</v>
      </c>
    </row>
    <row r="344" spans="1:9" ht="29.4" customHeight="1" x14ac:dyDescent="0.3">
      <c r="A344">
        <f t="shared" si="5"/>
        <v>339</v>
      </c>
      <c r="B344" t="str">
        <f>IF(ISBLANK('List of Employees'!B369),"",'List of Employees'!B369)</f>
        <v>MAWAK MIA PAULEEN B.</v>
      </c>
      <c r="C344" s="25" t="str">
        <f>VLOOKUP(Table3[[#This Row],[EMPLOYEE NAME]],Employees[[Employee Name]:[Office]],6)</f>
        <v>ACCOUNTING</v>
      </c>
      <c r="I344" s="30">
        <f>SUM(Table3[[#This Row],['# SICK LEAVE]:['#OTHERS]])</f>
        <v>0</v>
      </c>
    </row>
    <row r="345" spans="1:9" ht="29.4" customHeight="1" x14ac:dyDescent="0.3">
      <c r="A345">
        <f t="shared" si="5"/>
        <v>340</v>
      </c>
      <c r="B345" t="str">
        <f>IF(ISBLANK('List of Employees'!B370),"",'List of Employees'!B370)</f>
        <v>MELADO LEONILA JR P.</v>
      </c>
      <c r="C345" s="25" t="str">
        <f>VLOOKUP(Table3[[#This Row],[EMPLOYEE NAME]],Employees[[Employee Name]:[Office]],6)</f>
        <v>TICC</v>
      </c>
      <c r="I345" s="30">
        <f>SUM(Table3[[#This Row],['# SICK LEAVE]:['#OTHERS]])</f>
        <v>0</v>
      </c>
    </row>
    <row r="346" spans="1:9" ht="29.4" customHeight="1" x14ac:dyDescent="0.3">
      <c r="A346">
        <f t="shared" si="5"/>
        <v>341</v>
      </c>
      <c r="B346" t="str">
        <f>IF(ISBLANK('List of Employees'!B371),"",'List of Employees'!B371)</f>
        <v>MENDOZA ARRIES N.</v>
      </c>
      <c r="C346" s="25" t="str">
        <f>VLOOKUP(Table3[[#This Row],[EMPLOYEE NAME]],Employees[[Employee Name]:[Office]],6)</f>
        <v>COMELEC</v>
      </c>
      <c r="I346" s="30">
        <f>SUM(Table3[[#This Row],['# SICK LEAVE]:['#OTHERS]])</f>
        <v>0</v>
      </c>
    </row>
    <row r="347" spans="1:9" ht="29.4" customHeight="1" x14ac:dyDescent="0.3">
      <c r="A347">
        <f t="shared" si="5"/>
        <v>342</v>
      </c>
      <c r="B347" t="str">
        <f>IF(ISBLANK('List of Employees'!B372),"",'List of Employees'!B372)</f>
        <v>MENDOZA JUANITO N.</v>
      </c>
      <c r="C347" s="25" t="str">
        <f>VLOOKUP(Table3[[#This Row],[EMPLOYEE NAME]],Employees[[Employee Name]:[Office]],6)</f>
        <v>PICNIC GROVE</v>
      </c>
      <c r="I347" s="30">
        <f>SUM(Table3[[#This Row],['# SICK LEAVE]:['#OTHERS]])</f>
        <v>0</v>
      </c>
    </row>
    <row r="348" spans="1:9" ht="29.4" customHeight="1" x14ac:dyDescent="0.3">
      <c r="A348">
        <f t="shared" si="5"/>
        <v>343</v>
      </c>
      <c r="B348" t="str">
        <f>IF(ISBLANK('List of Employees'!B373),"",'List of Employees'!B373)</f>
        <v>MENDOZA LELISA L.</v>
      </c>
      <c r="C348" s="25" t="str">
        <f>VLOOKUP(Table3[[#This Row],[EMPLOYEE NAME]],Employees[[Employee Name]:[Office]],6)</f>
        <v>SP</v>
      </c>
      <c r="I348" s="30">
        <f>SUM(Table3[[#This Row],['# SICK LEAVE]:['#OTHERS]])</f>
        <v>0</v>
      </c>
    </row>
    <row r="349" spans="1:9" ht="29.4" customHeight="1" x14ac:dyDescent="0.3">
      <c r="A349">
        <f t="shared" si="5"/>
        <v>344</v>
      </c>
      <c r="B349" t="str">
        <f>IF(ISBLANK('List of Employees'!B374),"",'List of Employees'!B374)</f>
        <v>MENDOZA LOURDES G.</v>
      </c>
      <c r="C349" s="25" t="str">
        <f>VLOOKUP(Table3[[#This Row],[EMPLOYEE NAME]],Employees[[Employee Name]:[Office]],6)</f>
        <v>PIO</v>
      </c>
      <c r="I349" s="30">
        <f>SUM(Table3[[#This Row],['# SICK LEAVE]:['#OTHERS]])</f>
        <v>0</v>
      </c>
    </row>
    <row r="350" spans="1:9" ht="29.4" customHeight="1" x14ac:dyDescent="0.3">
      <c r="A350">
        <f t="shared" si="5"/>
        <v>345</v>
      </c>
      <c r="B350" t="str">
        <f>IF(ISBLANK('List of Employees'!B375),"",'List of Employees'!B375)</f>
        <v>MENDOZA MARIA ABIGAIL A.</v>
      </c>
      <c r="C350" s="25" t="str">
        <f>VLOOKUP(Table3[[#This Row],[EMPLOYEE NAME]],Employees[[Employee Name]:[Office]],6)</f>
        <v>CHO</v>
      </c>
      <c r="I350" s="30">
        <f>SUM(Table3[[#This Row],['# SICK LEAVE]:['#OTHERS]])</f>
        <v>0</v>
      </c>
    </row>
    <row r="351" spans="1:9" ht="29.4" customHeight="1" x14ac:dyDescent="0.3">
      <c r="A351">
        <f t="shared" si="5"/>
        <v>346</v>
      </c>
      <c r="B351" t="str">
        <f>IF(ISBLANK('List of Employees'!B376),"",'List of Employees'!B376)</f>
        <v>MENDOZA MARICEL C.</v>
      </c>
      <c r="C351" s="25" t="str">
        <f>VLOOKUP(Table3[[#This Row],[EMPLOYEE NAME]],Employees[[Employee Name]:[Office]],6)</f>
        <v>ONT</v>
      </c>
      <c r="I351" s="30">
        <f>SUM(Table3[[#This Row],['# SICK LEAVE]:['#OTHERS]])</f>
        <v>0</v>
      </c>
    </row>
    <row r="352" spans="1:9" ht="29.4" customHeight="1" x14ac:dyDescent="0.3">
      <c r="A352">
        <f t="shared" si="5"/>
        <v>347</v>
      </c>
      <c r="B352" t="str">
        <f>IF(ISBLANK('List of Employees'!B377),"",'List of Employees'!B377)</f>
        <v>MENDOZA MARVIC M.</v>
      </c>
      <c r="C352" s="25" t="str">
        <f>VLOOKUP(Table3[[#This Row],[EMPLOYEE NAME]],Employees[[Employee Name]:[Office]],6)</f>
        <v>ONT</v>
      </c>
      <c r="I352" s="30">
        <f>SUM(Table3[[#This Row],['# SICK LEAVE]:['#OTHERS]])</f>
        <v>0</v>
      </c>
    </row>
    <row r="353" spans="1:9" ht="29.4" customHeight="1" x14ac:dyDescent="0.3">
      <c r="A353">
        <f t="shared" si="5"/>
        <v>348</v>
      </c>
      <c r="B353" t="str">
        <f>IF(ISBLANK('List of Employees'!B378),"",'List of Employees'!B378)</f>
        <v>MENDOZA NORA A.</v>
      </c>
      <c r="C353" s="25" t="str">
        <f>VLOOKUP(Table3[[#This Row],[EMPLOYEE NAME]],Employees[[Employee Name]:[Office]],6)</f>
        <v>ACCOUNTING</v>
      </c>
      <c r="I353" s="30">
        <f>SUM(Table3[[#This Row],['# SICK LEAVE]:['#OTHERS]])</f>
        <v>0</v>
      </c>
    </row>
    <row r="354" spans="1:9" ht="29.4" customHeight="1" x14ac:dyDescent="0.3">
      <c r="A354">
        <f t="shared" si="5"/>
        <v>349</v>
      </c>
      <c r="B354" t="str">
        <f>IF(ISBLANK('List of Employees'!B379),"",'List of Employees'!B379)</f>
        <v>MENDOZA PATRICK O.</v>
      </c>
      <c r="C354" s="25" t="str">
        <f>VLOOKUP(Table3[[#This Row],[EMPLOYEE NAME]],Employees[[Employee Name]:[Office]],6)</f>
        <v>TICC</v>
      </c>
      <c r="I354" s="30">
        <f>SUM(Table3[[#This Row],['# SICK LEAVE]:['#OTHERS]])</f>
        <v>0</v>
      </c>
    </row>
    <row r="355" spans="1:9" ht="29.4" customHeight="1" x14ac:dyDescent="0.3">
      <c r="A355">
        <f t="shared" si="5"/>
        <v>350</v>
      </c>
      <c r="B355" t="str">
        <f>IF(ISBLANK('List of Employees'!B380),"",'List of Employees'!B380)</f>
        <v>MENDOZA PRESCILA S.</v>
      </c>
      <c r="C355" s="25" t="str">
        <f>VLOOKUP(Table3[[#This Row],[EMPLOYEE NAME]],Employees[[Employee Name]:[Office]],6)</f>
        <v>CEO</v>
      </c>
      <c r="I355" s="30">
        <f>SUM(Table3[[#This Row],['# SICK LEAVE]:['#OTHERS]])</f>
        <v>0</v>
      </c>
    </row>
    <row r="356" spans="1:9" ht="29.4" customHeight="1" x14ac:dyDescent="0.3">
      <c r="A356">
        <f t="shared" si="5"/>
        <v>351</v>
      </c>
      <c r="B356" t="str">
        <f>IF(ISBLANK('List of Employees'!B381),"",'List of Employees'!B381)</f>
        <v>MENDOZA ROMEO B.</v>
      </c>
      <c r="C356" s="25" t="str">
        <f>VLOOKUP(Table3[[#This Row],[EMPLOYEE NAME]],Employees[[Employee Name]:[Office]],6)</f>
        <v>EEO/ CITY MARKET</v>
      </c>
      <c r="I356" s="30">
        <f>SUM(Table3[[#This Row],['# SICK LEAVE]:['#OTHERS]])</f>
        <v>0</v>
      </c>
    </row>
    <row r="357" spans="1:9" ht="29.4" customHeight="1" x14ac:dyDescent="0.3">
      <c r="A357">
        <f t="shared" si="5"/>
        <v>352</v>
      </c>
      <c r="B357" t="str">
        <f>IF(ISBLANK('List of Employees'!B382),"",'List of Employees'!B382)</f>
        <v>MERCADO ARLENNIE D.</v>
      </c>
      <c r="C357" s="25" t="str">
        <f>VLOOKUP(Table3[[#This Row],[EMPLOYEE NAME]],Employees[[Employee Name]:[Office]],6)</f>
        <v>BPLO</v>
      </c>
      <c r="I357" s="30">
        <f>SUM(Table3[[#This Row],['# SICK LEAVE]:['#OTHERS]])</f>
        <v>0</v>
      </c>
    </row>
    <row r="358" spans="1:9" ht="29.4" customHeight="1" x14ac:dyDescent="0.3">
      <c r="A358">
        <f t="shared" si="5"/>
        <v>353</v>
      </c>
      <c r="B358" t="str">
        <f>IF(ISBLANK('List of Employees'!B383),"",'List of Employees'!B383)</f>
        <v xml:space="preserve">MERCADO NAZARIO  </v>
      </c>
      <c r="C358" s="25" t="str">
        <f>VLOOKUP(Table3[[#This Row],[EMPLOYEE NAME]],Employees[[Employee Name]:[Office]],6)</f>
        <v>CENRO</v>
      </c>
      <c r="I358" s="30">
        <f>SUM(Table3[[#This Row],['# SICK LEAVE]:['#OTHERS]])</f>
        <v>0</v>
      </c>
    </row>
    <row r="359" spans="1:9" ht="29.4" customHeight="1" x14ac:dyDescent="0.3">
      <c r="A359">
        <f t="shared" si="5"/>
        <v>354</v>
      </c>
      <c r="B359" t="str">
        <f>IF(ISBLANK('List of Employees'!B384),"",'List of Employees'!B384)</f>
        <v>MERCARDO RENGIE M.</v>
      </c>
      <c r="C359" s="25" t="str">
        <f>VLOOKUP(Table3[[#This Row],[EMPLOYEE NAME]],Employees[[Employee Name]:[Office]],6)</f>
        <v>LCR</v>
      </c>
      <c r="I359" s="30">
        <f>SUM(Table3[[#This Row],['# SICK LEAVE]:['#OTHERS]])</f>
        <v>0</v>
      </c>
    </row>
    <row r="360" spans="1:9" ht="29.4" customHeight="1" x14ac:dyDescent="0.3">
      <c r="A360">
        <f t="shared" si="5"/>
        <v>355</v>
      </c>
      <c r="B360" t="str">
        <f>IF(ISBLANK('List of Employees'!B385),"",'List of Employees'!B385)</f>
        <v xml:space="preserve">MERHAN FRANCISCO  </v>
      </c>
      <c r="C360" s="25" t="str">
        <f>VLOOKUP(Table3[[#This Row],[EMPLOYEE NAME]],Employees[[Employee Name]:[Office]],6)</f>
        <v>CENRO</v>
      </c>
      <c r="I360" s="30">
        <f>SUM(Table3[[#This Row],['# SICK LEAVE]:['#OTHERS]])</f>
        <v>0</v>
      </c>
    </row>
    <row r="361" spans="1:9" ht="29.4" customHeight="1" x14ac:dyDescent="0.3">
      <c r="A361">
        <f t="shared" si="5"/>
        <v>356</v>
      </c>
      <c r="B361" t="str">
        <f>IF(ISBLANK('List of Employees'!B386),"",'List of Employees'!B386)</f>
        <v>MERJILLA JEANETTE B.</v>
      </c>
      <c r="C361" s="25" t="str">
        <f>VLOOKUP(Table3[[#This Row],[EMPLOYEE NAME]],Employees[[Employee Name]:[Office]],6)</f>
        <v>TICC</v>
      </c>
      <c r="I361" s="30">
        <f>SUM(Table3[[#This Row],['# SICK LEAVE]:['#OTHERS]])</f>
        <v>0</v>
      </c>
    </row>
    <row r="362" spans="1:9" ht="29.4" customHeight="1" x14ac:dyDescent="0.3">
      <c r="A362">
        <f t="shared" si="5"/>
        <v>357</v>
      </c>
      <c r="B362" t="str">
        <f>IF(ISBLANK('List of Employees'!B387),"",'List of Employees'!B387)</f>
        <v>MIRANDA MARIA LOIDA M.</v>
      </c>
      <c r="C362" s="25" t="str">
        <f>VLOOKUP(Table3[[#This Row],[EMPLOYEE NAME]],Employees[[Employee Name]:[Office]],6)</f>
        <v>ACCOUNTING</v>
      </c>
      <c r="I362" s="30">
        <f>SUM(Table3[[#This Row],['# SICK LEAVE]:['#OTHERS]])</f>
        <v>0</v>
      </c>
    </row>
    <row r="363" spans="1:9" ht="29.4" customHeight="1" x14ac:dyDescent="0.3">
      <c r="A363">
        <f t="shared" si="5"/>
        <v>358</v>
      </c>
      <c r="B363" t="str">
        <f>IF(ISBLANK('List of Employees'!B388),"",'List of Employees'!B388)</f>
        <v>MIRANDA NICOLE MAY B.</v>
      </c>
      <c r="C363" s="25" t="str">
        <f>VLOOKUP(Table3[[#This Row],[EMPLOYEE NAME]],Employees[[Employee Name]:[Office]],6)</f>
        <v>CTO</v>
      </c>
      <c r="I363" s="30">
        <f>SUM(Table3[[#This Row],['# SICK LEAVE]:['#OTHERS]])</f>
        <v>0</v>
      </c>
    </row>
    <row r="364" spans="1:9" ht="29.4" customHeight="1" x14ac:dyDescent="0.3">
      <c r="A364">
        <f t="shared" si="5"/>
        <v>359</v>
      </c>
      <c r="B364" t="str">
        <f>IF(ISBLANK('List of Employees'!B389),"",'List of Employees'!B389)</f>
        <v>MIRANDA ROBERTO D.</v>
      </c>
      <c r="C364" s="25" t="str">
        <f>VLOOKUP(Table3[[#This Row],[EMPLOYEE NAME]],Employees[[Employee Name]:[Office]],6)</f>
        <v>CHO</v>
      </c>
      <c r="I364" s="30">
        <f>SUM(Table3[[#This Row],['# SICK LEAVE]:['#OTHERS]])</f>
        <v>0</v>
      </c>
    </row>
    <row r="365" spans="1:9" ht="29.4" customHeight="1" x14ac:dyDescent="0.3">
      <c r="A365">
        <f t="shared" si="5"/>
        <v>360</v>
      </c>
      <c r="B365" t="str">
        <f>IF(ISBLANK('List of Employees'!B390),"",'List of Employees'!B390)</f>
        <v>MIRANDO EDITH B.</v>
      </c>
      <c r="C365" s="25" t="str">
        <f>VLOOKUP(Table3[[#This Row],[EMPLOYEE NAME]],Employees[[Employee Name]:[Office]],6)</f>
        <v>CHO</v>
      </c>
      <c r="I365" s="30">
        <f>SUM(Table3[[#This Row],['# SICK LEAVE]:['#OTHERS]])</f>
        <v>0</v>
      </c>
    </row>
    <row r="366" spans="1:9" ht="29.4" customHeight="1" x14ac:dyDescent="0.3">
      <c r="A366">
        <f t="shared" si="5"/>
        <v>361</v>
      </c>
      <c r="B366" t="e">
        <f>IF(ISBLANK('List of Employees'!#REF!),"",'List of Employees'!#REF!)</f>
        <v>#REF!</v>
      </c>
      <c r="C366" s="25" t="e">
        <f>VLOOKUP(Table3[[#This Row],[EMPLOYEE NAME]],Employees[[Employee Name]:[Office]],6)</f>
        <v>#REF!</v>
      </c>
      <c r="I366" s="30">
        <f>SUM(Table3[[#This Row],['# SICK LEAVE]:['#OTHERS]])</f>
        <v>0</v>
      </c>
    </row>
    <row r="367" spans="1:9" ht="29.4" customHeight="1" x14ac:dyDescent="0.3">
      <c r="A367">
        <f t="shared" si="5"/>
        <v>362</v>
      </c>
      <c r="B367" t="str">
        <f>IF(ISBLANK('List of Employees'!B391),"",'List of Employees'!B391)</f>
        <v>MOLOD EMMA D.</v>
      </c>
      <c r="C367" s="25" t="str">
        <f>VLOOKUP(Table3[[#This Row],[EMPLOYEE NAME]],Employees[[Employee Name]:[Office]],6)</f>
        <v>CHO</v>
      </c>
      <c r="I367" s="30">
        <f>SUM(Table3[[#This Row],['# SICK LEAVE]:['#OTHERS]])</f>
        <v>0</v>
      </c>
    </row>
    <row r="368" spans="1:9" ht="29.4" customHeight="1" x14ac:dyDescent="0.3">
      <c r="A368">
        <f t="shared" si="5"/>
        <v>363</v>
      </c>
      <c r="B368" t="str">
        <f>IF(ISBLANK('List of Employees'!B392),"",'List of Employees'!B392)</f>
        <v>MONTEALEGRE CHARLIE JR. O.</v>
      </c>
      <c r="C368" s="25" t="str">
        <f>VLOOKUP(Table3[[#This Row],[EMPLOYEE NAME]],Employees[[Employee Name]:[Office]],6)</f>
        <v>ONT</v>
      </c>
      <c r="I368" s="30">
        <f>SUM(Table3[[#This Row],['# SICK LEAVE]:['#OTHERS]])</f>
        <v>0</v>
      </c>
    </row>
    <row r="369" spans="1:9" ht="29.4" customHeight="1" x14ac:dyDescent="0.3">
      <c r="A369">
        <f t="shared" si="5"/>
        <v>364</v>
      </c>
      <c r="B369" t="str">
        <f>IF(ISBLANK('List of Employees'!B393),"",'List of Employees'!B393)</f>
        <v>MONTENEGRO EDWIN D.</v>
      </c>
      <c r="C369" s="25" t="str">
        <f>VLOOKUP(Table3[[#This Row],[EMPLOYEE NAME]],Employees[[Employee Name]:[Office]],6)</f>
        <v>CEO</v>
      </c>
      <c r="I369" s="30">
        <f>SUM(Table3[[#This Row],['# SICK LEAVE]:['#OTHERS]])</f>
        <v>0</v>
      </c>
    </row>
    <row r="370" spans="1:9" ht="29.4" customHeight="1" x14ac:dyDescent="0.3">
      <c r="A370">
        <f t="shared" si="5"/>
        <v>365</v>
      </c>
      <c r="B370" t="str">
        <f>IF(ISBLANK('List of Employees'!B394),"",'List of Employees'!B394)</f>
        <v>MONTENEGRO HELEN L.</v>
      </c>
      <c r="C370" s="25" t="str">
        <f>VLOOKUP(Table3[[#This Row],[EMPLOYEE NAME]],Employees[[Employee Name]:[Office]],6)</f>
        <v>TOPS (ADMIN CSU)</v>
      </c>
      <c r="I370" s="30">
        <f>SUM(Table3[[#This Row],['# SICK LEAVE]:['#OTHERS]])</f>
        <v>0</v>
      </c>
    </row>
    <row r="371" spans="1:9" ht="29.4" customHeight="1" x14ac:dyDescent="0.3">
      <c r="A371">
        <f t="shared" si="5"/>
        <v>366</v>
      </c>
      <c r="B371" t="str">
        <f>IF(ISBLANK('List of Employees'!B395),"",'List of Employees'!B395)</f>
        <v>MONTENEGRO HENRY S.</v>
      </c>
      <c r="C371" s="25" t="str">
        <f>VLOOKUP(Table3[[#This Row],[EMPLOYEE NAME]],Employees[[Employee Name]:[Office]],6)</f>
        <v>SP</v>
      </c>
      <c r="I371" s="30">
        <f>SUM(Table3[[#This Row],['# SICK LEAVE]:['#OTHERS]])</f>
        <v>0</v>
      </c>
    </row>
    <row r="372" spans="1:9" ht="29.4" customHeight="1" x14ac:dyDescent="0.3">
      <c r="A372">
        <f t="shared" si="5"/>
        <v>367</v>
      </c>
      <c r="B372" t="str">
        <f>IF(ISBLANK('List of Employees'!B396),"",'List of Employees'!B396)</f>
        <v>MONTENEGRO MARISSA P.</v>
      </c>
      <c r="C372" s="25" t="str">
        <f>VLOOKUP(Table3[[#This Row],[EMPLOYEE NAME]],Employees[[Employee Name]:[Office]],6)</f>
        <v>CBO</v>
      </c>
      <c r="I372" s="30">
        <f>SUM(Table3[[#This Row],['# SICK LEAVE]:['#OTHERS]])</f>
        <v>0</v>
      </c>
    </row>
    <row r="373" spans="1:9" ht="29.4" customHeight="1" x14ac:dyDescent="0.3">
      <c r="A373">
        <f t="shared" si="5"/>
        <v>368</v>
      </c>
      <c r="B373" t="str">
        <f>IF(ISBLANK('List of Employees'!B397),"",'List of Employees'!B397)</f>
        <v>MONTENEGRO RODELIO A.</v>
      </c>
      <c r="C373" s="25" t="str">
        <f>VLOOKUP(Table3[[#This Row],[EMPLOYEE NAME]],Employees[[Employee Name]:[Office]],6)</f>
        <v>CEO</v>
      </c>
      <c r="I373" s="30">
        <f>SUM(Table3[[#This Row],['# SICK LEAVE]:['#OTHERS]])</f>
        <v>0</v>
      </c>
    </row>
    <row r="374" spans="1:9" ht="29.4" customHeight="1" x14ac:dyDescent="0.3">
      <c r="A374">
        <f t="shared" si="5"/>
        <v>369</v>
      </c>
      <c r="B374" t="str">
        <f>IF(ISBLANK('List of Employees'!B398),"",'List of Employees'!B398)</f>
        <v>MULINGTAPANG GUILLERMA O.</v>
      </c>
      <c r="C374" s="25" t="str">
        <f>VLOOKUP(Table3[[#This Row],[EMPLOYEE NAME]],Employees[[Employee Name]:[Office]],6)</f>
        <v>GSO</v>
      </c>
      <c r="I374" s="30">
        <f>SUM(Table3[[#This Row],['# SICK LEAVE]:['#OTHERS]])</f>
        <v>0</v>
      </c>
    </row>
    <row r="375" spans="1:9" ht="29.4" customHeight="1" x14ac:dyDescent="0.3">
      <c r="A375">
        <f t="shared" si="5"/>
        <v>370</v>
      </c>
      <c r="B375" t="str">
        <f>IF(ISBLANK('List of Employees'!B399),"",'List of Employees'!B399)</f>
        <v>NACARIO GLENN B.</v>
      </c>
      <c r="C375" s="25" t="str">
        <f>VLOOKUP(Table3[[#This Row],[EMPLOYEE NAME]],Employees[[Employee Name]:[Office]],6)</f>
        <v>TCNHS</v>
      </c>
      <c r="I375" s="30">
        <f>SUM(Table3[[#This Row],['# SICK LEAVE]:['#OTHERS]])</f>
        <v>0</v>
      </c>
    </row>
    <row r="376" spans="1:9" ht="29.4" customHeight="1" x14ac:dyDescent="0.3">
      <c r="A376">
        <f t="shared" si="5"/>
        <v>371</v>
      </c>
      <c r="B376" t="str">
        <f>IF(ISBLANK('List of Employees'!B400),"",'List of Employees'!B400)</f>
        <v>NATANAUAN MARY JANE G.</v>
      </c>
      <c r="C376" s="25" t="str">
        <f>VLOOKUP(Table3[[#This Row],[EMPLOYEE NAME]],Employees[[Employee Name]:[Office]],6)</f>
        <v>PICNIC GROVE</v>
      </c>
      <c r="I376" s="30">
        <f>SUM(Table3[[#This Row],['# SICK LEAVE]:['#OTHERS]])</f>
        <v>0</v>
      </c>
    </row>
    <row r="377" spans="1:9" ht="29.4" customHeight="1" x14ac:dyDescent="0.3">
      <c r="A377">
        <f t="shared" si="5"/>
        <v>372</v>
      </c>
      <c r="B377" t="str">
        <f>IF(ISBLANK('List of Employees'!B401),"",'List of Employees'!B401)</f>
        <v>NAVARRO RITA A.</v>
      </c>
      <c r="C377" s="25" t="str">
        <f>VLOOKUP(Table3[[#This Row],[EMPLOYEE NAME]],Employees[[Employee Name]:[Office]],6)</f>
        <v>TICC/TCCH</v>
      </c>
      <c r="I377" s="30">
        <f>SUM(Table3[[#This Row],['# SICK LEAVE]:['#OTHERS]])</f>
        <v>0</v>
      </c>
    </row>
    <row r="378" spans="1:9" ht="29.4" customHeight="1" x14ac:dyDescent="0.3">
      <c r="A378">
        <f t="shared" si="5"/>
        <v>373</v>
      </c>
      <c r="B378" t="str">
        <f>IF(ISBLANK('List of Employees'!B402),"",'List of Employees'!B402)</f>
        <v>NAVARRO RITA A.</v>
      </c>
      <c r="C378" s="25" t="str">
        <f>VLOOKUP(Table3[[#This Row],[EMPLOYEE NAME]],Employees[[Employee Name]:[Office]],6)</f>
        <v>TICC/TCCH</v>
      </c>
      <c r="I378" s="30">
        <f>SUM(Table3[[#This Row],['# SICK LEAVE]:['#OTHERS]])</f>
        <v>0</v>
      </c>
    </row>
    <row r="379" spans="1:9" ht="29.4" customHeight="1" x14ac:dyDescent="0.3">
      <c r="A379">
        <f t="shared" si="5"/>
        <v>374</v>
      </c>
      <c r="B379" t="str">
        <f>IF(ISBLANK('List of Employees'!B403),"",'List of Employees'!B403)</f>
        <v>NELSON CATHERINE L.</v>
      </c>
      <c r="C379" s="25" t="str">
        <f>VLOOKUP(Table3[[#This Row],[EMPLOYEE NAME]],Employees[[Employee Name]:[Office]],6)</f>
        <v>CHO</v>
      </c>
      <c r="I379" s="30">
        <f>SUM(Table3[[#This Row],['# SICK LEAVE]:['#OTHERS]])</f>
        <v>0</v>
      </c>
    </row>
    <row r="380" spans="1:9" ht="29.4" customHeight="1" x14ac:dyDescent="0.3">
      <c r="A380">
        <f t="shared" si="5"/>
        <v>375</v>
      </c>
      <c r="B380" t="str">
        <f>IF(ISBLANK('List of Employees'!B404),"",'List of Employees'!B404)</f>
        <v>NIBAY ELEONOR E.</v>
      </c>
      <c r="C380" s="25" t="str">
        <f>VLOOKUP(Table3[[#This Row],[EMPLOYEE NAME]],Employees[[Employee Name]:[Office]],6)</f>
        <v>CHO</v>
      </c>
      <c r="I380" s="30">
        <f>SUM(Table3[[#This Row],['# SICK LEAVE]:['#OTHERS]])</f>
        <v>0</v>
      </c>
    </row>
    <row r="381" spans="1:9" ht="29.4" customHeight="1" x14ac:dyDescent="0.3">
      <c r="A381">
        <f t="shared" si="5"/>
        <v>376</v>
      </c>
      <c r="B381" t="str">
        <f>IF(ISBLANK('List of Employees'!B405),"",'List of Employees'!B405)</f>
        <v>NOVICIO PERLITA G.</v>
      </c>
      <c r="C381" s="25" t="str">
        <f>VLOOKUP(Table3[[#This Row],[EMPLOYEE NAME]],Employees[[Employee Name]:[Office]],6)</f>
        <v>LEGAL</v>
      </c>
      <c r="I381" s="30">
        <f>SUM(Table3[[#This Row],['# SICK LEAVE]:['#OTHERS]])</f>
        <v>0</v>
      </c>
    </row>
    <row r="382" spans="1:9" ht="29.4" customHeight="1" x14ac:dyDescent="0.3">
      <c r="A382">
        <f t="shared" si="5"/>
        <v>377</v>
      </c>
      <c r="B382" t="str">
        <f>IF(ISBLANK('List of Employees'!B406),"",'List of Employees'!B406)</f>
        <v>NUESTRO RICA MAY G.</v>
      </c>
      <c r="C382" s="25" t="str">
        <f>VLOOKUP(Table3[[#This Row],[EMPLOYEE NAME]],Employees[[Employee Name]:[Office]],6)</f>
        <v>TCNHS - ISHS</v>
      </c>
      <c r="I382" s="30">
        <f>SUM(Table3[[#This Row],['# SICK LEAVE]:['#OTHERS]])</f>
        <v>0</v>
      </c>
    </row>
    <row r="383" spans="1:9" ht="29.4" customHeight="1" x14ac:dyDescent="0.3">
      <c r="A383">
        <f t="shared" si="5"/>
        <v>378</v>
      </c>
      <c r="B383" t="str">
        <f>IF(ISBLANK('List of Employees'!B407),"",'List of Employees'!B407)</f>
        <v>NUÑEZ RUBEN JR J.</v>
      </c>
      <c r="C383" s="25" t="str">
        <f>VLOOKUP(Table3[[#This Row],[EMPLOYEE NAME]],Employees[[Employee Name]:[Office]],6)</f>
        <v>TICC</v>
      </c>
      <c r="I383" s="30">
        <f>SUM(Table3[[#This Row],['# SICK LEAVE]:['#OTHERS]])</f>
        <v>0</v>
      </c>
    </row>
    <row r="384" spans="1:9" ht="29.4" customHeight="1" x14ac:dyDescent="0.3">
      <c r="A384">
        <f t="shared" si="5"/>
        <v>379</v>
      </c>
      <c r="B384" t="str">
        <f>IF(ISBLANK('List of Employees'!B408),"",'List of Employees'!B408)</f>
        <v>OBINA APOLINARIO B.</v>
      </c>
      <c r="C384" s="25" t="str">
        <f>VLOOKUP(Table3[[#This Row],[EMPLOYEE NAME]],Employees[[Employee Name]:[Office]],6)</f>
        <v>CENRO</v>
      </c>
      <c r="I384" s="30">
        <f>SUM(Table3[[#This Row],['# SICK LEAVE]:['#OTHERS]])</f>
        <v>0</v>
      </c>
    </row>
    <row r="385" spans="1:9" ht="29.4" customHeight="1" x14ac:dyDescent="0.3">
      <c r="A385">
        <f t="shared" si="5"/>
        <v>380</v>
      </c>
      <c r="B385" t="str">
        <f>IF(ISBLANK('List of Employees'!B409),"",'List of Employees'!B409)</f>
        <v xml:space="preserve">OBINA JAIME  </v>
      </c>
      <c r="C385" s="25" t="str">
        <f>VLOOKUP(Table3[[#This Row],[EMPLOYEE NAME]],Employees[[Employee Name]:[Office]],6)</f>
        <v>CENRO</v>
      </c>
      <c r="I385" s="30">
        <f>SUM(Table3[[#This Row],['# SICK LEAVE]:['#OTHERS]])</f>
        <v>0</v>
      </c>
    </row>
    <row r="386" spans="1:9" ht="29.4" customHeight="1" x14ac:dyDescent="0.3">
      <c r="A386">
        <f t="shared" si="5"/>
        <v>381</v>
      </c>
      <c r="B386" t="str">
        <f>IF(ISBLANK('List of Employees'!B410),"",'List of Employees'!B410)</f>
        <v>OCAMPO MERLINDA R.</v>
      </c>
      <c r="C386" s="25" t="str">
        <f>VLOOKUP(Table3[[#This Row],[EMPLOYEE NAME]],Employees[[Employee Name]:[Office]],6)</f>
        <v>ONT</v>
      </c>
      <c r="I386" s="30">
        <f>SUM(Table3[[#This Row],['# SICK LEAVE]:['#OTHERS]])</f>
        <v>0</v>
      </c>
    </row>
    <row r="387" spans="1:9" ht="29.4" customHeight="1" x14ac:dyDescent="0.3">
      <c r="A387">
        <f t="shared" si="5"/>
        <v>382</v>
      </c>
      <c r="B387" t="str">
        <f>IF(ISBLANK('List of Employees'!B411),"",'List of Employees'!B411)</f>
        <v>OCAMPO NOVELYN U.</v>
      </c>
      <c r="C387" s="25" t="str">
        <f>VLOOKUP(Table3[[#This Row],[EMPLOYEE NAME]],Employees[[Employee Name]:[Office]],6)</f>
        <v>CSWDO</v>
      </c>
      <c r="I387" s="30">
        <f>SUM(Table3[[#This Row],['# SICK LEAVE]:['#OTHERS]])</f>
        <v>0</v>
      </c>
    </row>
    <row r="388" spans="1:9" ht="29.4" customHeight="1" x14ac:dyDescent="0.3">
      <c r="A388">
        <f t="shared" si="5"/>
        <v>383</v>
      </c>
      <c r="B388" t="str">
        <f>IF(ISBLANK('List of Employees'!B412),"",'List of Employees'!B412)</f>
        <v>OCAMPO ORLANDO R.</v>
      </c>
      <c r="C388" s="25" t="str">
        <f>VLOOKUP(Table3[[#This Row],[EMPLOYEE NAME]],Employees[[Employee Name]:[Office]],6)</f>
        <v>CEO</v>
      </c>
      <c r="I388" s="30">
        <f>SUM(Table3[[#This Row],['# SICK LEAVE]:['#OTHERS]])</f>
        <v>0</v>
      </c>
    </row>
    <row r="389" spans="1:9" ht="29.4" customHeight="1" x14ac:dyDescent="0.3">
      <c r="A389">
        <f t="shared" si="5"/>
        <v>384</v>
      </c>
      <c r="B389" t="str">
        <f>IF(ISBLANK('List of Employees'!B413),"",'List of Employees'!B413)</f>
        <v>OLARTE GREATCHEL B.</v>
      </c>
      <c r="C389" s="25" t="str">
        <f>VLOOKUP(Table3[[#This Row],[EMPLOYEE NAME]],Employees[[Employee Name]:[Office]],6)</f>
        <v>ACCOUNTING</v>
      </c>
      <c r="I389" s="30">
        <f>SUM(Table3[[#This Row],['# SICK LEAVE]:['#OTHERS]])</f>
        <v>0</v>
      </c>
    </row>
    <row r="390" spans="1:9" ht="29.4" customHeight="1" x14ac:dyDescent="0.3">
      <c r="A390">
        <f t="shared" ref="A390:A409" si="6">IF(ISBLANK(B390),"",ROW(A385))</f>
        <v>385</v>
      </c>
      <c r="B390" t="str">
        <f>IF(ISBLANK('List of Employees'!B414),"",'List of Employees'!B414)</f>
        <v>OLAZO LIZA E.</v>
      </c>
      <c r="C390" s="25" t="str">
        <f>VLOOKUP(Table3[[#This Row],[EMPLOYEE NAME]],Employees[[Employee Name]:[Office]],6)</f>
        <v>TERMINAL</v>
      </c>
      <c r="I390" s="30">
        <f>SUM(Table3[[#This Row],['# SICK LEAVE]:['#OTHERS]])</f>
        <v>0</v>
      </c>
    </row>
    <row r="391" spans="1:9" ht="29.4" customHeight="1" x14ac:dyDescent="0.3">
      <c r="A391">
        <f t="shared" si="6"/>
        <v>386</v>
      </c>
      <c r="B391" t="str">
        <f>IF(ISBLANK('List of Employees'!B415),"",'List of Employees'!B415)</f>
        <v>OLEGARIO LEONARD ERIC B.</v>
      </c>
      <c r="C391" s="25" t="str">
        <f>VLOOKUP(Table3[[#This Row],[EMPLOYEE NAME]],Employees[[Employee Name]:[Office]],6)</f>
        <v>CEO</v>
      </c>
      <c r="I391" s="30">
        <f>SUM(Table3[[#This Row],['# SICK LEAVE]:['#OTHERS]])</f>
        <v>0</v>
      </c>
    </row>
    <row r="392" spans="1:9" ht="29.4" customHeight="1" x14ac:dyDescent="0.3">
      <c r="A392">
        <f t="shared" si="6"/>
        <v>387</v>
      </c>
      <c r="B392" t="str">
        <f>IF(ISBLANK('List of Employees'!B416),"",'List of Employees'!B416)</f>
        <v>OLEGARIO NENITA A.</v>
      </c>
      <c r="C392" s="25" t="str">
        <f>VLOOKUP(Table3[[#This Row],[EMPLOYEE NAME]],Employees[[Employee Name]:[Office]],6)</f>
        <v>LIBRARY</v>
      </c>
      <c r="I392" s="30">
        <f>SUM(Table3[[#This Row],['# SICK LEAVE]:['#OTHERS]])</f>
        <v>0</v>
      </c>
    </row>
    <row r="393" spans="1:9" ht="29.4" customHeight="1" x14ac:dyDescent="0.3">
      <c r="A393">
        <f t="shared" si="6"/>
        <v>388</v>
      </c>
      <c r="B393" t="str">
        <f>IF(ISBLANK('List of Employees'!B417),"",'List of Employees'!B417)</f>
        <v>OLEGARIO TEOFISTA B.</v>
      </c>
      <c r="C393" s="25" t="str">
        <f>VLOOKUP(Table3[[#This Row],[EMPLOYEE NAME]],Employees[[Employee Name]:[Office]],6)</f>
        <v>CTO</v>
      </c>
      <c r="I393" s="30">
        <f>SUM(Table3[[#This Row],['# SICK LEAVE]:['#OTHERS]])</f>
        <v>0</v>
      </c>
    </row>
    <row r="394" spans="1:9" ht="29.4" customHeight="1" x14ac:dyDescent="0.3">
      <c r="A394">
        <f t="shared" si="6"/>
        <v>389</v>
      </c>
      <c r="B394" t="str">
        <f>IF(ISBLANK('List of Employees'!B418),"",'List of Employees'!B418)</f>
        <v>OLINO PRECIOSA A.</v>
      </c>
      <c r="C394" s="25" t="str">
        <f>VLOOKUP(Table3[[#This Row],[EMPLOYEE NAME]],Employees[[Employee Name]:[Office]],6)</f>
        <v>GSO</v>
      </c>
      <c r="I394" s="30">
        <f>SUM(Table3[[#This Row],['# SICK LEAVE]:['#OTHERS]])</f>
        <v>0</v>
      </c>
    </row>
    <row r="395" spans="1:9" ht="29.4" customHeight="1" x14ac:dyDescent="0.3">
      <c r="A395">
        <f t="shared" si="6"/>
        <v>390</v>
      </c>
      <c r="B395" t="str">
        <f>IF(ISBLANK('List of Employees'!B419),"",'List of Employees'!B419)</f>
        <v>OLIVAR MARINA B.</v>
      </c>
      <c r="C395" s="25" t="str">
        <f>VLOOKUP(Table3[[#This Row],[EMPLOYEE NAME]],Employees[[Employee Name]:[Office]],6)</f>
        <v>COOPERATIVE OFFICE</v>
      </c>
      <c r="I395" s="30">
        <f>SUM(Table3[[#This Row],['# SICK LEAVE]:['#OTHERS]])</f>
        <v>0</v>
      </c>
    </row>
    <row r="396" spans="1:9" ht="29.4" customHeight="1" x14ac:dyDescent="0.3">
      <c r="A396">
        <f t="shared" si="6"/>
        <v>391</v>
      </c>
      <c r="B396" t="str">
        <f>IF(ISBLANK('List of Employees'!B420),"",'List of Employees'!B420)</f>
        <v>OPO CONEY V.</v>
      </c>
      <c r="C396" s="25" t="str">
        <f>VLOOKUP(Table3[[#This Row],[EMPLOYEE NAME]],Employees[[Employee Name]:[Office]],6)</f>
        <v>HOUSING</v>
      </c>
      <c r="I396" s="30">
        <f>SUM(Table3[[#This Row],['# SICK LEAVE]:['#OTHERS]])</f>
        <v>0</v>
      </c>
    </row>
    <row r="397" spans="1:9" ht="29.4" customHeight="1" x14ac:dyDescent="0.3">
      <c r="A397">
        <f t="shared" si="6"/>
        <v>392</v>
      </c>
      <c r="B397" t="str">
        <f>IF(ISBLANK('List of Employees'!B421),"",'List of Employees'!B421)</f>
        <v>ORSAL MARK LESTER B.</v>
      </c>
      <c r="C397" s="25" t="str">
        <f>VLOOKUP(Table3[[#This Row],[EMPLOYEE NAME]],Employees[[Employee Name]:[Office]],6)</f>
        <v>CPDO</v>
      </c>
      <c r="I397" s="30">
        <f>SUM(Table3[[#This Row],['# SICK LEAVE]:['#OTHERS]])</f>
        <v>0</v>
      </c>
    </row>
    <row r="398" spans="1:9" ht="29.4" customHeight="1" x14ac:dyDescent="0.3">
      <c r="A398">
        <f t="shared" si="6"/>
        <v>393</v>
      </c>
      <c r="B398" t="str">
        <f>IF(ISBLANK('List of Employees'!B422),"",'List of Employees'!B422)</f>
        <v>ORTIZ TRINIDAD D.</v>
      </c>
      <c r="C398" s="25" t="str">
        <f>VLOOKUP(Table3[[#This Row],[EMPLOYEE NAME]],Employees[[Employee Name]:[Office]],6)</f>
        <v>GSO</v>
      </c>
      <c r="I398" s="30">
        <f>SUM(Table3[[#This Row],['# SICK LEAVE]:['#OTHERS]])</f>
        <v>0</v>
      </c>
    </row>
    <row r="399" spans="1:9" ht="29.4" customHeight="1" x14ac:dyDescent="0.3">
      <c r="A399">
        <f t="shared" si="6"/>
        <v>394</v>
      </c>
      <c r="B399" t="str">
        <f>IF(ISBLANK('List of Employees'!B423),"",'List of Employees'!B423)</f>
        <v>OSTONAL IVY S.</v>
      </c>
      <c r="C399" s="25" t="str">
        <f>VLOOKUP(Table3[[#This Row],[EMPLOYEE NAME]],Employees[[Employee Name]:[Office]],6)</f>
        <v>ONT</v>
      </c>
      <c r="I399" s="30">
        <f>SUM(Table3[[#This Row],['# SICK LEAVE]:['#OTHERS]])</f>
        <v>0</v>
      </c>
    </row>
    <row r="400" spans="1:9" ht="29.4" customHeight="1" x14ac:dyDescent="0.3">
      <c r="A400">
        <f t="shared" si="6"/>
        <v>395</v>
      </c>
      <c r="B400" t="str">
        <f>IF(ISBLANK('List of Employees'!B424),"",'List of Employees'!B424)</f>
        <v xml:space="preserve">OTACAN JAY  </v>
      </c>
      <c r="C400" s="25" t="str">
        <f>VLOOKUP(Table3[[#This Row],[EMPLOYEE NAME]],Employees[[Employee Name]:[Office]],6)</f>
        <v>CENRO</v>
      </c>
      <c r="I400" s="30">
        <f>SUM(Table3[[#This Row],['# SICK LEAVE]:['#OTHERS]])</f>
        <v>0</v>
      </c>
    </row>
    <row r="401" spans="1:9" ht="29.4" customHeight="1" x14ac:dyDescent="0.3">
      <c r="A401">
        <f t="shared" si="6"/>
        <v>396</v>
      </c>
      <c r="B401" t="str">
        <f>IF(ISBLANK('List of Employees'!B425),"",'List of Employees'!B425)</f>
        <v>PADILLA JANE Z.</v>
      </c>
      <c r="C401" s="25" t="str">
        <f>VLOOKUP(Table3[[#This Row],[EMPLOYEE NAME]],Employees[[Employee Name]:[Office]],6)</f>
        <v>CPDO</v>
      </c>
      <c r="I401" s="30">
        <f>SUM(Table3[[#This Row],['# SICK LEAVE]:['#OTHERS]])</f>
        <v>0</v>
      </c>
    </row>
    <row r="402" spans="1:9" ht="29.4" customHeight="1" x14ac:dyDescent="0.3">
      <c r="A402">
        <f t="shared" si="6"/>
        <v>397</v>
      </c>
      <c r="B402" t="str">
        <f>IF(ISBLANK('List of Employees'!B426),"",'List of Employees'!B426)</f>
        <v>PAGLINAWAN JESSIE M.</v>
      </c>
      <c r="C402" s="25" t="str">
        <f>VLOOKUP(Table3[[#This Row],[EMPLOYEE NAME]],Employees[[Employee Name]:[Office]],6)</f>
        <v>CENRO</v>
      </c>
      <c r="I402" s="30">
        <f>SUM(Table3[[#This Row],['# SICK LEAVE]:['#OTHERS]])</f>
        <v>0</v>
      </c>
    </row>
    <row r="403" spans="1:9" ht="29.4" customHeight="1" x14ac:dyDescent="0.3">
      <c r="A403">
        <f t="shared" si="6"/>
        <v>398</v>
      </c>
      <c r="B403" t="str">
        <f>IF(ISBLANK('List of Employees'!B427),"",'List of Employees'!B427)</f>
        <v>PAITON MARY ANN M.</v>
      </c>
      <c r="C403" s="25" t="str">
        <f>VLOOKUP(Table3[[#This Row],[EMPLOYEE NAME]],Employees[[Employee Name]:[Office]],6)</f>
        <v>CHARACTER OFFICE</v>
      </c>
      <c r="I403" s="30">
        <f>SUM(Table3[[#This Row],['# SICK LEAVE]:['#OTHERS]])</f>
        <v>0</v>
      </c>
    </row>
    <row r="404" spans="1:9" ht="29.4" customHeight="1" x14ac:dyDescent="0.3">
      <c r="A404">
        <f t="shared" si="6"/>
        <v>399</v>
      </c>
      <c r="B404" t="str">
        <f>IF(ISBLANK('List of Employees'!B428),"",'List of Employees'!B428)</f>
        <v>PAJENAGO FRANCIS B.</v>
      </c>
      <c r="C404" s="25" t="str">
        <f>VLOOKUP(Table3[[#This Row],[EMPLOYEE NAME]],Employees[[Employee Name]:[Office]],6)</f>
        <v>CSWDO</v>
      </c>
      <c r="I404" s="30">
        <f>SUM(Table3[[#This Row],['# SICK LEAVE]:['#OTHERS]])</f>
        <v>0</v>
      </c>
    </row>
    <row r="405" spans="1:9" ht="29.4" customHeight="1" x14ac:dyDescent="0.3">
      <c r="A405">
        <f t="shared" si="6"/>
        <v>400</v>
      </c>
      <c r="B405" t="str">
        <f>IF(ISBLANK('List of Employees'!B429),"",'List of Employees'!B429)</f>
        <v>PAJENAGO MAIDEN A.</v>
      </c>
      <c r="C405" s="25" t="str">
        <f>VLOOKUP(Table3[[#This Row],[EMPLOYEE NAME]],Employees[[Employee Name]:[Office]],6)</f>
        <v>CHO</v>
      </c>
      <c r="I405" s="30">
        <f>SUM(Table3[[#This Row],['# SICK LEAVE]:['#OTHERS]])</f>
        <v>0</v>
      </c>
    </row>
    <row r="406" spans="1:9" ht="29.4" customHeight="1" x14ac:dyDescent="0.3">
      <c r="A406">
        <f t="shared" si="6"/>
        <v>401</v>
      </c>
      <c r="B406" t="str">
        <f>IF(ISBLANK('List of Employees'!B430),"",'List of Employees'!B430)</f>
        <v xml:space="preserve">PALADAN VICENTE  </v>
      </c>
      <c r="C406" s="25" t="str">
        <f>VLOOKUP(Table3[[#This Row],[EMPLOYEE NAME]],Employees[[Employee Name]:[Office]],6)</f>
        <v>CENRO</v>
      </c>
      <c r="I406" s="30">
        <f>SUM(Table3[[#This Row],['# SICK LEAVE]:['#OTHERS]])</f>
        <v>0</v>
      </c>
    </row>
    <row r="407" spans="1:9" ht="29.4" customHeight="1" x14ac:dyDescent="0.3">
      <c r="A407">
        <f t="shared" si="6"/>
        <v>402</v>
      </c>
      <c r="B407" t="str">
        <f>IF(ISBLANK('List of Employees'!B431),"",'List of Employees'!B431)</f>
        <v>PALOMA ERICKA SHAYNE E.</v>
      </c>
      <c r="C407" s="25" t="str">
        <f>VLOOKUP(Table3[[#This Row],[EMPLOYEE NAME]],Employees[[Employee Name]:[Office]],6)</f>
        <v>TICC</v>
      </c>
      <c r="I407" s="30">
        <f>SUM(Table3[[#This Row],['# SICK LEAVE]:['#OTHERS]])</f>
        <v>0</v>
      </c>
    </row>
    <row r="408" spans="1:9" ht="29.4" customHeight="1" x14ac:dyDescent="0.3">
      <c r="A408">
        <f t="shared" si="6"/>
        <v>403</v>
      </c>
      <c r="B408" t="str">
        <f>IF(ISBLANK('List of Employees'!B432),"",'List of Employees'!B432)</f>
        <v>PANALIGAN ERICSON R.</v>
      </c>
      <c r="C408" s="25" t="str">
        <f>VLOOKUP(Table3[[#This Row],[EMPLOYEE NAME]],Employees[[Employee Name]:[Office]],6)</f>
        <v>PICNIC GROVE</v>
      </c>
      <c r="I408" s="30">
        <f>SUM(Table3[[#This Row],['# SICK LEAVE]:['#OTHERS]])</f>
        <v>0</v>
      </c>
    </row>
    <row r="409" spans="1:9" ht="29.4" customHeight="1" x14ac:dyDescent="0.3">
      <c r="A409">
        <f t="shared" si="6"/>
        <v>404</v>
      </c>
      <c r="B409" t="str">
        <f>IF(ISBLANK('List of Employees'!B433),"",'List of Employees'!B433)</f>
        <v>PANALIGAN GIL L.</v>
      </c>
      <c r="C409" s="25" t="str">
        <f>VLOOKUP(Table3[[#This Row],[EMPLOYEE NAME]],Employees[[Employee Name]:[Office]],6)</f>
        <v>AGRICULTURE OFFICE</v>
      </c>
      <c r="I409" s="30">
        <f>SUM(Table3[[#This Row],['# SICK LEAVE]:['#OTHERS]])</f>
        <v>0</v>
      </c>
    </row>
    <row r="410" spans="1:9" x14ac:dyDescent="0.3">
      <c r="A410">
        <f t="shared" ref="A410:A454" si="7">IF(ISBLANK(B410),"",ROW(A405))</f>
        <v>405</v>
      </c>
      <c r="B410" t="str">
        <f>IF(ISBLANK('List of Employees'!B409),"",'List of Employees'!B409)</f>
        <v xml:space="preserve">OBINA JAIME  </v>
      </c>
      <c r="C410" s="25" t="str">
        <f>VLOOKUP(Table3[[#This Row],[EMPLOYEE NAME]],Employees[[Employee Name]:[Office]],6)</f>
        <v>CENRO</v>
      </c>
      <c r="D410" s="30">
        <f>SUMIFS(LeaveTracker[Days],LeaveTracker[Employee Name],valSelEmployee,LeaveTracker[Start Date],"&gt;="&amp;DATE(Calendar_Year,1,1),LeaveTracker[End Date],"&lt;"&amp;DATE(Calendar_Year+1,1,1),LeaveTracker[Type of Leave],'Leave Types'!B408)</f>
        <v>0</v>
      </c>
      <c r="I410" s="30">
        <f>SUM(Table3[[#This Row],['# SICK LEAVE]:['#OTHERS]])</f>
        <v>0</v>
      </c>
    </row>
    <row r="411" spans="1:9" x14ac:dyDescent="0.3">
      <c r="A411">
        <f t="shared" si="7"/>
        <v>406</v>
      </c>
      <c r="B411" t="str">
        <f>IF(ISBLANK('List of Employees'!B410),"",'List of Employees'!B410)</f>
        <v>OCAMPO MERLINDA R.</v>
      </c>
      <c r="C411" s="25" t="str">
        <f>VLOOKUP(Table3[[#This Row],[EMPLOYEE NAME]],Employees[[Employee Name]:[Office]],6)</f>
        <v>ONT</v>
      </c>
      <c r="D411" s="30">
        <f>SUMIFS(LeaveTracker[Days],LeaveTracker[Employee Name],valSelEmployee,LeaveTracker[Start Date],"&gt;="&amp;DATE(Calendar_Year,1,1),LeaveTracker[End Date],"&lt;"&amp;DATE(Calendar_Year+1,1,1),LeaveTracker[Type of Leave],'Leave Types'!B409)</f>
        <v>0</v>
      </c>
      <c r="I411" s="30">
        <f>SUM(Table3[[#This Row],['# SICK LEAVE]:['#OTHERS]])</f>
        <v>0</v>
      </c>
    </row>
    <row r="412" spans="1:9" x14ac:dyDescent="0.3">
      <c r="A412">
        <f t="shared" si="7"/>
        <v>407</v>
      </c>
      <c r="B412" t="str">
        <f>IF(ISBLANK('List of Employees'!B411),"",'List of Employees'!B411)</f>
        <v>OCAMPO NOVELYN U.</v>
      </c>
      <c r="C412" s="25" t="str">
        <f>VLOOKUP(Table3[[#This Row],[EMPLOYEE NAME]],Employees[[Employee Name]:[Office]],6)</f>
        <v>CSWDO</v>
      </c>
      <c r="D412" s="30">
        <f>SUMIFS(LeaveTracker[Days],LeaveTracker[Employee Name],valSelEmployee,LeaveTracker[Start Date],"&gt;="&amp;DATE(Calendar_Year,1,1),LeaveTracker[End Date],"&lt;"&amp;DATE(Calendar_Year+1,1,1),LeaveTracker[Type of Leave],'Leave Types'!B410)</f>
        <v>0</v>
      </c>
      <c r="I412" s="30">
        <f>SUM(Table3[[#This Row],['# SICK LEAVE]:['#OTHERS]])</f>
        <v>0</v>
      </c>
    </row>
    <row r="413" spans="1:9" x14ac:dyDescent="0.3">
      <c r="A413">
        <f t="shared" si="7"/>
        <v>408</v>
      </c>
      <c r="B413" t="str">
        <f>IF(ISBLANK('List of Employees'!B412),"",'List of Employees'!B412)</f>
        <v>OCAMPO ORLANDO R.</v>
      </c>
      <c r="C413" s="25" t="str">
        <f>VLOOKUP(Table3[[#This Row],[EMPLOYEE NAME]],Employees[[Employee Name]:[Office]],6)</f>
        <v>CEO</v>
      </c>
      <c r="D413" s="30">
        <f>SUMIFS(LeaveTracker[Days],LeaveTracker[Employee Name],valSelEmployee,LeaveTracker[Start Date],"&gt;="&amp;DATE(Calendar_Year,1,1),LeaveTracker[End Date],"&lt;"&amp;DATE(Calendar_Year+1,1,1),LeaveTracker[Type of Leave],'Leave Types'!B411)</f>
        <v>0</v>
      </c>
      <c r="I413" s="30">
        <f>SUM(Table3[[#This Row],['# SICK LEAVE]:['#OTHERS]])</f>
        <v>0</v>
      </c>
    </row>
    <row r="414" spans="1:9" x14ac:dyDescent="0.3">
      <c r="A414">
        <f t="shared" si="7"/>
        <v>409</v>
      </c>
      <c r="B414" t="str">
        <f>IF(ISBLANK('List of Employees'!B413),"",'List of Employees'!B413)</f>
        <v>OLARTE GREATCHEL B.</v>
      </c>
      <c r="C414" s="25" t="str">
        <f>VLOOKUP(Table3[[#This Row],[EMPLOYEE NAME]],Employees[[Employee Name]:[Office]],6)</f>
        <v>ACCOUNTING</v>
      </c>
      <c r="D414" s="30">
        <f>SUMIFS(LeaveTracker[Days],LeaveTracker[Employee Name],valSelEmployee,LeaveTracker[Start Date],"&gt;="&amp;DATE(Calendar_Year,1,1),LeaveTracker[End Date],"&lt;"&amp;DATE(Calendar_Year+1,1,1),LeaveTracker[Type of Leave],'Leave Types'!B412)</f>
        <v>0</v>
      </c>
      <c r="I414" s="30">
        <f>SUM(Table3[[#This Row],['# SICK LEAVE]:['#OTHERS]])</f>
        <v>0</v>
      </c>
    </row>
    <row r="415" spans="1:9" x14ac:dyDescent="0.3">
      <c r="A415">
        <f t="shared" si="7"/>
        <v>410</v>
      </c>
      <c r="B415" t="str">
        <f>IF(ISBLANK('List of Employees'!B414),"",'List of Employees'!B414)</f>
        <v>OLAZO LIZA E.</v>
      </c>
      <c r="C415" s="25" t="str">
        <f>VLOOKUP(Table3[[#This Row],[EMPLOYEE NAME]],Employees[[Employee Name]:[Office]],6)</f>
        <v>TERMINAL</v>
      </c>
      <c r="D415" s="30">
        <f>SUMIFS(LeaveTracker[Days],LeaveTracker[Employee Name],valSelEmployee,LeaveTracker[Start Date],"&gt;="&amp;DATE(Calendar_Year,1,1),LeaveTracker[End Date],"&lt;"&amp;DATE(Calendar_Year+1,1,1),LeaveTracker[Type of Leave],'Leave Types'!B413)</f>
        <v>0</v>
      </c>
      <c r="I415" s="30">
        <f>SUM(Table3[[#This Row],['# SICK LEAVE]:['#OTHERS]])</f>
        <v>0</v>
      </c>
    </row>
    <row r="416" spans="1:9" x14ac:dyDescent="0.3">
      <c r="A416">
        <f t="shared" si="7"/>
        <v>411</v>
      </c>
      <c r="B416" t="str">
        <f>IF(ISBLANK('List of Employees'!B415),"",'List of Employees'!B415)</f>
        <v>OLEGARIO LEONARD ERIC B.</v>
      </c>
      <c r="C416" s="25" t="str">
        <f>VLOOKUP(Table3[[#This Row],[EMPLOYEE NAME]],Employees[[Employee Name]:[Office]],6)</f>
        <v>CEO</v>
      </c>
      <c r="D416" s="30">
        <f>SUMIFS(LeaveTracker[Days],LeaveTracker[Employee Name],valSelEmployee,LeaveTracker[Start Date],"&gt;="&amp;DATE(Calendar_Year,1,1),LeaveTracker[End Date],"&lt;"&amp;DATE(Calendar_Year+1,1,1),LeaveTracker[Type of Leave],'Leave Types'!B414)</f>
        <v>0</v>
      </c>
      <c r="I416" s="30">
        <f>SUM(Table3[[#This Row],['# SICK LEAVE]:['#OTHERS]])</f>
        <v>0</v>
      </c>
    </row>
    <row r="417" spans="1:9" x14ac:dyDescent="0.3">
      <c r="A417">
        <f t="shared" si="7"/>
        <v>412</v>
      </c>
      <c r="B417" t="str">
        <f>IF(ISBLANK('List of Employees'!B416),"",'List of Employees'!B416)</f>
        <v>OLEGARIO NENITA A.</v>
      </c>
      <c r="C417" s="25" t="str">
        <f>VLOOKUP(Table3[[#This Row],[EMPLOYEE NAME]],Employees[[Employee Name]:[Office]],6)</f>
        <v>LIBRARY</v>
      </c>
      <c r="D417" s="30">
        <f>SUMIFS(LeaveTracker[Days],LeaveTracker[Employee Name],valSelEmployee,LeaveTracker[Start Date],"&gt;="&amp;DATE(Calendar_Year,1,1),LeaveTracker[End Date],"&lt;"&amp;DATE(Calendar_Year+1,1,1),LeaveTracker[Type of Leave],'Leave Types'!B415)</f>
        <v>0</v>
      </c>
      <c r="I417" s="30">
        <f>SUM(Table3[[#This Row],['# SICK LEAVE]:['#OTHERS]])</f>
        <v>0</v>
      </c>
    </row>
    <row r="418" spans="1:9" x14ac:dyDescent="0.3">
      <c r="A418">
        <f t="shared" si="7"/>
        <v>413</v>
      </c>
      <c r="B418" t="str">
        <f>IF(ISBLANK('List of Employees'!B417),"",'List of Employees'!B417)</f>
        <v>OLEGARIO TEOFISTA B.</v>
      </c>
      <c r="C418" s="25" t="str">
        <f>VLOOKUP(Table3[[#This Row],[EMPLOYEE NAME]],Employees[[Employee Name]:[Office]],6)</f>
        <v>CTO</v>
      </c>
      <c r="D418" s="30">
        <f>SUMIFS(LeaveTracker[Days],LeaveTracker[Employee Name],valSelEmployee,LeaveTracker[Start Date],"&gt;="&amp;DATE(Calendar_Year,1,1),LeaveTracker[End Date],"&lt;"&amp;DATE(Calendar_Year+1,1,1),LeaveTracker[Type of Leave],'Leave Types'!B416)</f>
        <v>0</v>
      </c>
      <c r="I418" s="30">
        <f>SUM(Table3[[#This Row],['# SICK LEAVE]:['#OTHERS]])</f>
        <v>0</v>
      </c>
    </row>
    <row r="419" spans="1:9" x14ac:dyDescent="0.3">
      <c r="A419">
        <f t="shared" si="7"/>
        <v>414</v>
      </c>
      <c r="B419" t="str">
        <f>IF(ISBLANK('List of Employees'!B418),"",'List of Employees'!B418)</f>
        <v>OLINO PRECIOSA A.</v>
      </c>
      <c r="C419" s="25" t="str">
        <f>VLOOKUP(Table3[[#This Row],[EMPLOYEE NAME]],Employees[[Employee Name]:[Office]],6)</f>
        <v>GSO</v>
      </c>
      <c r="D419" s="30">
        <f>SUMIFS(LeaveTracker[Days],LeaveTracker[Employee Name],valSelEmployee,LeaveTracker[Start Date],"&gt;="&amp;DATE(Calendar_Year,1,1),LeaveTracker[End Date],"&lt;"&amp;DATE(Calendar_Year+1,1,1),LeaveTracker[Type of Leave],'Leave Types'!B417)</f>
        <v>0</v>
      </c>
      <c r="I419" s="30">
        <f>SUM(Table3[[#This Row],['# SICK LEAVE]:['#OTHERS]])</f>
        <v>0</v>
      </c>
    </row>
    <row r="420" spans="1:9" x14ac:dyDescent="0.3">
      <c r="A420">
        <f t="shared" si="7"/>
        <v>415</v>
      </c>
      <c r="B420" t="str">
        <f>IF(ISBLANK('List of Employees'!B419),"",'List of Employees'!B419)</f>
        <v>OLIVAR MARINA B.</v>
      </c>
      <c r="C420" s="25" t="str">
        <f>VLOOKUP(Table3[[#This Row],[EMPLOYEE NAME]],Employees[[Employee Name]:[Office]],6)</f>
        <v>COOPERATIVE OFFICE</v>
      </c>
      <c r="D420" s="30">
        <f>SUMIFS(LeaveTracker[Days],LeaveTracker[Employee Name],valSelEmployee,LeaveTracker[Start Date],"&gt;="&amp;DATE(Calendar_Year,1,1),LeaveTracker[End Date],"&lt;"&amp;DATE(Calendar_Year+1,1,1),LeaveTracker[Type of Leave],'Leave Types'!B418)</f>
        <v>0</v>
      </c>
      <c r="I420" s="30">
        <f>SUM(Table3[[#This Row],['# SICK LEAVE]:['#OTHERS]])</f>
        <v>0</v>
      </c>
    </row>
    <row r="421" spans="1:9" x14ac:dyDescent="0.3">
      <c r="A421">
        <f t="shared" si="7"/>
        <v>416</v>
      </c>
      <c r="B421" t="str">
        <f>IF(ISBLANK('List of Employees'!B420),"",'List of Employees'!B420)</f>
        <v>OPO CONEY V.</v>
      </c>
      <c r="C421" s="25" t="str">
        <f>VLOOKUP(Table3[[#This Row],[EMPLOYEE NAME]],Employees[[Employee Name]:[Office]],6)</f>
        <v>HOUSING</v>
      </c>
      <c r="D421" s="30">
        <f>SUMIFS(LeaveTracker[Days],LeaveTracker[Employee Name],valSelEmployee,LeaveTracker[Start Date],"&gt;="&amp;DATE(Calendar_Year,1,1),LeaveTracker[End Date],"&lt;"&amp;DATE(Calendar_Year+1,1,1),LeaveTracker[Type of Leave],'Leave Types'!B419)</f>
        <v>0</v>
      </c>
      <c r="I421" s="30">
        <f>SUM(Table3[[#This Row],['# SICK LEAVE]:['#OTHERS]])</f>
        <v>0</v>
      </c>
    </row>
    <row r="422" spans="1:9" x14ac:dyDescent="0.3">
      <c r="A422">
        <f t="shared" si="7"/>
        <v>417</v>
      </c>
      <c r="B422" t="str">
        <f>IF(ISBLANK('List of Employees'!B421),"",'List of Employees'!B421)</f>
        <v>ORSAL MARK LESTER B.</v>
      </c>
      <c r="C422" s="25" t="str">
        <f>VLOOKUP(Table3[[#This Row],[EMPLOYEE NAME]],Employees[[Employee Name]:[Office]],6)</f>
        <v>CPDO</v>
      </c>
      <c r="D422" s="30">
        <f>SUMIFS(LeaveTracker[Days],LeaveTracker[Employee Name],valSelEmployee,LeaveTracker[Start Date],"&gt;="&amp;DATE(Calendar_Year,1,1),LeaveTracker[End Date],"&lt;"&amp;DATE(Calendar_Year+1,1,1),LeaveTracker[Type of Leave],'Leave Types'!B420)</f>
        <v>0</v>
      </c>
      <c r="I422" s="30">
        <f>SUM(Table3[[#This Row],['# SICK LEAVE]:['#OTHERS]])</f>
        <v>0</v>
      </c>
    </row>
    <row r="423" spans="1:9" x14ac:dyDescent="0.3">
      <c r="A423">
        <f t="shared" si="7"/>
        <v>418</v>
      </c>
      <c r="B423" t="str">
        <f>IF(ISBLANK('List of Employees'!B422),"",'List of Employees'!B422)</f>
        <v>ORTIZ TRINIDAD D.</v>
      </c>
      <c r="C423" s="25" t="str">
        <f>VLOOKUP(Table3[[#This Row],[EMPLOYEE NAME]],Employees[[Employee Name]:[Office]],6)</f>
        <v>GSO</v>
      </c>
      <c r="D423" s="30">
        <f>SUMIFS(LeaveTracker[Days],LeaveTracker[Employee Name],valSelEmployee,LeaveTracker[Start Date],"&gt;="&amp;DATE(Calendar_Year,1,1),LeaveTracker[End Date],"&lt;"&amp;DATE(Calendar_Year+1,1,1),LeaveTracker[Type of Leave],'Leave Types'!B421)</f>
        <v>0</v>
      </c>
      <c r="I423" s="30">
        <f>SUM(Table3[[#This Row],['# SICK LEAVE]:['#OTHERS]])</f>
        <v>0</v>
      </c>
    </row>
    <row r="424" spans="1:9" x14ac:dyDescent="0.3">
      <c r="A424">
        <f t="shared" si="7"/>
        <v>419</v>
      </c>
      <c r="B424" t="str">
        <f>IF(ISBLANK('List of Employees'!B423),"",'List of Employees'!B423)</f>
        <v>OSTONAL IVY S.</v>
      </c>
      <c r="C424" s="25" t="str">
        <f>VLOOKUP(Table3[[#This Row],[EMPLOYEE NAME]],Employees[[Employee Name]:[Office]],6)</f>
        <v>ONT</v>
      </c>
      <c r="D424" s="30">
        <f>SUMIFS(LeaveTracker[Days],LeaveTracker[Employee Name],valSelEmployee,LeaveTracker[Start Date],"&gt;="&amp;DATE(Calendar_Year,1,1),LeaveTracker[End Date],"&lt;"&amp;DATE(Calendar_Year+1,1,1),LeaveTracker[Type of Leave],'Leave Types'!B422)</f>
        <v>0</v>
      </c>
      <c r="I424" s="30">
        <f>SUM(Table3[[#This Row],['# SICK LEAVE]:['#OTHERS]])</f>
        <v>0</v>
      </c>
    </row>
    <row r="425" spans="1:9" x14ac:dyDescent="0.3">
      <c r="A425">
        <f t="shared" si="7"/>
        <v>420</v>
      </c>
      <c r="B425" t="str">
        <f>IF(ISBLANK('List of Employees'!B424),"",'List of Employees'!B424)</f>
        <v xml:space="preserve">OTACAN JAY  </v>
      </c>
      <c r="C425" s="25" t="str">
        <f>VLOOKUP(Table3[[#This Row],[EMPLOYEE NAME]],Employees[[Employee Name]:[Office]],6)</f>
        <v>CENRO</v>
      </c>
      <c r="D425" s="30">
        <f>SUMIFS(LeaveTracker[Days],LeaveTracker[Employee Name],valSelEmployee,LeaveTracker[Start Date],"&gt;="&amp;DATE(Calendar_Year,1,1),LeaveTracker[End Date],"&lt;"&amp;DATE(Calendar_Year+1,1,1),LeaveTracker[Type of Leave],'Leave Types'!B423)</f>
        <v>0</v>
      </c>
      <c r="I425" s="30">
        <f>SUM(Table3[[#This Row],['# SICK LEAVE]:['#OTHERS]])</f>
        <v>0</v>
      </c>
    </row>
    <row r="426" spans="1:9" x14ac:dyDescent="0.3">
      <c r="A426">
        <f t="shared" si="7"/>
        <v>421</v>
      </c>
      <c r="B426" t="str">
        <f>IF(ISBLANK('List of Employees'!B425),"",'List of Employees'!B425)</f>
        <v>PADILLA JANE Z.</v>
      </c>
      <c r="C426" s="25" t="str">
        <f>VLOOKUP(Table3[[#This Row],[EMPLOYEE NAME]],Employees[[Employee Name]:[Office]],6)</f>
        <v>CPDO</v>
      </c>
      <c r="D426" s="30">
        <f>SUMIFS(LeaveTracker[Days],LeaveTracker[Employee Name],valSelEmployee,LeaveTracker[Start Date],"&gt;="&amp;DATE(Calendar_Year,1,1),LeaveTracker[End Date],"&lt;"&amp;DATE(Calendar_Year+1,1,1),LeaveTracker[Type of Leave],'Leave Types'!B424)</f>
        <v>0</v>
      </c>
      <c r="I426" s="30">
        <f>SUM(Table3[[#This Row],['# SICK LEAVE]:['#OTHERS]])</f>
        <v>0</v>
      </c>
    </row>
    <row r="427" spans="1:9" x14ac:dyDescent="0.3">
      <c r="A427">
        <f t="shared" si="7"/>
        <v>422</v>
      </c>
      <c r="B427" t="str">
        <f>IF(ISBLANK('List of Employees'!B426),"",'List of Employees'!B426)</f>
        <v>PAGLINAWAN JESSIE M.</v>
      </c>
      <c r="C427" s="25" t="str">
        <f>VLOOKUP(Table3[[#This Row],[EMPLOYEE NAME]],Employees[[Employee Name]:[Office]],6)</f>
        <v>CENRO</v>
      </c>
      <c r="D427" s="30">
        <f>SUMIFS(LeaveTracker[Days],LeaveTracker[Employee Name],valSelEmployee,LeaveTracker[Start Date],"&gt;="&amp;DATE(Calendar_Year,1,1),LeaveTracker[End Date],"&lt;"&amp;DATE(Calendar_Year+1,1,1),LeaveTracker[Type of Leave],'Leave Types'!B425)</f>
        <v>0</v>
      </c>
      <c r="I427" s="30">
        <f>SUM(Table3[[#This Row],['# SICK LEAVE]:['#OTHERS]])</f>
        <v>0</v>
      </c>
    </row>
    <row r="428" spans="1:9" x14ac:dyDescent="0.3">
      <c r="A428">
        <f t="shared" si="7"/>
        <v>423</v>
      </c>
      <c r="B428" t="str">
        <f>IF(ISBLANK('List of Employees'!B427),"",'List of Employees'!B427)</f>
        <v>PAITON MARY ANN M.</v>
      </c>
      <c r="C428" s="25" t="str">
        <f>VLOOKUP(Table3[[#This Row],[EMPLOYEE NAME]],Employees[[Employee Name]:[Office]],6)</f>
        <v>CHARACTER OFFICE</v>
      </c>
      <c r="D428" s="30">
        <f>SUMIFS(LeaveTracker[Days],LeaveTracker[Employee Name],valSelEmployee,LeaveTracker[Start Date],"&gt;="&amp;DATE(Calendar_Year,1,1),LeaveTracker[End Date],"&lt;"&amp;DATE(Calendar_Year+1,1,1),LeaveTracker[Type of Leave],'Leave Types'!B426)</f>
        <v>0</v>
      </c>
      <c r="I428" s="30">
        <f>SUM(Table3[[#This Row],['# SICK LEAVE]:['#OTHERS]])</f>
        <v>0</v>
      </c>
    </row>
    <row r="429" spans="1:9" x14ac:dyDescent="0.3">
      <c r="A429">
        <f t="shared" si="7"/>
        <v>424</v>
      </c>
      <c r="B429" t="str">
        <f>IF(ISBLANK('List of Employees'!B428),"",'List of Employees'!B428)</f>
        <v>PAJENAGO FRANCIS B.</v>
      </c>
      <c r="C429" s="25" t="str">
        <f>VLOOKUP(Table3[[#This Row],[EMPLOYEE NAME]],Employees[[Employee Name]:[Office]],6)</f>
        <v>CSWDO</v>
      </c>
      <c r="D429" s="30">
        <f>SUMIFS(LeaveTracker[Days],LeaveTracker[Employee Name],valSelEmployee,LeaveTracker[Start Date],"&gt;="&amp;DATE(Calendar_Year,1,1),LeaveTracker[End Date],"&lt;"&amp;DATE(Calendar_Year+1,1,1),LeaveTracker[Type of Leave],'Leave Types'!B427)</f>
        <v>0</v>
      </c>
      <c r="I429" s="30">
        <f>SUM(Table3[[#This Row],['# SICK LEAVE]:['#OTHERS]])</f>
        <v>0</v>
      </c>
    </row>
    <row r="430" spans="1:9" x14ac:dyDescent="0.3">
      <c r="A430">
        <f t="shared" si="7"/>
        <v>425</v>
      </c>
      <c r="B430" t="str">
        <f>IF(ISBLANK('List of Employees'!B429),"",'List of Employees'!B429)</f>
        <v>PAJENAGO MAIDEN A.</v>
      </c>
      <c r="C430" s="25" t="str">
        <f>VLOOKUP(Table3[[#This Row],[EMPLOYEE NAME]],Employees[[Employee Name]:[Office]],6)</f>
        <v>CHO</v>
      </c>
      <c r="D430" s="30">
        <f>SUMIFS(LeaveTracker[Days],LeaveTracker[Employee Name],valSelEmployee,LeaveTracker[Start Date],"&gt;="&amp;DATE(Calendar_Year,1,1),LeaveTracker[End Date],"&lt;"&amp;DATE(Calendar_Year+1,1,1),LeaveTracker[Type of Leave],'Leave Types'!B428)</f>
        <v>0</v>
      </c>
      <c r="I430" s="30">
        <f>SUM(Table3[[#This Row],['# SICK LEAVE]:['#OTHERS]])</f>
        <v>0</v>
      </c>
    </row>
    <row r="431" spans="1:9" x14ac:dyDescent="0.3">
      <c r="A431">
        <f t="shared" si="7"/>
        <v>426</v>
      </c>
      <c r="B431" t="str">
        <f>IF(ISBLANK('List of Employees'!B430),"",'List of Employees'!B430)</f>
        <v xml:space="preserve">PALADAN VICENTE  </v>
      </c>
      <c r="C431" s="25" t="str">
        <f>VLOOKUP(Table3[[#This Row],[EMPLOYEE NAME]],Employees[[Employee Name]:[Office]],6)</f>
        <v>CENRO</v>
      </c>
      <c r="D431" s="30">
        <f>SUMIFS(LeaveTracker[Days],LeaveTracker[Employee Name],valSelEmployee,LeaveTracker[Start Date],"&gt;="&amp;DATE(Calendar_Year,1,1),LeaveTracker[End Date],"&lt;"&amp;DATE(Calendar_Year+1,1,1),LeaveTracker[Type of Leave],'Leave Types'!B429)</f>
        <v>0</v>
      </c>
      <c r="I431" s="30">
        <f>SUM(Table3[[#This Row],['# SICK LEAVE]:['#OTHERS]])</f>
        <v>0</v>
      </c>
    </row>
    <row r="432" spans="1:9" x14ac:dyDescent="0.3">
      <c r="A432">
        <f t="shared" si="7"/>
        <v>427</v>
      </c>
      <c r="B432" t="str">
        <f>IF(ISBLANK('List of Employees'!B431),"",'List of Employees'!B431)</f>
        <v>PALOMA ERICKA SHAYNE E.</v>
      </c>
      <c r="C432" s="25" t="str">
        <f>VLOOKUP(Table3[[#This Row],[EMPLOYEE NAME]],Employees[[Employee Name]:[Office]],6)</f>
        <v>TICC</v>
      </c>
      <c r="D432" s="30">
        <f>SUMIFS(LeaveTracker[Days],LeaveTracker[Employee Name],valSelEmployee,LeaveTracker[Start Date],"&gt;="&amp;DATE(Calendar_Year,1,1),LeaveTracker[End Date],"&lt;"&amp;DATE(Calendar_Year+1,1,1),LeaveTracker[Type of Leave],'Leave Types'!B430)</f>
        <v>0</v>
      </c>
      <c r="I432" s="30">
        <f>SUM(Table3[[#This Row],['# SICK LEAVE]:['#OTHERS]])</f>
        <v>0</v>
      </c>
    </row>
    <row r="433" spans="1:9" x14ac:dyDescent="0.3">
      <c r="A433">
        <f t="shared" si="7"/>
        <v>428</v>
      </c>
      <c r="B433" t="str">
        <f>IF(ISBLANK('List of Employees'!B432),"",'List of Employees'!B432)</f>
        <v>PANALIGAN ERICSON R.</v>
      </c>
      <c r="C433" s="25" t="str">
        <f>VLOOKUP(Table3[[#This Row],[EMPLOYEE NAME]],Employees[[Employee Name]:[Office]],6)</f>
        <v>PICNIC GROVE</v>
      </c>
      <c r="D433" s="30">
        <f>SUMIFS(LeaveTracker[Days],LeaveTracker[Employee Name],valSelEmployee,LeaveTracker[Start Date],"&gt;="&amp;DATE(Calendar_Year,1,1),LeaveTracker[End Date],"&lt;"&amp;DATE(Calendar_Year+1,1,1),LeaveTracker[Type of Leave],'Leave Types'!B431)</f>
        <v>0</v>
      </c>
      <c r="I433" s="30">
        <f>SUM(Table3[[#This Row],['# SICK LEAVE]:['#OTHERS]])</f>
        <v>0</v>
      </c>
    </row>
    <row r="434" spans="1:9" x14ac:dyDescent="0.3">
      <c r="A434">
        <f t="shared" si="7"/>
        <v>429</v>
      </c>
      <c r="B434" t="str">
        <f>IF(ISBLANK('List of Employees'!B433),"",'List of Employees'!B433)</f>
        <v>PANALIGAN GIL L.</v>
      </c>
      <c r="C434" s="25" t="str">
        <f>VLOOKUP(Table3[[#This Row],[EMPLOYEE NAME]],Employees[[Employee Name]:[Office]],6)</f>
        <v>AGRICULTURE OFFICE</v>
      </c>
      <c r="D434" s="30">
        <f>SUMIFS(LeaveTracker[Days],LeaveTracker[Employee Name],valSelEmployee,LeaveTracker[Start Date],"&gt;="&amp;DATE(Calendar_Year,1,1),LeaveTracker[End Date],"&lt;"&amp;DATE(Calendar_Year+1,1,1),LeaveTracker[Type of Leave],'Leave Types'!B432)</f>
        <v>0</v>
      </c>
      <c r="I434" s="30">
        <f>SUM(Table3[[#This Row],['# SICK LEAVE]:['#OTHERS]])</f>
        <v>0</v>
      </c>
    </row>
    <row r="435" spans="1:9" x14ac:dyDescent="0.3">
      <c r="A435">
        <f t="shared" si="7"/>
        <v>430</v>
      </c>
      <c r="B435" t="str">
        <f>IF(ISBLANK('List of Employees'!B434),"",'List of Employees'!B434)</f>
        <v>PANGANIBAN CAROLINA L.</v>
      </c>
      <c r="C435" s="25" t="str">
        <f>VLOOKUP(Table3[[#This Row],[EMPLOYEE NAME]],Employees[[Employee Name]:[Office]],6)</f>
        <v>TICC</v>
      </c>
      <c r="D435" s="30">
        <f>SUMIFS(LeaveTracker[Days],LeaveTracker[Employee Name],valSelEmployee,LeaveTracker[Start Date],"&gt;="&amp;DATE(Calendar_Year,1,1),LeaveTracker[End Date],"&lt;"&amp;DATE(Calendar_Year+1,1,1),LeaveTracker[Type of Leave],'Leave Types'!B433)</f>
        <v>0</v>
      </c>
      <c r="I435" s="30">
        <f>SUM(Table3[[#This Row],['# SICK LEAVE]:['#OTHERS]])</f>
        <v>0</v>
      </c>
    </row>
    <row r="436" spans="1:9" x14ac:dyDescent="0.3">
      <c r="A436">
        <f t="shared" si="7"/>
        <v>431</v>
      </c>
      <c r="B436" t="str">
        <f>IF(ISBLANK('List of Employees'!B435),"",'List of Employees'!B435)</f>
        <v>PANGANIBAN CRISTETA M.</v>
      </c>
      <c r="C436" s="25" t="str">
        <f>VLOOKUP(Table3[[#This Row],[EMPLOYEE NAME]],Employees[[Employee Name]:[Office]],6)</f>
        <v>DOE</v>
      </c>
      <c r="D436" s="30">
        <f>SUMIFS(LeaveTracker[Days],LeaveTracker[Employee Name],valSelEmployee,LeaveTracker[Start Date],"&gt;="&amp;DATE(Calendar_Year,1,1),LeaveTracker[End Date],"&lt;"&amp;DATE(Calendar_Year+1,1,1),LeaveTracker[Type of Leave],'Leave Types'!B434)</f>
        <v>0</v>
      </c>
      <c r="I436" s="30">
        <f>SUM(Table3[[#This Row],['# SICK LEAVE]:['#OTHERS]])</f>
        <v>0</v>
      </c>
    </row>
    <row r="437" spans="1:9" x14ac:dyDescent="0.3">
      <c r="A437">
        <f t="shared" si="7"/>
        <v>432</v>
      </c>
      <c r="B437" t="str">
        <f>IF(ISBLANK('List of Employees'!B436),"",'List of Employees'!B436)</f>
        <v>PARAISO MARIA LORENA D.</v>
      </c>
      <c r="C437" s="25" t="str">
        <f>VLOOKUP(Table3[[#This Row],[EMPLOYEE NAME]],Employees[[Employee Name]:[Office]],6)</f>
        <v>EEO/CITY MARKET</v>
      </c>
      <c r="D437" s="30">
        <f>SUMIFS(LeaveTracker[Days],LeaveTracker[Employee Name],valSelEmployee,LeaveTracker[Start Date],"&gt;="&amp;DATE(Calendar_Year,1,1),LeaveTracker[End Date],"&lt;"&amp;DATE(Calendar_Year+1,1,1),LeaveTracker[Type of Leave],'Leave Types'!B435)</f>
        <v>0</v>
      </c>
      <c r="I437" s="30">
        <f>SUM(Table3[[#This Row],['# SICK LEAVE]:['#OTHERS]])</f>
        <v>0</v>
      </c>
    </row>
    <row r="438" spans="1:9" x14ac:dyDescent="0.3">
      <c r="A438">
        <f t="shared" si="7"/>
        <v>433</v>
      </c>
      <c r="B438" t="str">
        <f>IF(ISBLANK('List of Employees'!B437),"",'List of Employees'!B437)</f>
        <v>PARAS TEOFILA A.</v>
      </c>
      <c r="C438" s="25" t="str">
        <f>VLOOKUP(Table3[[#This Row],[EMPLOYEE NAME]],Employees[[Employee Name]:[Office]],6)</f>
        <v>CEO</v>
      </c>
      <c r="D438" s="30">
        <f>SUMIFS(LeaveTracker[Days],LeaveTracker[Employee Name],valSelEmployee,LeaveTracker[Start Date],"&gt;="&amp;DATE(Calendar_Year,1,1),LeaveTracker[End Date],"&lt;"&amp;DATE(Calendar_Year+1,1,1),LeaveTracker[Type of Leave],'Leave Types'!B436)</f>
        <v>0</v>
      </c>
      <c r="I438" s="30">
        <f>SUM(Table3[[#This Row],['# SICK LEAVE]:['#OTHERS]])</f>
        <v>0</v>
      </c>
    </row>
    <row r="439" spans="1:9" x14ac:dyDescent="0.3">
      <c r="A439">
        <f t="shared" si="7"/>
        <v>434</v>
      </c>
      <c r="B439" t="str">
        <f>IF(ISBLANK('List of Employees'!B438),"",'List of Employees'!B438)</f>
        <v>PARASDAS OFELIA C.</v>
      </c>
      <c r="C439" s="25" t="str">
        <f>VLOOKUP(Table3[[#This Row],[EMPLOYEE NAME]],Employees[[Employee Name]:[Office]],6)</f>
        <v>CCT</v>
      </c>
      <c r="D439" s="30">
        <f>SUMIFS(LeaveTracker[Days],LeaveTracker[Employee Name],valSelEmployee,LeaveTracker[Start Date],"&gt;="&amp;DATE(Calendar_Year,1,1),LeaveTracker[End Date],"&lt;"&amp;DATE(Calendar_Year+1,1,1),LeaveTracker[Type of Leave],'Leave Types'!B437)</f>
        <v>0</v>
      </c>
      <c r="I439" s="30">
        <f>SUM(Table3[[#This Row],['# SICK LEAVE]:['#OTHERS]])</f>
        <v>0</v>
      </c>
    </row>
    <row r="440" spans="1:9" x14ac:dyDescent="0.3">
      <c r="A440">
        <f t="shared" si="7"/>
        <v>435</v>
      </c>
      <c r="B440" t="str">
        <f>IF(ISBLANK('List of Employees'!B439),"",'List of Employees'!B439)</f>
        <v>PARRA LORNA A.</v>
      </c>
      <c r="C440" s="25" t="str">
        <f>VLOOKUP(Table3[[#This Row],[EMPLOYEE NAME]],Employees[[Employee Name]:[Office]],6)</f>
        <v>SP</v>
      </c>
      <c r="D440" s="30">
        <f>SUMIFS(LeaveTracker[Days],LeaveTracker[Employee Name],valSelEmployee,LeaveTracker[Start Date],"&gt;="&amp;DATE(Calendar_Year,1,1),LeaveTracker[End Date],"&lt;"&amp;DATE(Calendar_Year+1,1,1),LeaveTracker[Type of Leave],'Leave Types'!B438)</f>
        <v>0</v>
      </c>
      <c r="I440" s="30">
        <f>SUM(Table3[[#This Row],['# SICK LEAVE]:['#OTHERS]])</f>
        <v>0</v>
      </c>
    </row>
    <row r="441" spans="1:9" x14ac:dyDescent="0.3">
      <c r="A441">
        <f t="shared" si="7"/>
        <v>436</v>
      </c>
      <c r="B441" t="str">
        <f>IF(ISBLANK('List of Employees'!B440),"",'List of Employees'!B440)</f>
        <v>PARRA MARCIANA L.</v>
      </c>
      <c r="C441" s="25" t="str">
        <f>VLOOKUP(Table3[[#This Row],[EMPLOYEE NAME]],Employees[[Employee Name]:[Office]],6)</f>
        <v>CSWDO</v>
      </c>
      <c r="D441" s="30">
        <f>SUMIFS(LeaveTracker[Days],LeaveTracker[Employee Name],valSelEmployee,LeaveTracker[Start Date],"&gt;="&amp;DATE(Calendar_Year,1,1),LeaveTracker[End Date],"&lt;"&amp;DATE(Calendar_Year+1,1,1),LeaveTracker[Type of Leave],'Leave Types'!B439)</f>
        <v>0</v>
      </c>
      <c r="I441" s="30">
        <f>SUM(Table3[[#This Row],['# SICK LEAVE]:['#OTHERS]])</f>
        <v>0</v>
      </c>
    </row>
    <row r="442" spans="1:9" x14ac:dyDescent="0.3">
      <c r="A442">
        <f t="shared" si="7"/>
        <v>437</v>
      </c>
      <c r="B442" t="str">
        <f>IF(ISBLANK('List of Employees'!B441),"",'List of Employees'!B441)</f>
        <v>PARRA VICTORIA S.</v>
      </c>
      <c r="C442" s="25" t="str">
        <f>VLOOKUP(Table3[[#This Row],[EMPLOYEE NAME]],Employees[[Employee Name]:[Office]],6)</f>
        <v>EEO/ CITY MARKET</v>
      </c>
      <c r="D442" s="30">
        <f>SUMIFS(LeaveTracker[Days],LeaveTracker[Employee Name],valSelEmployee,LeaveTracker[Start Date],"&gt;="&amp;DATE(Calendar_Year,1,1),LeaveTracker[End Date],"&lt;"&amp;DATE(Calendar_Year+1,1,1),LeaveTracker[Type of Leave],'Leave Types'!B440)</f>
        <v>0</v>
      </c>
      <c r="I442" s="30">
        <f>SUM(Table3[[#This Row],['# SICK LEAVE]:['#OTHERS]])</f>
        <v>0</v>
      </c>
    </row>
    <row r="443" spans="1:9" x14ac:dyDescent="0.3">
      <c r="A443">
        <f t="shared" si="7"/>
        <v>438</v>
      </c>
      <c r="B443" t="str">
        <f>IF(ISBLANK('List of Employees'!B442),"",'List of Employees'!B442)</f>
        <v>PARRA VIOLETA C.</v>
      </c>
      <c r="C443" s="25" t="str">
        <f>VLOOKUP(Table3[[#This Row],[EMPLOYEE NAME]],Employees[[Employee Name]:[Office]],6)</f>
        <v>PIO</v>
      </c>
      <c r="D443" s="30">
        <f>SUMIFS(LeaveTracker[Days],LeaveTracker[Employee Name],valSelEmployee,LeaveTracker[Start Date],"&gt;="&amp;DATE(Calendar_Year,1,1),LeaveTracker[End Date],"&lt;"&amp;DATE(Calendar_Year+1,1,1),LeaveTracker[Type of Leave],'Leave Types'!B441)</f>
        <v>0</v>
      </c>
      <c r="I443" s="30">
        <f>SUM(Table3[[#This Row],['# SICK LEAVE]:['#OTHERS]])</f>
        <v>0</v>
      </c>
    </row>
    <row r="444" spans="1:9" x14ac:dyDescent="0.3">
      <c r="A444">
        <f t="shared" si="7"/>
        <v>439</v>
      </c>
      <c r="B444" t="str">
        <f>IF(ISBLANK('List of Employees'!B443),"",'List of Employees'!B443)</f>
        <v>PASCUA LORENA D.</v>
      </c>
      <c r="C444" s="25" t="str">
        <f>VLOOKUP(Table3[[#This Row],[EMPLOYEE NAME]],Employees[[Employee Name]:[Office]],6)</f>
        <v>ONT</v>
      </c>
      <c r="D444" s="30">
        <f>SUMIFS(LeaveTracker[Days],LeaveTracker[Employee Name],valSelEmployee,LeaveTracker[Start Date],"&gt;="&amp;DATE(Calendar_Year,1,1),LeaveTracker[End Date],"&lt;"&amp;DATE(Calendar_Year+1,1,1),LeaveTracker[Type of Leave],'Leave Types'!B442)</f>
        <v>0</v>
      </c>
      <c r="I444" s="30">
        <f>SUM(Table3[[#This Row],['# SICK LEAVE]:['#OTHERS]])</f>
        <v>0</v>
      </c>
    </row>
    <row r="445" spans="1:9" x14ac:dyDescent="0.3">
      <c r="A445">
        <f t="shared" si="7"/>
        <v>440</v>
      </c>
      <c r="B445" t="str">
        <f>IF(ISBLANK('List of Employees'!B444),"",'List of Employees'!B444)</f>
        <v>PATAWE ELMA M.</v>
      </c>
      <c r="C445" s="25" t="str">
        <f>VLOOKUP(Table3[[#This Row],[EMPLOYEE NAME]],Employees[[Employee Name]:[Office]],6)</f>
        <v>DSWDO</v>
      </c>
      <c r="D445" s="30">
        <f>SUMIFS(LeaveTracker[Days],LeaveTracker[Employee Name],valSelEmployee,LeaveTracker[Start Date],"&gt;="&amp;DATE(Calendar_Year,1,1),LeaveTracker[End Date],"&lt;"&amp;DATE(Calendar_Year+1,1,1),LeaveTracker[Type of Leave],'Leave Types'!B443)</f>
        <v>0</v>
      </c>
      <c r="I445" s="30">
        <f>SUM(Table3[[#This Row],['# SICK LEAVE]:['#OTHERS]])</f>
        <v>0</v>
      </c>
    </row>
    <row r="446" spans="1:9" x14ac:dyDescent="0.3">
      <c r="A446">
        <f t="shared" si="7"/>
        <v>441</v>
      </c>
      <c r="B446" t="str">
        <f>IF(ISBLANK('List of Employees'!B445),"",'List of Employees'!B445)</f>
        <v>PATERNO MARIA LOURDERS P.</v>
      </c>
      <c r="C446" s="25" t="str">
        <f>VLOOKUP(Table3[[#This Row],[EMPLOYEE NAME]],Employees[[Employee Name]:[Office]],6)</f>
        <v>CCT</v>
      </c>
      <c r="D446" s="30">
        <f>SUMIFS(LeaveTracker[Days],LeaveTracker[Employee Name],valSelEmployee,LeaveTracker[Start Date],"&gt;="&amp;DATE(Calendar_Year,1,1),LeaveTracker[End Date],"&lt;"&amp;DATE(Calendar_Year+1,1,1),LeaveTracker[Type of Leave],'Leave Types'!B444)</f>
        <v>0</v>
      </c>
      <c r="I446" s="30">
        <f>SUM(Table3[[#This Row],['# SICK LEAVE]:['#OTHERS]])</f>
        <v>0</v>
      </c>
    </row>
    <row r="447" spans="1:9" x14ac:dyDescent="0.3">
      <c r="A447">
        <f t="shared" si="7"/>
        <v>442</v>
      </c>
      <c r="B447" t="str">
        <f>IF(ISBLANK('List of Employees'!B446),"",'List of Employees'!B446)</f>
        <v>PATERNO PAULINO P.</v>
      </c>
      <c r="C447" s="25" t="str">
        <f>VLOOKUP(Table3[[#This Row],[EMPLOYEE NAME]],Employees[[Employee Name]:[Office]],6)</f>
        <v>EEO/ CITY MARKET</v>
      </c>
      <c r="D447" s="30">
        <f>SUMIFS(LeaveTracker[Days],LeaveTracker[Employee Name],valSelEmployee,LeaveTracker[Start Date],"&gt;="&amp;DATE(Calendar_Year,1,1),LeaveTracker[End Date],"&lt;"&amp;DATE(Calendar_Year+1,1,1),LeaveTracker[Type of Leave],'Leave Types'!B445)</f>
        <v>0</v>
      </c>
      <c r="I447" s="30">
        <f>SUM(Table3[[#This Row],['# SICK LEAVE]:['#OTHERS]])</f>
        <v>0</v>
      </c>
    </row>
    <row r="448" spans="1:9" x14ac:dyDescent="0.3">
      <c r="A448">
        <f t="shared" si="7"/>
        <v>443</v>
      </c>
      <c r="B448" t="str">
        <f>IF(ISBLANK('List of Employees'!B447),"",'List of Employees'!B447)</f>
        <v>PATRICIO APRIL V.</v>
      </c>
      <c r="C448" s="25" t="str">
        <f>VLOOKUP(Table3[[#This Row],[EMPLOYEE NAME]],Employees[[Employee Name]:[Office]],6)</f>
        <v>CSWDO</v>
      </c>
      <c r="D448" s="30">
        <f>SUMIFS(LeaveTracker[Days],LeaveTracker[Employee Name],valSelEmployee,LeaveTracker[Start Date],"&gt;="&amp;DATE(Calendar_Year,1,1),LeaveTracker[End Date],"&lt;"&amp;DATE(Calendar_Year+1,1,1),LeaveTracker[Type of Leave],'Leave Types'!B446)</f>
        <v>0</v>
      </c>
      <c r="I448" s="30">
        <f>SUM(Table3[[#This Row],['# SICK LEAVE]:['#OTHERS]])</f>
        <v>0</v>
      </c>
    </row>
    <row r="449" spans="1:9" x14ac:dyDescent="0.3">
      <c r="A449">
        <f t="shared" si="7"/>
        <v>444</v>
      </c>
      <c r="B449" t="str">
        <f>IF(ISBLANK('List of Employees'!B448),"",'List of Employees'!B448)</f>
        <v>PATRICIO APRIL V.</v>
      </c>
      <c r="C449" s="25" t="str">
        <f>VLOOKUP(Table3[[#This Row],[EMPLOYEE NAME]],Employees[[Employee Name]:[Office]],6)</f>
        <v>CSWDO</v>
      </c>
      <c r="D449" s="30">
        <f>SUMIFS(LeaveTracker[Days],LeaveTracker[Employee Name],valSelEmployee,LeaveTracker[Start Date],"&gt;="&amp;DATE(Calendar_Year,1,1),LeaveTracker[End Date],"&lt;"&amp;DATE(Calendar_Year+1,1,1),LeaveTracker[Type of Leave],'Leave Types'!B447)</f>
        <v>0</v>
      </c>
      <c r="I449" s="30">
        <f>SUM(Table3[[#This Row],['# SICK LEAVE]:['#OTHERS]])</f>
        <v>0</v>
      </c>
    </row>
    <row r="450" spans="1:9" x14ac:dyDescent="0.3">
      <c r="A450">
        <f t="shared" si="7"/>
        <v>445</v>
      </c>
      <c r="B450" t="str">
        <f>IF(ISBLANK('List of Employees'!B449),"",'List of Employees'!B449)</f>
        <v xml:space="preserve">PAYAD ALEXANDER  </v>
      </c>
      <c r="C450" s="25" t="str">
        <f>VLOOKUP(Table3[[#This Row],[EMPLOYEE NAME]],Employees[[Employee Name]:[Office]],6)</f>
        <v>CENRO</v>
      </c>
      <c r="D450" s="30">
        <f>SUMIFS(LeaveTracker[Days],LeaveTracker[Employee Name],valSelEmployee,LeaveTracker[Start Date],"&gt;="&amp;DATE(Calendar_Year,1,1),LeaveTracker[End Date],"&lt;"&amp;DATE(Calendar_Year+1,1,1),LeaveTracker[Type of Leave],'Leave Types'!B448)</f>
        <v>0</v>
      </c>
      <c r="I450" s="30">
        <f>SUM(Table3[[#This Row],['# SICK LEAVE]:['#OTHERS]])</f>
        <v>0</v>
      </c>
    </row>
    <row r="451" spans="1:9" x14ac:dyDescent="0.3">
      <c r="A451">
        <f t="shared" si="7"/>
        <v>446</v>
      </c>
      <c r="B451" t="str">
        <f>IF(ISBLANK('List of Employees'!B450),"",'List of Employees'!B450)</f>
        <v>PAYAD EDGARDO F.</v>
      </c>
      <c r="C451" s="25" t="str">
        <f>VLOOKUP(Table3[[#This Row],[EMPLOYEE NAME]],Employees[[Employee Name]:[Office]],6)</f>
        <v>CENRO</v>
      </c>
      <c r="D451" s="30">
        <f>SUMIFS(LeaveTracker[Days],LeaveTracker[Employee Name],valSelEmployee,LeaveTracker[Start Date],"&gt;="&amp;DATE(Calendar_Year,1,1),LeaveTracker[End Date],"&lt;"&amp;DATE(Calendar_Year+1,1,1),LeaveTracker[Type of Leave],'Leave Types'!B449)</f>
        <v>0</v>
      </c>
      <c r="I451" s="30">
        <f>SUM(Table3[[#This Row],['# SICK LEAVE]:['#OTHERS]])</f>
        <v>0</v>
      </c>
    </row>
    <row r="452" spans="1:9" x14ac:dyDescent="0.3">
      <c r="A452">
        <f t="shared" si="7"/>
        <v>447</v>
      </c>
      <c r="B452" t="str">
        <f>IF(ISBLANK('List of Employees'!B451),"",'List of Employees'!B451)</f>
        <v>PAYAD MARICEL  Q.</v>
      </c>
      <c r="C452" s="25" t="str">
        <f>VLOOKUP(Table3[[#This Row],[EMPLOYEE NAME]],Employees[[Employee Name]:[Office]],6)</f>
        <v>HRMO</v>
      </c>
      <c r="D452" s="30">
        <f>SUMIFS(LeaveTracker[Days],LeaveTracker[Employee Name],valSelEmployee,LeaveTracker[Start Date],"&gt;="&amp;DATE(Calendar_Year,1,1),LeaveTracker[End Date],"&lt;"&amp;DATE(Calendar_Year+1,1,1),LeaveTracker[Type of Leave],'Leave Types'!B450)</f>
        <v>0</v>
      </c>
      <c r="I452" s="30">
        <f>SUM(Table3[[#This Row],['# SICK LEAVE]:['#OTHERS]])</f>
        <v>0</v>
      </c>
    </row>
    <row r="453" spans="1:9" x14ac:dyDescent="0.3">
      <c r="A453">
        <f t="shared" si="7"/>
        <v>448</v>
      </c>
      <c r="B453" t="str">
        <f>IF(ISBLANK('List of Employees'!B452),"",'List of Employees'!B452)</f>
        <v xml:space="preserve">PAYAD RONALDO  </v>
      </c>
      <c r="C453" s="25" t="str">
        <f>VLOOKUP(Table3[[#This Row],[EMPLOYEE NAME]],Employees[[Employee Name]:[Office]],6)</f>
        <v>CENRO</v>
      </c>
      <c r="D453" s="30">
        <f>SUMIFS(LeaveTracker[Days],LeaveTracker[Employee Name],valSelEmployee,LeaveTracker[Start Date],"&gt;="&amp;DATE(Calendar_Year,1,1),LeaveTracker[End Date],"&lt;"&amp;DATE(Calendar_Year+1,1,1),LeaveTracker[Type of Leave],'Leave Types'!B451)</f>
        <v>0</v>
      </c>
      <c r="I453" s="30">
        <f>SUM(Table3[[#This Row],['# SICK LEAVE]:['#OTHERS]])</f>
        <v>0</v>
      </c>
    </row>
    <row r="454" spans="1:9" x14ac:dyDescent="0.3">
      <c r="A454">
        <f t="shared" si="7"/>
        <v>449</v>
      </c>
      <c r="B454" t="str">
        <f>IF(ISBLANK('List of Employees'!B453),"",'List of Employees'!B453)</f>
        <v>PAZ JOSUE O.</v>
      </c>
      <c r="C454" s="25" t="str">
        <f>VLOOKUP(Table3[[#This Row],[EMPLOYEE NAME]],Employees[[Employee Name]:[Office]],6)</f>
        <v>CENRO</v>
      </c>
      <c r="D454" s="30">
        <f>SUMIFS(LeaveTracker[Days],LeaveTracker[Employee Name],valSelEmployee,LeaveTracker[Start Date],"&gt;="&amp;DATE(Calendar_Year,1,1),LeaveTracker[End Date],"&lt;"&amp;DATE(Calendar_Year+1,1,1),LeaveTracker[Type of Leave],'Leave Types'!B452)</f>
        <v>0</v>
      </c>
      <c r="I454" s="30">
        <f>SUM(Table3[[#This Row],['# SICK LEAVE]:['#OTHERS]])</f>
        <v>0</v>
      </c>
    </row>
  </sheetData>
  <pageMargins left="0.7" right="0.7" top="0.75" bottom="0.75" header="0.3" footer="0.3"/>
  <pageSetup orientation="portrait" horizontalDpi="4294967293" verticalDpi="0" r:id="rId1"/>
  <drawing r:id="rId2"/>
  <legacyDrawing r:id="rId3"/>
  <controls>
    <mc:AlternateContent xmlns:mc="http://schemas.openxmlformats.org/markup-compatibility/2006">
      <mc:Choice Requires="x14">
        <control shapeId="2053" r:id="rId4" name="ComboBox1">
          <controlPr defaultSize="0" autoLine="0" linkedCell="C3" listFillRange="'Leave Types'!$D$4:$D$25" r:id="rId5">
            <anchor moveWithCells="1">
              <from>
                <xdr:col>2</xdr:col>
                <xdr:colOff>30480</xdr:colOff>
                <xdr:row>2</xdr:row>
                <xdr:rowOff>7620</xdr:rowOff>
              </from>
              <to>
                <xdr:col>3</xdr:col>
                <xdr:colOff>205740</xdr:colOff>
                <xdr:row>2</xdr:row>
                <xdr:rowOff>281940</xdr:rowOff>
              </to>
            </anchor>
          </controlPr>
        </control>
      </mc:Choice>
      <mc:Fallback>
        <control shapeId="2053" r:id="rId4" name="ComboBox1"/>
      </mc:Fallback>
    </mc:AlternateContent>
  </controls>
  <tableParts count="1">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1">
    <tabColor theme="3" tint="0.39997558519241921"/>
    <pageSetUpPr fitToPage="1"/>
  </sheetPr>
  <dimension ref="B1:D25"/>
  <sheetViews>
    <sheetView showGridLines="0" workbookViewId="0">
      <selection activeCell="B10" sqref="B10"/>
    </sheetView>
  </sheetViews>
  <sheetFormatPr defaultRowHeight="30" customHeight="1" x14ac:dyDescent="0.3"/>
  <cols>
    <col min="1" max="1" width="2.6640625" customWidth="1"/>
    <col min="2" max="2" width="26.6640625" customWidth="1"/>
    <col min="3" max="3" width="3.21875" customWidth="1"/>
    <col min="4" max="4" width="20.88671875" bestFit="1" customWidth="1"/>
  </cols>
  <sheetData>
    <row r="1" spans="2:4" ht="39.9" customHeight="1" x14ac:dyDescent="0.3">
      <c r="B1" s="17" t="s">
        <v>18</v>
      </c>
    </row>
    <row r="2" spans="2:4" ht="15" customHeight="1" x14ac:dyDescent="0.3"/>
    <row r="3" spans="2:4" ht="30" customHeight="1" x14ac:dyDescent="0.3">
      <c r="B3" s="9" t="s">
        <v>75</v>
      </c>
      <c r="D3" s="9" t="s">
        <v>1011</v>
      </c>
    </row>
    <row r="4" spans="2:4" ht="30" customHeight="1" x14ac:dyDescent="0.3">
      <c r="B4" s="18" t="s">
        <v>81</v>
      </c>
      <c r="D4" s="18">
        <v>2021</v>
      </c>
    </row>
    <row r="5" spans="2:4" ht="30" customHeight="1" x14ac:dyDescent="0.3">
      <c r="B5" s="18" t="s">
        <v>82</v>
      </c>
      <c r="D5" s="18">
        <v>2020</v>
      </c>
    </row>
    <row r="6" spans="2:4" ht="30" customHeight="1" x14ac:dyDescent="0.3">
      <c r="B6" s="18" t="s">
        <v>76</v>
      </c>
      <c r="D6" s="18">
        <v>2019</v>
      </c>
    </row>
    <row r="7" spans="2:4" ht="30" customHeight="1" x14ac:dyDescent="0.3">
      <c r="B7" s="18" t="s">
        <v>77</v>
      </c>
      <c r="D7" s="18">
        <v>2018</v>
      </c>
    </row>
    <row r="8" spans="2:4" ht="30" customHeight="1" x14ac:dyDescent="0.3">
      <c r="B8" s="18" t="s">
        <v>300</v>
      </c>
      <c r="D8" s="18">
        <v>2017</v>
      </c>
    </row>
    <row r="9" spans="2:4" ht="30" customHeight="1" x14ac:dyDescent="0.3">
      <c r="B9" s="8" t="s">
        <v>1035</v>
      </c>
      <c r="D9" s="18">
        <v>2016</v>
      </c>
    </row>
    <row r="10" spans="2:4" ht="30" customHeight="1" x14ac:dyDescent="0.3">
      <c r="D10" s="18">
        <v>2015</v>
      </c>
    </row>
    <row r="11" spans="2:4" ht="30" customHeight="1" x14ac:dyDescent="0.3">
      <c r="D11" s="18">
        <v>2014</v>
      </c>
    </row>
    <row r="12" spans="2:4" ht="30" customHeight="1" x14ac:dyDescent="0.3">
      <c r="D12" s="18">
        <v>2013</v>
      </c>
    </row>
    <row r="13" spans="2:4" ht="30" customHeight="1" x14ac:dyDescent="0.3">
      <c r="D13" s="18">
        <v>2012</v>
      </c>
    </row>
    <row r="14" spans="2:4" ht="30" customHeight="1" x14ac:dyDescent="0.3">
      <c r="D14" s="18">
        <v>2011</v>
      </c>
    </row>
    <row r="15" spans="2:4" ht="30" customHeight="1" x14ac:dyDescent="0.3">
      <c r="D15" s="18">
        <v>2010</v>
      </c>
    </row>
    <row r="16" spans="2:4" ht="30" customHeight="1" x14ac:dyDescent="0.3">
      <c r="D16" s="18">
        <v>2009</v>
      </c>
    </row>
    <row r="17" spans="4:4" ht="30" customHeight="1" x14ac:dyDescent="0.3">
      <c r="D17" s="18">
        <v>2008</v>
      </c>
    </row>
    <row r="18" spans="4:4" ht="30" customHeight="1" x14ac:dyDescent="0.3">
      <c r="D18" s="18">
        <v>2007</v>
      </c>
    </row>
    <row r="19" spans="4:4" ht="30" customHeight="1" x14ac:dyDescent="0.3">
      <c r="D19" s="18">
        <v>2006</v>
      </c>
    </row>
    <row r="20" spans="4:4" ht="30" customHeight="1" x14ac:dyDescent="0.3">
      <c r="D20" s="18">
        <v>2005</v>
      </c>
    </row>
    <row r="21" spans="4:4" ht="30" customHeight="1" x14ac:dyDescent="0.3">
      <c r="D21" s="18">
        <v>2004</v>
      </c>
    </row>
    <row r="22" spans="4:4" ht="30" customHeight="1" x14ac:dyDescent="0.3">
      <c r="D22" s="18">
        <v>2003</v>
      </c>
    </row>
    <row r="23" spans="4:4" ht="30" customHeight="1" x14ac:dyDescent="0.3">
      <c r="D23" s="18">
        <v>2002</v>
      </c>
    </row>
    <row r="24" spans="4:4" ht="30" customHeight="1" x14ac:dyDescent="0.3">
      <c r="D24" s="18">
        <v>2001</v>
      </c>
    </row>
    <row r="25" spans="4:4" ht="30" customHeight="1" x14ac:dyDescent="0.3">
      <c r="D25" s="18">
        <v>2000</v>
      </c>
    </row>
  </sheetData>
  <dataValidations count="3">
    <dataValidation allowBlank="1" showInputMessage="1" showErrorMessage="1" prompt="Enter leave types in this column under this heading" sqref="B3 D3" xr:uid="{00000000-0002-0000-0500-000000000000}"/>
    <dataValidation allowBlank="1" showInputMessage="1" showErrorMessage="1" prompt="Enter leave types in the table in this worksheet. Entries will be used for selection in Leave Tracker table in Employee Leave Tracker worksheet" sqref="A1" xr:uid="{00000000-0002-0000-0500-000001000000}"/>
    <dataValidation allowBlank="1" showInputMessage="1" showErrorMessage="1" prompt="Worksheet title is in this cell" sqref="B1" xr:uid="{00000000-0002-0000-0500-000002000000}"/>
  </dataValidations>
  <pageMargins left="0.7" right="0.7" top="0.75" bottom="0.75" header="0.3" footer="0.3"/>
  <pageSetup fitToHeight="0"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3:B51"/>
  <sheetViews>
    <sheetView topLeftCell="A13" zoomScale="75" zoomScaleNormal="75" workbookViewId="0">
      <selection activeCell="I41" sqref="I41:I42"/>
    </sheetView>
  </sheetViews>
  <sheetFormatPr defaultRowHeight="14.4" x14ac:dyDescent="0.3"/>
  <cols>
    <col min="1" max="1" width="32.6640625" bestFit="1" customWidth="1"/>
    <col min="2" max="2" width="19.109375" bestFit="1" customWidth="1"/>
  </cols>
  <sheetData>
    <row r="3" spans="1:2" ht="16.5" x14ac:dyDescent="0.3">
      <c r="A3" s="28" t="s">
        <v>435</v>
      </c>
      <c r="B3" s="30" t="s">
        <v>437</v>
      </c>
    </row>
    <row r="4" spans="1:2" x14ac:dyDescent="0.3">
      <c r="A4" s="56" t="s">
        <v>442</v>
      </c>
      <c r="B4" s="29">
        <v>17</v>
      </c>
    </row>
    <row r="5" spans="1:2" x14ac:dyDescent="0.3">
      <c r="A5" s="56" t="s">
        <v>109</v>
      </c>
      <c r="B5" s="29">
        <v>3</v>
      </c>
    </row>
    <row r="6" spans="1:2" x14ac:dyDescent="0.3">
      <c r="A6" s="56" t="s">
        <v>311</v>
      </c>
      <c r="B6" s="29">
        <v>1</v>
      </c>
    </row>
    <row r="7" spans="1:2" x14ac:dyDescent="0.3">
      <c r="A7" s="56" t="s">
        <v>645</v>
      </c>
      <c r="B7" s="29">
        <v>3</v>
      </c>
    </row>
    <row r="8" spans="1:2" x14ac:dyDescent="0.3">
      <c r="A8" s="56" t="s">
        <v>466</v>
      </c>
      <c r="B8" s="29">
        <v>10</v>
      </c>
    </row>
    <row r="9" spans="1:2" x14ac:dyDescent="0.3">
      <c r="A9" s="56" t="s">
        <v>152</v>
      </c>
      <c r="B9" s="29">
        <v>1</v>
      </c>
    </row>
    <row r="10" spans="1:2" x14ac:dyDescent="0.3">
      <c r="A10" s="56" t="s">
        <v>182</v>
      </c>
      <c r="B10" s="29">
        <v>8</v>
      </c>
    </row>
    <row r="11" spans="1:2" x14ac:dyDescent="0.3">
      <c r="A11" s="56" t="s">
        <v>353</v>
      </c>
      <c r="B11" s="29">
        <v>7</v>
      </c>
    </row>
    <row r="12" spans="1:2" x14ac:dyDescent="0.3">
      <c r="A12" s="56" t="s">
        <v>369</v>
      </c>
      <c r="B12" s="29">
        <v>14</v>
      </c>
    </row>
    <row r="13" spans="1:2" x14ac:dyDescent="0.3">
      <c r="A13" s="56" t="s">
        <v>291</v>
      </c>
      <c r="B13" s="29">
        <v>12</v>
      </c>
    </row>
    <row r="14" spans="1:2" x14ac:dyDescent="0.3">
      <c r="A14" s="56" t="s">
        <v>273</v>
      </c>
      <c r="B14" s="29">
        <v>16</v>
      </c>
    </row>
    <row r="15" spans="1:2" x14ac:dyDescent="0.3">
      <c r="A15" s="56" t="s">
        <v>115</v>
      </c>
      <c r="B15" s="29">
        <v>2</v>
      </c>
    </row>
    <row r="16" spans="1:2" x14ac:dyDescent="0.3">
      <c r="A16" s="56" t="s">
        <v>135</v>
      </c>
      <c r="B16" s="29">
        <v>16</v>
      </c>
    </row>
    <row r="17" spans="1:2" x14ac:dyDescent="0.3">
      <c r="A17" s="56" t="s">
        <v>1075</v>
      </c>
      <c r="B17" s="29">
        <v>1</v>
      </c>
    </row>
    <row r="18" spans="1:2" x14ac:dyDescent="0.3">
      <c r="A18" s="56" t="s">
        <v>338</v>
      </c>
      <c r="B18" s="29">
        <v>2</v>
      </c>
    </row>
    <row r="19" spans="1:2" x14ac:dyDescent="0.3">
      <c r="A19" s="56" t="s">
        <v>484</v>
      </c>
      <c r="B19" s="29">
        <v>5</v>
      </c>
    </row>
    <row r="20" spans="1:2" x14ac:dyDescent="0.3">
      <c r="A20" s="56" t="s">
        <v>141</v>
      </c>
      <c r="B20" s="29">
        <v>6</v>
      </c>
    </row>
    <row r="21" spans="1:2" x14ac:dyDescent="0.3">
      <c r="A21" s="56" t="s">
        <v>987</v>
      </c>
      <c r="B21" s="29">
        <v>2</v>
      </c>
    </row>
    <row r="22" spans="1:2" x14ac:dyDescent="0.3">
      <c r="A22" s="56" t="s">
        <v>213</v>
      </c>
      <c r="B22" s="29">
        <v>16</v>
      </c>
    </row>
    <row r="23" spans="1:2" x14ac:dyDescent="0.3">
      <c r="A23" s="56" t="s">
        <v>103</v>
      </c>
      <c r="B23" s="29">
        <v>29</v>
      </c>
    </row>
    <row r="24" spans="1:2" x14ac:dyDescent="0.3">
      <c r="A24" s="56" t="s">
        <v>1078</v>
      </c>
      <c r="B24" s="29">
        <v>1</v>
      </c>
    </row>
    <row r="25" spans="1:2" x14ac:dyDescent="0.3">
      <c r="A25" s="56" t="s">
        <v>1079</v>
      </c>
      <c r="B25" s="29">
        <v>1</v>
      </c>
    </row>
    <row r="26" spans="1:2" x14ac:dyDescent="0.3">
      <c r="A26" s="56" t="s">
        <v>178</v>
      </c>
      <c r="B26" s="29">
        <v>1</v>
      </c>
    </row>
    <row r="27" spans="1:2" x14ac:dyDescent="0.3">
      <c r="A27" s="56" t="s">
        <v>288</v>
      </c>
      <c r="B27" s="29">
        <v>8</v>
      </c>
    </row>
    <row r="28" spans="1:2" x14ac:dyDescent="0.3">
      <c r="A28" s="56" t="s">
        <v>130</v>
      </c>
      <c r="B28" s="29">
        <v>1</v>
      </c>
    </row>
    <row r="29" spans="1:2" x14ac:dyDescent="0.3">
      <c r="A29" s="56" t="s">
        <v>209</v>
      </c>
      <c r="B29" s="29">
        <v>10</v>
      </c>
    </row>
    <row r="30" spans="1:2" x14ac:dyDescent="0.3">
      <c r="A30" s="56" t="s">
        <v>89</v>
      </c>
      <c r="B30" s="29">
        <v>6</v>
      </c>
    </row>
    <row r="31" spans="1:2" x14ac:dyDescent="0.3">
      <c r="A31" s="56" t="s">
        <v>650</v>
      </c>
      <c r="B31" s="29">
        <v>1</v>
      </c>
    </row>
    <row r="32" spans="1:2" x14ac:dyDescent="0.3">
      <c r="A32" s="56" t="s">
        <v>334</v>
      </c>
      <c r="B32" s="29">
        <v>3</v>
      </c>
    </row>
    <row r="33" spans="1:2" x14ac:dyDescent="0.3">
      <c r="A33" s="56" t="s">
        <v>1029</v>
      </c>
      <c r="B33" s="29">
        <v>1</v>
      </c>
    </row>
    <row r="34" spans="1:2" x14ac:dyDescent="0.3">
      <c r="A34" s="56" t="s">
        <v>540</v>
      </c>
      <c r="B34" s="29">
        <v>3</v>
      </c>
    </row>
    <row r="35" spans="1:2" x14ac:dyDescent="0.3">
      <c r="A35" s="56" t="s">
        <v>329</v>
      </c>
      <c r="B35" s="29">
        <v>1</v>
      </c>
    </row>
    <row r="36" spans="1:2" x14ac:dyDescent="0.3">
      <c r="A36" s="56" t="s">
        <v>372</v>
      </c>
      <c r="B36" s="29">
        <v>2</v>
      </c>
    </row>
    <row r="37" spans="1:2" x14ac:dyDescent="0.3">
      <c r="A37" s="56" t="s">
        <v>593</v>
      </c>
      <c r="B37" s="29">
        <v>7</v>
      </c>
    </row>
    <row r="38" spans="1:2" x14ac:dyDescent="0.3">
      <c r="A38" s="56" t="s">
        <v>126</v>
      </c>
      <c r="B38" s="29">
        <v>7</v>
      </c>
    </row>
    <row r="39" spans="1:2" x14ac:dyDescent="0.3">
      <c r="A39" s="56" t="s">
        <v>262</v>
      </c>
      <c r="B39" s="29">
        <v>4</v>
      </c>
    </row>
    <row r="40" spans="1:2" x14ac:dyDescent="0.3">
      <c r="A40" s="56" t="s">
        <v>97</v>
      </c>
      <c r="B40" s="29">
        <v>29</v>
      </c>
    </row>
    <row r="41" spans="1:2" x14ac:dyDescent="0.3">
      <c r="A41" s="56" t="s">
        <v>891</v>
      </c>
      <c r="B41" s="29">
        <v>1</v>
      </c>
    </row>
    <row r="42" spans="1:2" x14ac:dyDescent="0.3">
      <c r="A42" s="56" t="s">
        <v>747</v>
      </c>
      <c r="B42" s="29">
        <v>1</v>
      </c>
    </row>
    <row r="43" spans="1:2" x14ac:dyDescent="0.3">
      <c r="A43" s="56" t="s">
        <v>199</v>
      </c>
      <c r="B43" s="29">
        <v>13</v>
      </c>
    </row>
    <row r="44" spans="1:2" x14ac:dyDescent="0.3">
      <c r="A44" s="56" t="s">
        <v>156</v>
      </c>
      <c r="B44" s="29">
        <v>7</v>
      </c>
    </row>
    <row r="45" spans="1:2" x14ac:dyDescent="0.3">
      <c r="A45" s="56" t="s">
        <v>364</v>
      </c>
      <c r="B45" s="29">
        <v>6</v>
      </c>
    </row>
    <row r="46" spans="1:2" x14ac:dyDescent="0.3">
      <c r="A46" s="56" t="s">
        <v>243</v>
      </c>
      <c r="B46" s="29">
        <v>5</v>
      </c>
    </row>
    <row r="47" spans="1:2" x14ac:dyDescent="0.3">
      <c r="A47" s="56" t="s">
        <v>490</v>
      </c>
      <c r="B47" s="29">
        <v>2</v>
      </c>
    </row>
    <row r="48" spans="1:2" x14ac:dyDescent="0.3">
      <c r="A48" s="56" t="s">
        <v>530</v>
      </c>
      <c r="B48" s="29">
        <v>1</v>
      </c>
    </row>
    <row r="49" spans="1:2" x14ac:dyDescent="0.3">
      <c r="A49" s="56" t="s">
        <v>298</v>
      </c>
      <c r="B49" s="29">
        <v>5</v>
      </c>
    </row>
    <row r="50" spans="1:2" x14ac:dyDescent="0.3">
      <c r="A50" s="56" t="s">
        <v>360</v>
      </c>
      <c r="B50" s="29">
        <v>5</v>
      </c>
    </row>
    <row r="51" spans="1:2" ht="22.2" x14ac:dyDescent="0.3">
      <c r="A51" s="31" t="s">
        <v>436</v>
      </c>
      <c r="B51" s="32">
        <v>303</v>
      </c>
    </row>
  </sheetData>
  <pageMargins left="0.7" right="0.7" top="0.75" bottom="0.75" header="0.3" footer="0.3"/>
  <pageSetup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Calendar View</vt:lpstr>
      <vt:lpstr>Employee Leave Tracker</vt:lpstr>
      <vt:lpstr>List of Employees</vt:lpstr>
      <vt:lpstr>Company Holidays</vt:lpstr>
      <vt:lpstr>EMPLOYEE LEAVE</vt:lpstr>
      <vt:lpstr>Leave Types</vt:lpstr>
      <vt:lpstr>OFFICES</vt:lpstr>
      <vt:lpstr>Calendar_Year</vt:lpstr>
      <vt:lpstr>ColumnTitle3</vt:lpstr>
      <vt:lpstr>ColumnTitle4</vt:lpstr>
      <vt:lpstr>ColumnTitle5</vt:lpstr>
      <vt:lpstr>ColumnTitleRegion..AC22.1</vt:lpstr>
      <vt:lpstr>lstEDates</vt:lpstr>
      <vt:lpstr>lstEmployees</vt:lpstr>
      <vt:lpstr>lstEmpNames</vt:lpstr>
      <vt:lpstr>lstHolidays</vt:lpstr>
      <vt:lpstr>lstHolidayTypes</vt:lpstr>
      <vt:lpstr>lstHTypes</vt:lpstr>
      <vt:lpstr>lstSdates</vt:lpstr>
      <vt:lpstr>'Employee Leave Tracker'!Print_Titles</vt:lpstr>
      <vt:lpstr>Title1</vt:lpstr>
      <vt:lpstr>Title2</vt:lpstr>
      <vt:lpstr>valSelEmployee</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DOLE</dc:creator>
  <cp:lastModifiedBy>ASUS</cp:lastModifiedBy>
  <cp:lastPrinted>2022-11-28T06:35:06Z</cp:lastPrinted>
  <dcterms:created xsi:type="dcterms:W3CDTF">2016-12-03T09:43:22Z</dcterms:created>
  <dcterms:modified xsi:type="dcterms:W3CDTF">2022-12-27T08:19:26Z</dcterms:modified>
</cp:coreProperties>
</file>