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753B50FB-D734-47DD-B8A3-EAD024EA80FE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  <sheet name="Sheet1 (2)" sheetId="4" r:id="rId3"/>
  </sheets>
  <externalReferences>
    <externalReference r:id="rId4"/>
  </externalReferences>
  <definedNames>
    <definedName name="BALANCE_1" localSheetId="1">[1]!Table1[[#Headers],[BALANCE]]</definedName>
    <definedName name="BALANCE_1" localSheetId="2">Table13[[#Headers],[BALANCE]]</definedName>
    <definedName name="BALANCE_1">Table1[[#Headers],[BALANCE]]</definedName>
    <definedName name="_xlnm.Print_Titles" localSheetId="0">Sheet1!$1:$9</definedName>
    <definedName name="_xlnm.Print_Titles" localSheetId="2">'Sheet1 (2)'!$1:$9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2" i="1" l="1"/>
  <c r="G32" i="1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<sst xmlns="http://schemas.openxmlformats.org/spreadsheetml/2006/main" count="218" uniqueCount="134">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</sst>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29" headerRowBorderDxfId="28" tableBorderDxfId="27" totalsRowBorderDxfId="26">
  <tableColumns count="11">
    <tableColumn id="1" xr3:uid="{29298656-164E-44DD-A190-558D78410746}" name="PERIOD" dataDxfId="25"/>
    <tableColumn id="2" xr3:uid="{653A013C-2253-41B2-B51E-E0CEE6FCA4B9}" name="PARTICULARS" dataDxfId="24"/>
    <tableColumn id="3" xr3:uid="{23618FA7-8FE1-47F3-A791-7E4F2612427B}" name="EARNED" dataDxfId="23"/>
    <tableColumn id="4" xr3:uid="{BA6D2C36-5CF4-40D7-AFDD-218AEBB26721}" name="Absence Undertime W/ Pay" dataDxfId="22"/>
    <tableColumn id="5" xr3:uid="{44B79BA7-06A4-4888-BFE5-96396FB13C9E}" name="BALANCE" dataDxfId="21">
      <calculatedColumnFormula>SUM(Table1[EARNED])-SUM(Table1[Absence Undertime W/ Pay])+CONVERTION!$A$3</calculatedColumnFormula>
    </tableColumn>
    <tableColumn id="6" xr3:uid="{1A20B288-1D72-4858-B3C2-871EB9CF011E}" name="Absence Undertime W/O Pay" dataDxfId="20"/>
    <tableColumn id="7" xr3:uid="{16E84B2D-53AC-4AEA-B1BC-1BC1E2E9B51B}" name="EARNED " dataDxfId="19">
      <calculatedColumnFormula>IF(ISBLANK(Table1[[#This Row],[EARNED]]),"",Table1[[#This Row],[EARNED]])</calculatedColumnFormula>
    </tableColumn>
    <tableColumn id="8" xr3:uid="{A10DEDBF-F571-4518-A832-0B75654FC984}" name="Absence Undertime  W/ Pay" dataDxfId="18"/>
    <tableColumn id="9" xr3:uid="{9E225A68-4AC2-420E-B4D1-1378612CB5CD}" name="BALANCE " dataDxfId="17">
      <calculatedColumnFormula>SUM(Table1[[EARNED ]])-SUM(Table1[Absence Undertime  W/ Pay])+CONVERTION!$B$3</calculatedColumnFormula>
    </tableColumn>
    <tableColumn id="10" xr3:uid="{715FA023-3759-440B-8D8E-42D3E30EC36F}" name="Absence Undertime  W/O Pay" dataDxfId="16"/>
    <tableColumn id="11" xr3:uid="{7E55BDC4-4FFC-4009-94E5-7F3F3565D56A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E73543-8C5A-4950-A71B-44912B521F1B}" name="Table13" displayName="Table13" ref="A8:K183" totalsRowShown="0" headerRowDxfId="14" headerRowBorderDxfId="13" tableBorderDxfId="12" totalsRowBorderDxfId="11">
  <tableColumns count="11">
    <tableColumn id="1" xr3:uid="{1E9D1831-E460-4FC5-AD42-4D91B592DDEC}" name="PERIOD" dataDxfId="10"/>
    <tableColumn id="2" xr3:uid="{1FC41AAD-267E-44E5-829F-D1EA3FF73653}" name="PARTICULARS" dataDxfId="9"/>
    <tableColumn id="3" xr3:uid="{08DD4E18-5CA9-43EA-A1E2-00DBFFF31DA0}" name="EARNED" dataDxfId="8"/>
    <tableColumn id="4" xr3:uid="{257892B4-B1FC-4CF2-8096-895E1E00879E}" name="Absence Undertime W/ Pay" dataDxfId="7"/>
    <tableColumn id="5" xr3:uid="{6C415855-0AE7-483B-AA71-A6F7207E93BD}" name="BALANCE" dataDxfId="6">
      <calculatedColumnFormula>SUM(Table13[EARNED])-SUM(Table13[Absence Undertime W/ Pay])+CONVERTION!$A$3</calculatedColumnFormula>
    </tableColumn>
    <tableColumn id="6" xr3:uid="{B53B07A8-531B-4EBB-9996-869AC627D1B1}" name="Absence Undertime W/O Pay" dataDxfId="5"/>
    <tableColumn id="7" xr3:uid="{23E7B18F-ED61-4DFC-8470-E0CEB6D28FC4}" name="EARNED " dataDxfId="4">
      <calculatedColumnFormula>IF(ISBLANK(Table13[[#This Row],[EARNED]]),"",Table13[[#This Row],[EARNED]])</calculatedColumnFormula>
    </tableColumn>
    <tableColumn id="8" xr3:uid="{74582ABB-794A-4A8F-B1F2-186048CE1932}" name="Absence Undertime  W/ Pay" dataDxfId="3"/>
    <tableColumn id="9" xr3:uid="{9A898AAE-002E-43A4-8C00-F3401A469391}" name="BALANCE " dataDxfId="2">
      <calculatedColumnFormula>SUM(Table13[[EARNED ]])-SUM(Table13[Absence Undertime  W/ Pay])+CONVERTION!$B$3</calculatedColumnFormula>
    </tableColumn>
    <tableColumn id="10" xr3:uid="{8103B0C2-61BA-42BB-A81A-B2CA48A2FFEE}" name="Absence Undertime  W/O Pay" dataDxfId="1"/>
    <tableColumn id="11" xr3:uid="{2CC9C924-8B27-4F3C-91B7-5009FA23382D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106" activePane="bottomLeft"/>
      <selection activeCell="N6" sqref="N6"/>
      <selection pane="bottomLeft" activeCell="F115" sqref="F11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2.0440000000000005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0.66700000000000004</v>
      </c>
      <c r="J9" s="11"/>
      <c r="K9" s="20"/>
    </row>
    <row r="10" spans="1:11" x14ac:dyDescent="0.3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3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3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3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3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3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3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3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3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3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3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3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3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3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3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43831</v>
      </c>
      <c r="B46" s="20" t="s">
        <v>106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107</v>
      </c>
    </row>
    <row r="47" spans="1:11" x14ac:dyDescent="0.3">
      <c r="A47" s="40"/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43862</v>
      </c>
      <c r="B48" s="20" t="s">
        <v>106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108</v>
      </c>
    </row>
    <row r="49" spans="1:11" x14ac:dyDescent="0.3">
      <c r="A49" s="40"/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43891</v>
      </c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43895</v>
      </c>
    </row>
    <row r="51" spans="1:11" x14ac:dyDescent="0.3">
      <c r="A51" s="40"/>
      <c r="B51" s="20" t="s">
        <v>45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7">
        <v>43866</v>
      </c>
    </row>
    <row r="52" spans="1:11" x14ac:dyDescent="0.3">
      <c r="A52" s="40"/>
      <c r="B52" s="20" t="s">
        <v>51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7">
        <v>43896</v>
      </c>
    </row>
    <row r="53" spans="1:11" x14ac:dyDescent="0.3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43983</v>
      </c>
      <c r="B56" s="20" t="s">
        <v>78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109</v>
      </c>
    </row>
    <row r="57" spans="1:11" x14ac:dyDescent="0.3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44004</v>
      </c>
    </row>
    <row r="58" spans="1:11" x14ac:dyDescent="0.3">
      <c r="A58" s="40"/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44044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44075</v>
      </c>
      <c r="B60" s="20" t="s">
        <v>51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7">
        <v>44084</v>
      </c>
    </row>
    <row r="61" spans="1:11" x14ac:dyDescent="0.3">
      <c r="A61" s="40"/>
      <c r="B61" s="20" t="s">
        <v>45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7">
        <v>44079</v>
      </c>
    </row>
    <row r="62" spans="1:11" x14ac:dyDescent="0.3">
      <c r="A62" s="40"/>
      <c r="B62" s="20" t="s">
        <v>45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7">
        <v>44081</v>
      </c>
    </row>
    <row r="63" spans="1:11" x14ac:dyDescent="0.3">
      <c r="A63" s="40"/>
      <c r="B63" s="20" t="s">
        <v>46</v>
      </c>
      <c r="C63" s="13"/>
      <c r="D63" s="39">
        <v>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7">
        <v>44104</v>
      </c>
    </row>
    <row r="64" spans="1:11" x14ac:dyDescent="0.3">
      <c r="A64" s="40"/>
      <c r="B64" s="20" t="s">
        <v>45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7">
        <v>44103</v>
      </c>
    </row>
    <row r="65" spans="1:11" x14ac:dyDescent="0.3">
      <c r="A65" s="40"/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44105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44136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44166</v>
      </c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7">
        <v>44179</v>
      </c>
    </row>
    <row r="69" spans="1:11" x14ac:dyDescent="0.3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6" t="s">
        <v>110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44197</v>
      </c>
      <c r="B71" s="20" t="s">
        <v>45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7">
        <v>44207</v>
      </c>
    </row>
    <row r="72" spans="1:11" x14ac:dyDescent="0.3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44228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44256</v>
      </c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7">
        <v>44260</v>
      </c>
    </row>
    <row r="75" spans="1:11" x14ac:dyDescent="0.3">
      <c r="A75" s="40"/>
      <c r="B75" s="20" t="s">
        <v>45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7">
        <v>44254</v>
      </c>
    </row>
    <row r="76" spans="1:11" x14ac:dyDescent="0.3">
      <c r="A76" s="40"/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44287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44317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44348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44378</v>
      </c>
      <c r="B80" s="20" t="s">
        <v>51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7">
        <v>44379</v>
      </c>
    </row>
    <row r="81" spans="1:11" x14ac:dyDescent="0.3">
      <c r="A81" s="40"/>
      <c r="B81" s="20" t="s">
        <v>78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111</v>
      </c>
    </row>
    <row r="82" spans="1:11" x14ac:dyDescent="0.3">
      <c r="A82" s="40"/>
      <c r="B82" s="20" t="s">
        <v>73</v>
      </c>
      <c r="C82" s="13"/>
      <c r="D82" s="39">
        <v>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112</v>
      </c>
    </row>
    <row r="83" spans="1:11" x14ac:dyDescent="0.3">
      <c r="A83" s="40"/>
      <c r="B83" s="20" t="s">
        <v>65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7</v>
      </c>
      <c r="I83" s="9"/>
      <c r="J83" s="11"/>
      <c r="K83" s="20" t="s">
        <v>113</v>
      </c>
    </row>
    <row r="84" spans="1:11" x14ac:dyDescent="0.3">
      <c r="A84" s="40"/>
      <c r="B84" s="20" t="s">
        <v>114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12</v>
      </c>
      <c r="I84" s="9"/>
      <c r="J84" s="11"/>
      <c r="K84" s="20"/>
    </row>
    <row r="85" spans="1:11" x14ac:dyDescent="0.3">
      <c r="A85" s="40"/>
      <c r="B85" s="20" t="s">
        <v>116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117</v>
      </c>
    </row>
    <row r="86" spans="1:11" x14ac:dyDescent="0.3">
      <c r="A86" s="40"/>
      <c r="B86" s="20" t="s">
        <v>87</v>
      </c>
      <c r="C86" s="13"/>
      <c r="D86" s="39">
        <v>6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 t="s">
        <v>115</v>
      </c>
    </row>
    <row r="87" spans="1:11" x14ac:dyDescent="0.3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44409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44440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44470</v>
      </c>
      <c r="B90" s="20" t="s">
        <v>87</v>
      </c>
      <c r="C90" s="13"/>
      <c r="D90" s="39">
        <v>6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118</v>
      </c>
    </row>
    <row r="91" spans="1:11" x14ac:dyDescent="0.3">
      <c r="A91" s="40"/>
      <c r="B91" s="20" t="s">
        <v>87</v>
      </c>
      <c r="C91" s="13"/>
      <c r="D91" s="39">
        <v>6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44866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44896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6" t="s">
        <v>119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44562</v>
      </c>
      <c r="B96" s="20" t="s">
        <v>120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121</v>
      </c>
    </row>
    <row r="97" spans="1:11" x14ac:dyDescent="0.3">
      <c r="A97" s="40">
        <v>44593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44621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44652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v>44682</v>
      </c>
      <c r="B100" s="20" t="s">
        <v>122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 t="s">
        <v>123</v>
      </c>
    </row>
    <row r="101" spans="1:11" x14ac:dyDescent="0.3">
      <c r="A101" s="40"/>
      <c r="B101" s="20" t="s">
        <v>75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20" t="s">
        <v>124</v>
      </c>
    </row>
    <row r="102" spans="1:11" x14ac:dyDescent="0.3">
      <c r="A102" s="40"/>
      <c r="B102" s="20" t="s">
        <v>45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7">
        <v>44741</v>
      </c>
    </row>
    <row r="103" spans="1:11" x14ac:dyDescent="0.3">
      <c r="A103" s="40">
        <v>44713</v>
      </c>
      <c r="B103" s="20" t="s">
        <v>129</v>
      </c>
      <c r="C103" s="13">
        <v>1.25</v>
      </c>
      <c r="D103" s="39">
        <v>5</v>
      </c>
      <c r="E103" s="9"/>
      <c r="F103" s="20"/>
      <c r="G103" s="13">
        <f>IF(ISBLANK(Table1[[#This Row],[EARNED]]),"",Table1[[#This Row],[EARNED]])</f>
        <v>1.25</v>
      </c>
      <c r="H103" s="39">
        <v>7</v>
      </c>
      <c r="I103" s="9"/>
      <c r="J103" s="11"/>
      <c r="K103" s="51" t="s">
        <v>128</v>
      </c>
    </row>
    <row r="104" spans="1:11" x14ac:dyDescent="0.3">
      <c r="A104" s="40">
        <v>44743</v>
      </c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7">
        <v>44762</v>
      </c>
    </row>
    <row r="105" spans="1:11" x14ac:dyDescent="0.3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44774</v>
      </c>
      <c r="B106" s="20" t="s">
        <v>45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7">
        <v>44788</v>
      </c>
    </row>
    <row r="107" spans="1:11" x14ac:dyDescent="0.3">
      <c r="A107" s="40"/>
      <c r="B107" s="20" t="s">
        <v>45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7">
        <v>44804</v>
      </c>
    </row>
    <row r="108" spans="1:11" x14ac:dyDescent="0.3">
      <c r="A108" s="40">
        <v>44805</v>
      </c>
      <c r="B108" s="20" t="s">
        <v>49</v>
      </c>
      <c r="C108" s="13"/>
      <c r="D108" s="39">
        <v>3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125</v>
      </c>
    </row>
    <row r="109" spans="1:11" x14ac:dyDescent="0.3">
      <c r="A109" s="40"/>
      <c r="B109" s="20" t="s">
        <v>126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6</v>
      </c>
      <c r="I109" s="9"/>
      <c r="J109" s="11"/>
      <c r="K109" s="20" t="s">
        <v>127</v>
      </c>
    </row>
    <row r="110" spans="1:11" x14ac:dyDescent="0.3">
      <c r="A110" s="40">
        <v>44835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7">
        <v>44859</v>
      </c>
    </row>
    <row r="111" spans="1:11" x14ac:dyDescent="0.3">
      <c r="A111" s="40">
        <v>44866</v>
      </c>
      <c r="B111" s="20" t="s">
        <v>45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7">
        <v>44892</v>
      </c>
    </row>
    <row r="112" spans="1:11" x14ac:dyDescent="0.3">
      <c r="A112" s="40"/>
      <c r="B112" s="20" t="s">
        <v>132</v>
      </c>
      <c r="C112" s="13"/>
      <c r="D112" s="39">
        <v>2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7" t="s">
        <v>133</v>
      </c>
    </row>
    <row r="113" spans="1:11" x14ac:dyDescent="0.3">
      <c r="A113" s="40">
        <v>44896</v>
      </c>
      <c r="B113" s="20" t="s">
        <v>130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20" t="s">
        <v>131</v>
      </c>
    </row>
    <row r="114" spans="1:11" x14ac:dyDescent="0.3">
      <c r="A114" s="40"/>
      <c r="B114" s="20" t="s">
        <v>46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7">
        <v>44897</v>
      </c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13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11.044</v>
      </c>
      <c r="B3" s="11">
        <v>0.66700000000000004</v>
      </c>
      <c r="D3" s="11"/>
      <c r="E3" s="11">
        <v>4</v>
      </c>
      <c r="F3" s="11">
        <v>29</v>
      </c>
      <c r="G3" s="45">
        <f>SUM(D3,E4,F4)</f>
        <v>0.56000000000000005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3">
      <c r="E4" s="1">
        <f>IF(E3=0,0,IF(ISBLANK(E3),"",VLOOKUP(E3,E7:F14,2)))</f>
        <v>0.5</v>
      </c>
      <c r="F4" s="1">
        <f>IF(F3=0,0,IF(ISBLANK(F3),"",VLOOKUP(F3,C7:D66,2)))</f>
        <v>6.0000000000000019E-2</v>
      </c>
      <c r="G4" s="33"/>
      <c r="J4" s="1" t="str">
        <f>IF(TEXT(J3,"D")=1,1,TEXT(J3,"D"))</f>
        <v>16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8216F-E7E6-4CC8-B9C2-E658FDA7704E}">
  <sheetPr>
    <pageSetUpPr fitToPage="1"/>
  </sheetPr>
  <dimension ref="A2:K183"/>
  <sheetViews>
    <sheetView zoomScaleNormal="100" workbookViewId="0">
      <pane ySplit="3576" topLeftCell="A49" activePane="bottomLeft"/>
      <selection activeCell="E9" sqref="E9"/>
      <selection pane="bottomLeft" activeCell="E109" sqref="E10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Pay])+CONVERTION!$A$3</f>
        <v>20.687999999999999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3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3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3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3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3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3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3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3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3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3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3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3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3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3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3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3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3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3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3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3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3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3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3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3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3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3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3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3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3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3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3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3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3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3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3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3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3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3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3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3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3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3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3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3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3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3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3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3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3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3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3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3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3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3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3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3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3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3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3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3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3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3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3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3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3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3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3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3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3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3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3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3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3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3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3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3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3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3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3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3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3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3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3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3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3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3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3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3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3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3">
      <c r="A99" s="23"/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3">
      <c r="A100" s="23">
        <v>42767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3">
      <c r="A101" s="23">
        <v>42795</v>
      </c>
      <c r="B101" s="20"/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/>
      <c r="I101" s="13"/>
      <c r="J101" s="11"/>
      <c r="K101" s="20"/>
    </row>
    <row r="102" spans="1:11" x14ac:dyDescent="0.3">
      <c r="A102" s="23">
        <v>42826</v>
      </c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82</v>
      </c>
    </row>
    <row r="103" spans="1:11" x14ac:dyDescent="0.3">
      <c r="A103" s="23"/>
      <c r="B103" s="20" t="s">
        <v>55</v>
      </c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>
        <v>2</v>
      </c>
      <c r="I103" s="13"/>
      <c r="J103" s="11"/>
      <c r="K103" s="20" t="s">
        <v>83</v>
      </c>
    </row>
    <row r="104" spans="1:11" x14ac:dyDescent="0.3">
      <c r="A104" s="23"/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3">
      <c r="A105" s="23">
        <v>42856</v>
      </c>
      <c r="B105" s="20"/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/>
      <c r="I105" s="13"/>
      <c r="J105" s="11"/>
      <c r="K105" s="20"/>
    </row>
    <row r="106" spans="1:11" x14ac:dyDescent="0.3">
      <c r="A106" s="23">
        <v>42887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3">
      <c r="A107" s="23">
        <v>42917</v>
      </c>
      <c r="B107" s="20" t="s">
        <v>55</v>
      </c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>
        <v>2</v>
      </c>
      <c r="I107" s="13"/>
      <c r="J107" s="11"/>
      <c r="K107" s="20" t="s">
        <v>84</v>
      </c>
    </row>
    <row r="108" spans="1:11" x14ac:dyDescent="0.3">
      <c r="A108" s="23"/>
      <c r="B108" s="20"/>
      <c r="C108" s="13"/>
      <c r="D108" s="39"/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20"/>
    </row>
    <row r="109" spans="1:11" x14ac:dyDescent="0.3">
      <c r="A109" s="23">
        <v>42948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3">
      <c r="A110" s="23">
        <v>42979</v>
      </c>
      <c r="B110" s="20"/>
      <c r="C110" s="13"/>
      <c r="D110" s="39"/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20"/>
    </row>
    <row r="111" spans="1:11" x14ac:dyDescent="0.3">
      <c r="A111" s="23">
        <v>43009</v>
      </c>
      <c r="B111" s="20" t="s">
        <v>46</v>
      </c>
      <c r="C111" s="13"/>
      <c r="D111" s="39">
        <v>1</v>
      </c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>
        <v>43053</v>
      </c>
    </row>
    <row r="112" spans="1:11" x14ac:dyDescent="0.3">
      <c r="A112" s="23"/>
      <c r="B112" s="20"/>
      <c r="C112" s="13"/>
      <c r="D112" s="39"/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20"/>
    </row>
    <row r="113" spans="1:11" x14ac:dyDescent="0.3">
      <c r="A113" s="23">
        <v>43040</v>
      </c>
      <c r="B113" s="20"/>
      <c r="C113" s="13"/>
      <c r="D113" s="39"/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20"/>
    </row>
    <row r="114" spans="1:11" x14ac:dyDescent="0.3">
      <c r="A114" s="23">
        <v>43070</v>
      </c>
      <c r="B114" s="20" t="s">
        <v>46</v>
      </c>
      <c r="C114" s="13"/>
      <c r="D114" s="39">
        <v>1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47">
        <v>43073</v>
      </c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3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3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3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3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3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3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3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3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3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3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3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3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3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3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3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3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3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3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3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3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3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3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3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3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3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3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3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3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3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3">
      <c r="A183" s="41"/>
      <c r="B183" s="15"/>
      <c r="C183" s="42"/>
      <c r="D183" s="43"/>
      <c r="E183" s="9"/>
      <c r="F183" s="15"/>
      <c r="G183" s="13" t="str">
        <f>IF(ISBLANK(Table13[[#This Row],[EARNED]]),"",Table13[[#This Row],[EARNED]])</f>
        <v/>
      </c>
      <c r="H183" s="43"/>
      <c r="I183" s="9"/>
      <c r="J183" s="12"/>
      <c r="K18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FAD31659-8FE5-412C-A38A-9264A62AED2F}">
      <formula1>"REGULAR, CO-TERMINUS, CONTRACTUAL, JOBCON"</formula1>
    </dataValidation>
    <dataValidation type="list" allowBlank="1" showInputMessage="1" showErrorMessage="1" sqref="F2:G2" xr:uid="{21DA6ABE-0789-489F-9D07-392702A2236A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CONVERTION</vt:lpstr>
      <vt:lpstr>Sheet1 (2)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2022-12-20T07:36:39Z</dcterms:modified>
</cp:coreProperties>
</file>