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20B9B992-326C-47F1-9628-17C671060D1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0" i="1" l="1"/>
  <c r="G158" i="1"/>
  <c r="G156" i="1"/>
  <c r="G154" i="1"/>
  <c r="G144" i="1"/>
  <c r="G142" i="1"/>
  <c r="G140" i="1"/>
  <c r="G137" i="1"/>
  <c r="G138" i="1"/>
  <c r="G126" i="1"/>
  <c r="E124" i="1"/>
  <c r="G124" i="1"/>
  <c r="G123" i="1"/>
  <c r="G114" i="1" l="1"/>
  <c r="G112" i="1"/>
  <c r="G110" i="1"/>
  <c r="G105" i="1"/>
  <c r="G106" i="1"/>
  <c r="G107" i="1"/>
  <c r="G103" i="1"/>
  <c r="G100" i="1"/>
  <c r="G99" i="1"/>
  <c r="G91" i="1"/>
  <c r="G89" i="1"/>
  <c r="G88" i="1"/>
  <c r="G86" i="1"/>
  <c r="G81" i="1"/>
  <c r="G79" i="1"/>
  <c r="G76" i="1"/>
  <c r="G73" i="1"/>
  <c r="G72" i="1"/>
  <c r="G69" i="1"/>
  <c r="G67" i="1"/>
  <c r="G53" i="1"/>
  <c r="G54" i="1" l="1"/>
  <c r="G40" i="1"/>
  <c r="G27" i="1"/>
  <c r="G14" i="1"/>
  <c r="G225" i="1"/>
  <c r="G226" i="1"/>
  <c r="G227" i="1"/>
  <c r="G228" i="1"/>
  <c r="G229" i="1"/>
  <c r="G230" i="1"/>
  <c r="G223" i="1"/>
  <c r="G224" i="1"/>
  <c r="G221" i="1"/>
  <c r="G222" i="1"/>
  <c r="G210" i="1"/>
  <c r="G211" i="1"/>
  <c r="G212" i="1"/>
  <c r="G213" i="1"/>
  <c r="G214" i="1"/>
  <c r="G215" i="1"/>
  <c r="G216" i="1"/>
  <c r="G217" i="1"/>
  <c r="G218" i="1"/>
  <c r="G219" i="1"/>
  <c r="G220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F3" i="1"/>
  <c r="A7" i="3" l="1"/>
  <c r="G19" i="1" l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8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70" i="1"/>
  <c r="G71" i="1"/>
  <c r="G74" i="1"/>
  <c r="G75" i="1"/>
  <c r="G77" i="1"/>
  <c r="G78" i="1"/>
  <c r="G80" i="1"/>
  <c r="G82" i="1"/>
  <c r="G83" i="1"/>
  <c r="G84" i="1"/>
  <c r="G85" i="1"/>
  <c r="G87" i="1"/>
  <c r="G90" i="1"/>
  <c r="G92" i="1"/>
  <c r="G93" i="1"/>
  <c r="G94" i="1"/>
  <c r="G95" i="1"/>
  <c r="G96" i="1"/>
  <c r="G97" i="1"/>
  <c r="G98" i="1"/>
  <c r="G101" i="1"/>
  <c r="G102" i="1"/>
  <c r="G104" i="1"/>
  <c r="G108" i="1"/>
  <c r="G109" i="1"/>
  <c r="G111" i="1"/>
  <c r="G113" i="1"/>
  <c r="G115" i="1"/>
  <c r="G116" i="1"/>
  <c r="G117" i="1"/>
  <c r="G118" i="1"/>
  <c r="G119" i="1"/>
  <c r="G120" i="1"/>
  <c r="G121" i="1"/>
  <c r="G122" i="1"/>
  <c r="G125" i="1"/>
  <c r="G127" i="1"/>
  <c r="G128" i="1"/>
  <c r="G129" i="1"/>
  <c r="G130" i="1"/>
  <c r="G131" i="1"/>
  <c r="G132" i="1"/>
  <c r="G133" i="1"/>
  <c r="G134" i="1"/>
  <c r="G135" i="1"/>
  <c r="G136" i="1"/>
  <c r="G139" i="1"/>
  <c r="G141" i="1"/>
  <c r="G143" i="1"/>
  <c r="G145" i="1"/>
  <c r="G146" i="1"/>
  <c r="G147" i="1"/>
  <c r="G148" i="1"/>
  <c r="G149" i="1"/>
  <c r="G150" i="1"/>
  <c r="G151" i="1"/>
  <c r="G152" i="1"/>
  <c r="G153" i="1"/>
  <c r="G155" i="1"/>
  <c r="G157" i="1"/>
  <c r="G159" i="1"/>
  <c r="G160" i="1"/>
  <c r="G161" i="1"/>
  <c r="G162" i="1"/>
  <c r="G163" i="1"/>
  <c r="G164" i="1"/>
  <c r="G165" i="1"/>
  <c r="G166" i="1"/>
  <c r="G167" i="1"/>
  <c r="G10" i="1"/>
  <c r="G11" i="1"/>
  <c r="G12" i="1"/>
  <c r="G13" i="1"/>
  <c r="G15" i="1"/>
  <c r="G16" i="1"/>
  <c r="G17" i="1"/>
  <c r="J4" i="3"/>
  <c r="E9" i="1"/>
  <c r="G9" i="1"/>
  <c r="I124" i="1" l="1"/>
  <c r="I9" i="5"/>
  <c r="K3" i="3"/>
  <c r="L3" i="3" s="1"/>
  <c r="I9" i="1"/>
</calcChain>
</file>

<file path=xl/sharedStrings.xml><?xml version="1.0" encoding="utf-8"?>
<sst xmlns="http://schemas.openxmlformats.org/spreadsheetml/2006/main" count="201" uniqueCount="121">
  <si>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</si>
  <si>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</si>
  <si>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</si>
  <si>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</si>
  <si>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</si>
  <si>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</si>
  <si>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</si>
  <si>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</si>
  <si>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</si>
  <si>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</si>
  <si>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</si>
  <si>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</si>
  <si>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</si>
  <si>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</si>
  <si>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</si>
  <si>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</si>
  <si>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</si>
  <si>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</si>
  <si>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</si>
  <si>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</si>
  <si>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</si>
  <si>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</si>
  <si>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</si>
  <si>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</si>
  <si>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</si>
  <si>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</si>
  <si>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</si>
  <si>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</si>
  <si>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</si>
  <si>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</si>
  <si>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</si>
  <si>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</si>
  <si>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</si>
  <si>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</si>
  <si>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</si>
  <si>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</si>
  <si>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</si>
  <si>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</si>
  <si>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</si>
  <si>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</si>
  <si>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</si>
  <si>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</si>
  <si>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</si>
  <si>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</si>
  <si>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</si>
  <si>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</si>
  <si>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</si>
  <si>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</si>
  <si>
    <t>MARASIGAN, BIENVENIDO JR.</t>
  </si>
  <si>
    <t>CASUAL</t>
  </si>
  <si>
    <t>2002</t>
  </si>
  <si>
    <t>2003</t>
  </si>
  <si>
    <t>2004</t>
  </si>
  <si>
    <t>FL(5-0-0)</t>
  </si>
  <si>
    <t>SL(4-0-0)</t>
  </si>
  <si>
    <t>6/10,11,12,14/2004</t>
  </si>
  <si>
    <t>7/7,8,9,11/2004</t>
  </si>
  <si>
    <t>2005</t>
  </si>
  <si>
    <t>2006</t>
  </si>
  <si>
    <t>VL(3-0-0)</t>
  </si>
  <si>
    <t>1/3-7/2005</t>
  </si>
  <si>
    <t>SL(3-0-0)</t>
  </si>
  <si>
    <t>2/21,23,24/2005</t>
  </si>
  <si>
    <t>2/28 - 3/2/2005</t>
  </si>
  <si>
    <t>SL(6-0-0)</t>
  </si>
  <si>
    <t>5/31 - 6/7</t>
  </si>
  <si>
    <t>SL(7-0-0)</t>
  </si>
  <si>
    <t>FL(2-0-0)</t>
  </si>
  <si>
    <t>2007</t>
  </si>
  <si>
    <t>SL(2-0-0)</t>
  </si>
  <si>
    <t>UT(0-5-8)</t>
  </si>
  <si>
    <t>UT(0-6-35)</t>
  </si>
  <si>
    <t>VL(5-0-0)</t>
  </si>
  <si>
    <t>3/27-31/2007</t>
  </si>
  <si>
    <t>3/2-3/2007</t>
  </si>
  <si>
    <t>4/27-29/2007</t>
  </si>
  <si>
    <t>UT(0-0-15)</t>
  </si>
  <si>
    <t>SL(1-0-0)</t>
  </si>
  <si>
    <t>SP(3-0-0)</t>
  </si>
  <si>
    <t>6/25-27/2007</t>
  </si>
  <si>
    <t>6/21-22/2007</t>
  </si>
  <si>
    <t>8/16-17/2007</t>
  </si>
  <si>
    <t>UT(0-2-36)</t>
  </si>
  <si>
    <t>2008</t>
  </si>
  <si>
    <t>VL(10-0-0)</t>
  </si>
  <si>
    <t>9/5-16/2007</t>
  </si>
  <si>
    <t>1/2-4/2008</t>
  </si>
  <si>
    <t>1/10-11/2008</t>
  </si>
  <si>
    <t>1/28-31/2008</t>
  </si>
  <si>
    <t>2/6-8/2008</t>
  </si>
  <si>
    <t>9/12-18/2008</t>
  </si>
  <si>
    <t>9/25-27,29, 10/1</t>
  </si>
  <si>
    <t>9/19-24/2008</t>
  </si>
  <si>
    <t>2009</t>
  </si>
  <si>
    <t>12/27-28/2008</t>
  </si>
  <si>
    <t>12/23-24/2008</t>
  </si>
  <si>
    <t>SP(1-0-0)</t>
  </si>
  <si>
    <t>3/1,8/2009</t>
  </si>
  <si>
    <t>UT(1-7-13)</t>
  </si>
  <si>
    <t>5/4-5/2009</t>
  </si>
  <si>
    <t>SL(15-0-0)</t>
  </si>
  <si>
    <t>11/9-17/2009</t>
  </si>
  <si>
    <t>9/25,28,29,30</t>
  </si>
  <si>
    <t>SVL(1-4-0)</t>
  </si>
  <si>
    <t>12/3-4 HD</t>
  </si>
  <si>
    <t>SVL(2-0-0)</t>
  </si>
  <si>
    <t>12/14-15/2009</t>
  </si>
  <si>
    <t>2010</t>
  </si>
  <si>
    <t>SVL(3-0-0)</t>
  </si>
  <si>
    <t>3/23-25/2010</t>
  </si>
  <si>
    <t>VL(1-0-0)</t>
  </si>
  <si>
    <t>11/18,19,22/2010</t>
  </si>
  <si>
    <t>VL(4-0-0)</t>
  </si>
  <si>
    <t>12/21-24/2010</t>
  </si>
  <si>
    <t>2011</t>
  </si>
  <si>
    <t>1/6-7/2011</t>
  </si>
  <si>
    <t>2/10-11/2011</t>
  </si>
  <si>
    <t>11/18,22-25/2011</t>
  </si>
  <si>
    <t>2012</t>
  </si>
  <si>
    <t>2013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</si>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</sst>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2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zoomScaleNormal="100" workbookViewId="0">
      <pane ySplit="3696" topLeftCell="A95"/>
      <selection activeCell="F3" sqref="F3:G3"/>
      <selection pane="bottomLeft" activeCell="C11" sqref="C11:C10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48</v>
      </c>
      <c r="C2" s="53"/>
      <c r="D2" s="21" t="s">
        <v>14</v>
      </c>
      <c r="E2" s="10"/>
      <c r="F2" s="57"/>
      <c r="G2" s="57"/>
      <c r="H2" s="28" t="s">
        <v>10</v>
      </c>
      <c r="I2" s="25"/>
      <c r="J2" s="58"/>
      <c r="K2" s="59"/>
    </row>
    <row r="3" spans="1:11" x14ac:dyDescent="0.3">
      <c r="A3" s="18" t="s">
        <v>15</v>
      </c>
      <c r="B3" s="53" t="s">
        <v>49</v>
      </c>
      <c r="C3" s="53"/>
      <c r="D3" s="22" t="s">
        <v>13</v>
      </c>
      <c r="F3" s="60">
        <v>37559</v>
      </c>
      <c r="G3" s="54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3" t="s">
        <v>49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230"/>
  <sheetViews>
    <sheetView tabSelected="1" zoomScaleNormal="100" workbookViewId="0">
      <pane ySplit="3576" topLeftCell="A166" activePane="bottomLeft"/>
      <selection activeCell="F4" sqref="F4:G4"/>
      <selection pane="bottomLeft" activeCell="E169" sqref="E16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tr">
        <f>IF(ISBLANK('2018 LEAVE CREDITS'!B2:C2),"---------",'2018 LEAVE CREDITS'!B2:C2)</f>
        <v>MARASIGAN, BIENVENIDO JR.</v>
      </c>
      <c r="C2" s="53"/>
      <c r="D2" s="21" t="s">
        <v>14</v>
      </c>
      <c r="E2" s="10"/>
      <c r="F2" s="57"/>
      <c r="G2" s="57"/>
      <c r="H2" s="28" t="s">
        <v>10</v>
      </c>
      <c r="I2" s="25"/>
      <c r="J2" s="58"/>
      <c r="K2" s="59"/>
    </row>
    <row r="3" spans="1:11" x14ac:dyDescent="0.3">
      <c r="A3" s="18" t="s">
        <v>15</v>
      </c>
      <c r="B3" s="53" t="str">
        <f>IF(ISBLANK('2018 LEAVE CREDITS'!B3:C3),"",'2018 LEAVE CREDITS'!B3:C3)</f>
        <v>CASUAL</v>
      </c>
      <c r="C3" s="53"/>
      <c r="D3" s="22" t="s">
        <v>13</v>
      </c>
      <c r="F3" s="60">
        <f>IF(ISBLANK('2018 LEAVE CREDITS'!F3:G3),"",'2018 LEAVE CREDITS'!F3:G3)</f>
        <v>37559</v>
      </c>
      <c r="G3" s="54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3" t="s">
        <v>49</v>
      </c>
      <c r="C4" s="53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165.06900000000002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110.792</v>
      </c>
      <c r="J9" s="11"/>
      <c r="K9" s="20"/>
    </row>
    <row r="10" spans="1:11" x14ac:dyDescent="0.3">
      <c r="A10" s="48" t="s">
        <v>50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37559</v>
      </c>
      <c r="B11" s="20"/>
      <c r="C11" s="13">
        <v>4.1999999999999815E-2</v>
      </c>
      <c r="D11" s="39"/>
      <c r="E11" s="9"/>
      <c r="F11" s="20"/>
      <c r="G11" s="13">
        <f>IF(ISBLANK(Table1[[#This Row],[EARNED]]),"",Table1[[#This Row],[EARNED]])</f>
        <v>4.1999999999999815E-2</v>
      </c>
      <c r="H11" s="39"/>
      <c r="I11" s="9"/>
      <c r="J11" s="11"/>
      <c r="K11" s="20"/>
    </row>
    <row r="12" spans="1:11" x14ac:dyDescent="0.3">
      <c r="A12" s="40">
        <v>37590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37621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3">
      <c r="A14" s="48" t="s">
        <v>51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/>
    </row>
    <row r="15" spans="1:11" x14ac:dyDescent="0.3">
      <c r="A15" s="40">
        <v>37652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/>
    </row>
    <row r="16" spans="1:11" x14ac:dyDescent="0.3">
      <c r="A16" s="40">
        <v>37680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37711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50"/>
    </row>
    <row r="18" spans="1:11" x14ac:dyDescent="0.3">
      <c r="A18" s="40">
        <v>37741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/>
    </row>
    <row r="19" spans="1:11" x14ac:dyDescent="0.3">
      <c r="A19" s="40">
        <v>37772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/>
    </row>
    <row r="20" spans="1:11" x14ac:dyDescent="0.3">
      <c r="A20" s="40">
        <v>37802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9"/>
    </row>
    <row r="21" spans="1:11" x14ac:dyDescent="0.3">
      <c r="A21" s="40">
        <v>37833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37864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37894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37925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37955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37986</v>
      </c>
      <c r="B26" s="20" t="s">
        <v>53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8" t="s">
        <v>52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38017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38046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38077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38107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4</v>
      </c>
      <c r="I31" s="9"/>
      <c r="J31" s="11"/>
      <c r="K31" s="20" t="s">
        <v>55</v>
      </c>
    </row>
    <row r="32" spans="1:11" x14ac:dyDescent="0.3">
      <c r="A32" s="40">
        <v>38138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38168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38199</v>
      </c>
      <c r="B34" s="20" t="s">
        <v>54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4</v>
      </c>
      <c r="I34" s="9"/>
      <c r="J34" s="11"/>
      <c r="K34" s="20" t="s">
        <v>56</v>
      </c>
    </row>
    <row r="35" spans="1:11" x14ac:dyDescent="0.3">
      <c r="A35" s="40">
        <v>38230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38260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38291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38321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38352</v>
      </c>
      <c r="B39" s="20" t="s">
        <v>53</v>
      </c>
      <c r="C39" s="13">
        <v>1.25</v>
      </c>
      <c r="D39" s="39">
        <v>5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8" t="s">
        <v>57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38383</v>
      </c>
      <c r="B41" s="20" t="s">
        <v>54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4</v>
      </c>
      <c r="I41" s="9"/>
      <c r="J41" s="11"/>
      <c r="K41" s="20" t="s">
        <v>60</v>
      </c>
    </row>
    <row r="42" spans="1:11" x14ac:dyDescent="0.3">
      <c r="A42" s="40">
        <v>38411</v>
      </c>
      <c r="B42" s="20" t="s">
        <v>59</v>
      </c>
      <c r="C42" s="13">
        <v>1.25</v>
      </c>
      <c r="D42" s="39">
        <v>3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62</v>
      </c>
    </row>
    <row r="43" spans="1:11" x14ac:dyDescent="0.3">
      <c r="A43" s="40">
        <v>38442</v>
      </c>
      <c r="B43" s="20" t="s">
        <v>61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3</v>
      </c>
      <c r="I43" s="9"/>
      <c r="J43" s="11"/>
      <c r="K43" s="20" t="s">
        <v>63</v>
      </c>
    </row>
    <row r="44" spans="1:11" x14ac:dyDescent="0.3">
      <c r="A44" s="40">
        <v>38472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38503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38533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6</v>
      </c>
      <c r="I46" s="9"/>
      <c r="J46" s="11"/>
      <c r="K46" s="20" t="s">
        <v>65</v>
      </c>
    </row>
    <row r="47" spans="1:11" x14ac:dyDescent="0.3">
      <c r="A47" s="40">
        <v>38564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38595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38625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38656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38686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38717</v>
      </c>
      <c r="B52" s="20" t="s">
        <v>66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7</v>
      </c>
      <c r="I52" s="9"/>
      <c r="J52" s="11"/>
      <c r="K52" s="20"/>
    </row>
    <row r="53" spans="1:11" x14ac:dyDescent="0.3">
      <c r="A53" s="40"/>
      <c r="B53" s="20" t="s">
        <v>67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8" t="s">
        <v>58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38748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38776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38807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38837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38868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38898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38929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38960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38990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39021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39051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39082</v>
      </c>
      <c r="B66" s="20" t="s">
        <v>53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8" t="s">
        <v>68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39113</v>
      </c>
      <c r="B68" s="20" t="s">
        <v>61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20"/>
    </row>
    <row r="69" spans="1:11" x14ac:dyDescent="0.3">
      <c r="A69" s="40"/>
      <c r="B69" s="20" t="s">
        <v>70</v>
      </c>
      <c r="C69" s="13"/>
      <c r="D69" s="39">
        <v>0.64200000000000002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39141</v>
      </c>
      <c r="B70" s="20" t="s">
        <v>71</v>
      </c>
      <c r="C70" s="13">
        <v>1.25</v>
      </c>
      <c r="D70" s="39">
        <v>0.82299999999999995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39172</v>
      </c>
      <c r="B71" s="20" t="s">
        <v>72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73</v>
      </c>
    </row>
    <row r="72" spans="1:11" x14ac:dyDescent="0.3">
      <c r="A72" s="40"/>
      <c r="B72" s="20" t="s">
        <v>69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2</v>
      </c>
      <c r="I72" s="9"/>
      <c r="J72" s="11"/>
      <c r="K72" s="20" t="s">
        <v>74</v>
      </c>
    </row>
    <row r="73" spans="1:11" x14ac:dyDescent="0.3">
      <c r="A73" s="40"/>
      <c r="B73" s="20" t="s">
        <v>54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4</v>
      </c>
      <c r="I73" s="9"/>
      <c r="J73" s="11"/>
      <c r="K73" s="20"/>
    </row>
    <row r="74" spans="1:11" x14ac:dyDescent="0.3">
      <c r="A74" s="40">
        <v>39202</v>
      </c>
      <c r="B74" s="20" t="s">
        <v>61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3</v>
      </c>
      <c r="I74" s="9"/>
      <c r="J74" s="11"/>
      <c r="K74" s="20" t="s">
        <v>75</v>
      </c>
    </row>
    <row r="75" spans="1:11" x14ac:dyDescent="0.3">
      <c r="A75" s="40">
        <v>39233</v>
      </c>
      <c r="B75" s="20" t="s">
        <v>69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/>
    </row>
    <row r="76" spans="1:11" x14ac:dyDescent="0.3">
      <c r="A76" s="40"/>
      <c r="B76" s="20" t="s">
        <v>76</v>
      </c>
      <c r="C76" s="13"/>
      <c r="D76" s="39">
        <v>3.1000000000000014E-2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39263</v>
      </c>
      <c r="B77" s="20" t="s">
        <v>77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20"/>
    </row>
    <row r="78" spans="1:11" x14ac:dyDescent="0.3">
      <c r="A78" s="40">
        <v>39294</v>
      </c>
      <c r="B78" s="20" t="s">
        <v>78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79</v>
      </c>
    </row>
    <row r="79" spans="1:11" x14ac:dyDescent="0.3">
      <c r="A79" s="40"/>
      <c r="B79" s="20" t="s">
        <v>69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80</v>
      </c>
    </row>
    <row r="80" spans="1:11" x14ac:dyDescent="0.3">
      <c r="A80" s="40">
        <v>39325</v>
      </c>
      <c r="B80" s="20" t="s">
        <v>69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81</v>
      </c>
    </row>
    <row r="81" spans="1:11" x14ac:dyDescent="0.3">
      <c r="A81" s="40"/>
      <c r="B81" s="20" t="s">
        <v>82</v>
      </c>
      <c r="C81" s="13"/>
      <c r="D81" s="39">
        <v>0.32500000000000001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39355</v>
      </c>
      <c r="B82" s="20" t="s">
        <v>84</v>
      </c>
      <c r="C82" s="13">
        <v>1.25</v>
      </c>
      <c r="D82" s="39">
        <v>10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85</v>
      </c>
    </row>
    <row r="83" spans="1:11" x14ac:dyDescent="0.3">
      <c r="A83" s="40">
        <v>39386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39416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39447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83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39478</v>
      </c>
      <c r="B87" s="20" t="s">
        <v>78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86</v>
      </c>
    </row>
    <row r="88" spans="1:11" x14ac:dyDescent="0.3">
      <c r="A88" s="40"/>
      <c r="B88" s="20" t="s">
        <v>69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87</v>
      </c>
    </row>
    <row r="89" spans="1:11" x14ac:dyDescent="0.3">
      <c r="A89" s="40"/>
      <c r="B89" s="20" t="s">
        <v>72</v>
      </c>
      <c r="C89" s="13"/>
      <c r="D89" s="39">
        <v>5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88</v>
      </c>
    </row>
    <row r="90" spans="1:11" x14ac:dyDescent="0.3">
      <c r="A90" s="40">
        <v>39507</v>
      </c>
      <c r="B90" s="20" t="s">
        <v>61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3</v>
      </c>
      <c r="I90" s="9"/>
      <c r="J90" s="11"/>
      <c r="K90" s="20" t="s">
        <v>89</v>
      </c>
    </row>
    <row r="91" spans="1:11" x14ac:dyDescent="0.3">
      <c r="A91" s="40"/>
      <c r="B91" s="20" t="s">
        <v>77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9">
        <v>39493</v>
      </c>
    </row>
    <row r="92" spans="1:11" x14ac:dyDescent="0.3">
      <c r="A92" s="40">
        <v>39538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39568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39599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39629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39660</v>
      </c>
      <c r="B96" s="20" t="s">
        <v>77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39657</v>
      </c>
    </row>
    <row r="97" spans="1:11" x14ac:dyDescent="0.3">
      <c r="A97" s="40">
        <v>39691</v>
      </c>
      <c r="B97" s="20" t="s">
        <v>77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39661</v>
      </c>
    </row>
    <row r="98" spans="1:11" x14ac:dyDescent="0.3">
      <c r="A98" s="40">
        <v>39721</v>
      </c>
      <c r="B98" s="20" t="s">
        <v>66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7</v>
      </c>
      <c r="I98" s="9"/>
      <c r="J98" s="11"/>
      <c r="K98" s="20" t="s">
        <v>90</v>
      </c>
    </row>
    <row r="99" spans="1:11" x14ac:dyDescent="0.3">
      <c r="A99" s="40"/>
      <c r="B99" s="20" t="s">
        <v>72</v>
      </c>
      <c r="C99" s="13"/>
      <c r="D99" s="39">
        <v>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91</v>
      </c>
    </row>
    <row r="100" spans="1:11" x14ac:dyDescent="0.3">
      <c r="A100" s="40"/>
      <c r="B100" s="20" t="s">
        <v>64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6</v>
      </c>
      <c r="I100" s="9"/>
      <c r="J100" s="11"/>
      <c r="K100" s="20" t="s">
        <v>92</v>
      </c>
    </row>
    <row r="101" spans="1:11" x14ac:dyDescent="0.3">
      <c r="A101" s="40">
        <v>39752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39782</v>
      </c>
      <c r="B102" s="20" t="s">
        <v>77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39754</v>
      </c>
    </row>
    <row r="103" spans="1:11" x14ac:dyDescent="0.3">
      <c r="A103" s="40"/>
      <c r="B103" s="20" t="s">
        <v>77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39762</v>
      </c>
    </row>
    <row r="104" spans="1:11" x14ac:dyDescent="0.3">
      <c r="A104" s="40">
        <v>39813</v>
      </c>
      <c r="B104" s="20" t="s">
        <v>77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39785</v>
      </c>
    </row>
    <row r="105" spans="1:11" x14ac:dyDescent="0.3">
      <c r="A105" s="40"/>
      <c r="B105" s="20" t="s">
        <v>69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94</v>
      </c>
    </row>
    <row r="106" spans="1:11" x14ac:dyDescent="0.3">
      <c r="A106" s="40"/>
      <c r="B106" s="20" t="s">
        <v>69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2</v>
      </c>
      <c r="I106" s="9"/>
      <c r="J106" s="11"/>
      <c r="K106" s="49" t="s">
        <v>95</v>
      </c>
    </row>
    <row r="107" spans="1:11" x14ac:dyDescent="0.3">
      <c r="A107" s="48" t="s">
        <v>93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49"/>
    </row>
    <row r="108" spans="1:11" x14ac:dyDescent="0.3">
      <c r="A108" s="40">
        <v>39844</v>
      </c>
      <c r="B108" s="20" t="s">
        <v>96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9">
        <v>39815</v>
      </c>
    </row>
    <row r="109" spans="1:11" x14ac:dyDescent="0.3">
      <c r="A109" s="40">
        <v>39872</v>
      </c>
      <c r="B109" s="20" t="s">
        <v>77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39846</v>
      </c>
    </row>
    <row r="110" spans="1:11" x14ac:dyDescent="0.3">
      <c r="A110" s="40"/>
      <c r="B110" s="20" t="s">
        <v>77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9">
        <v>39867</v>
      </c>
    </row>
    <row r="111" spans="1:11" x14ac:dyDescent="0.3">
      <c r="A111" s="40">
        <v>39903</v>
      </c>
      <c r="B111" s="20" t="s">
        <v>69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97</v>
      </c>
    </row>
    <row r="112" spans="1:11" x14ac:dyDescent="0.3">
      <c r="A112" s="40"/>
      <c r="B112" s="20" t="s">
        <v>96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>
        <v>39899</v>
      </c>
    </row>
    <row r="113" spans="1:11" x14ac:dyDescent="0.3">
      <c r="A113" s="40">
        <v>39933</v>
      </c>
      <c r="B113" s="20" t="s">
        <v>77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9">
        <v>39919</v>
      </c>
    </row>
    <row r="114" spans="1:11" x14ac:dyDescent="0.3">
      <c r="A114" s="40"/>
      <c r="B114" s="20" t="s">
        <v>98</v>
      </c>
      <c r="C114" s="13"/>
      <c r="D114" s="39">
        <v>1.9020000000000001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9"/>
    </row>
    <row r="115" spans="1:11" x14ac:dyDescent="0.3">
      <c r="A115" s="40">
        <v>39964</v>
      </c>
      <c r="B115" s="20" t="s">
        <v>69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99</v>
      </c>
    </row>
    <row r="116" spans="1:11" x14ac:dyDescent="0.3">
      <c r="A116" s="40">
        <v>39994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40025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40056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40086</v>
      </c>
      <c r="B119" s="20" t="s">
        <v>54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4</v>
      </c>
      <c r="I119" s="9"/>
      <c r="J119" s="11"/>
      <c r="K119" s="20" t="s">
        <v>102</v>
      </c>
    </row>
    <row r="120" spans="1:11" x14ac:dyDescent="0.3">
      <c r="A120" s="40">
        <v>40117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40147</v>
      </c>
      <c r="B121" s="20" t="s">
        <v>100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15</v>
      </c>
      <c r="I121" s="9"/>
      <c r="J121" s="11"/>
      <c r="K121" s="20" t="s">
        <v>101</v>
      </c>
    </row>
    <row r="122" spans="1:11" x14ac:dyDescent="0.3">
      <c r="A122" s="40">
        <v>40178</v>
      </c>
      <c r="B122" s="20" t="s">
        <v>103</v>
      </c>
      <c r="C122" s="13">
        <v>1.25</v>
      </c>
      <c r="D122" s="39">
        <v>0.25</v>
      </c>
      <c r="E122" s="9"/>
      <c r="F122" s="20"/>
      <c r="G122" s="13">
        <f>IF(ISBLANK(Table1[[#This Row],[EARNED]]),"",Table1[[#This Row],[EARNED]])</f>
        <v>1.25</v>
      </c>
      <c r="H122" s="39">
        <v>1.25</v>
      </c>
      <c r="I122" s="9"/>
      <c r="J122" s="11"/>
      <c r="K122" s="20" t="s">
        <v>104</v>
      </c>
    </row>
    <row r="123" spans="1:11" x14ac:dyDescent="0.3">
      <c r="A123" s="40"/>
      <c r="B123" s="20" t="s">
        <v>105</v>
      </c>
      <c r="C123" s="13"/>
      <c r="D123" s="39">
        <v>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106</v>
      </c>
    </row>
    <row r="124" spans="1:11" x14ac:dyDescent="0.3">
      <c r="A124" s="48" t="s">
        <v>107</v>
      </c>
      <c r="B124" s="20"/>
      <c r="C124" s="13"/>
      <c r="D124" s="39"/>
      <c r="E124" s="9">
        <f>SUM(Table1[EARNED])-SUM(Table1[Absence Undertime W/ Pay])+CONVERTION!$A$3</f>
        <v>165.06900000000002</v>
      </c>
      <c r="F124" s="20"/>
      <c r="G124" s="13" t="str">
        <f>IF(ISBLANK(Table1[[#This Row],[EARNED]]),"",Table1[[#This Row],[EARNED]])</f>
        <v/>
      </c>
      <c r="H124" s="39"/>
      <c r="I124" s="9">
        <f>SUM(Table1[[EARNED ]])-SUM(Table1[Absence Undertime  W/ Pay])+CONVERTION!$B$3</f>
        <v>110.792</v>
      </c>
      <c r="J124" s="11"/>
      <c r="K124" s="20"/>
    </row>
    <row r="125" spans="1:11" x14ac:dyDescent="0.3">
      <c r="A125" s="40">
        <v>40209</v>
      </c>
      <c r="B125" s="20" t="s">
        <v>96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49">
        <v>40190</v>
      </c>
    </row>
    <row r="126" spans="1:11" x14ac:dyDescent="0.3">
      <c r="A126" s="40"/>
      <c r="B126" s="20" t="s">
        <v>77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49">
        <v>40193</v>
      </c>
    </row>
    <row r="127" spans="1:11" x14ac:dyDescent="0.3">
      <c r="A127" s="40">
        <v>40237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40268</v>
      </c>
      <c r="B128" s="20" t="s">
        <v>108</v>
      </c>
      <c r="C128" s="13">
        <v>1.25</v>
      </c>
      <c r="D128" s="39">
        <v>1.5</v>
      </c>
      <c r="E128" s="9"/>
      <c r="F128" s="20"/>
      <c r="G128" s="13">
        <f>IF(ISBLANK(Table1[[#This Row],[EARNED]]),"",Table1[[#This Row],[EARNED]])</f>
        <v>1.25</v>
      </c>
      <c r="H128" s="39">
        <v>1.5</v>
      </c>
      <c r="I128" s="9"/>
      <c r="J128" s="11"/>
      <c r="K128" s="20" t="s">
        <v>109</v>
      </c>
    </row>
    <row r="129" spans="1:11" x14ac:dyDescent="0.3">
      <c r="A129" s="40">
        <v>40298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40329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40359</v>
      </c>
      <c r="B131" s="20" t="s">
        <v>77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40353</v>
      </c>
    </row>
    <row r="132" spans="1:11" x14ac:dyDescent="0.3">
      <c r="A132" s="40">
        <v>40390</v>
      </c>
      <c r="B132" s="20" t="s">
        <v>110</v>
      </c>
      <c r="C132" s="13">
        <v>1.25</v>
      </c>
      <c r="D132" s="39">
        <v>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9">
        <v>40368</v>
      </c>
    </row>
    <row r="133" spans="1:11" x14ac:dyDescent="0.3">
      <c r="A133" s="40">
        <v>40421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40451</v>
      </c>
      <c r="B134" s="20" t="s">
        <v>77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40448</v>
      </c>
    </row>
    <row r="135" spans="1:11" x14ac:dyDescent="0.3">
      <c r="A135" s="40">
        <v>40482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40512</v>
      </c>
      <c r="B136" s="20" t="s">
        <v>61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3</v>
      </c>
      <c r="I136" s="9"/>
      <c r="J136" s="11"/>
      <c r="K136" s="20" t="s">
        <v>111</v>
      </c>
    </row>
    <row r="137" spans="1:11" x14ac:dyDescent="0.3">
      <c r="A137" s="40"/>
      <c r="B137" s="20" t="s">
        <v>77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40522</v>
      </c>
    </row>
    <row r="138" spans="1:11" x14ac:dyDescent="0.3">
      <c r="A138" s="40"/>
      <c r="B138" s="20" t="s">
        <v>112</v>
      </c>
      <c r="C138" s="13"/>
      <c r="D138" s="39">
        <v>4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113</v>
      </c>
    </row>
    <row r="139" spans="1:11" x14ac:dyDescent="0.3">
      <c r="A139" s="40">
        <v>40543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8" t="s">
        <v>114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40574</v>
      </c>
      <c r="B141" s="20" t="s">
        <v>96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9">
        <v>40555</v>
      </c>
    </row>
    <row r="142" spans="1:11" x14ac:dyDescent="0.3">
      <c r="A142" s="40"/>
      <c r="B142" s="20" t="s">
        <v>69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49" t="s">
        <v>115</v>
      </c>
    </row>
    <row r="143" spans="1:11" x14ac:dyDescent="0.3">
      <c r="A143" s="40">
        <v>40602</v>
      </c>
      <c r="B143" s="20" t="s">
        <v>77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40576</v>
      </c>
    </row>
    <row r="144" spans="1:11" x14ac:dyDescent="0.3">
      <c r="A144" s="40"/>
      <c r="B144" s="20" t="s">
        <v>69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49" t="s">
        <v>116</v>
      </c>
    </row>
    <row r="145" spans="1:11" x14ac:dyDescent="0.3">
      <c r="A145" s="40">
        <v>40633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40663</v>
      </c>
      <c r="B146" s="20" t="s">
        <v>96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9">
        <v>40639</v>
      </c>
    </row>
    <row r="147" spans="1:11" x14ac:dyDescent="0.3">
      <c r="A147" s="40">
        <v>40694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40724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40755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40786</v>
      </c>
      <c r="B150" s="20" t="s">
        <v>96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49">
        <v>40774</v>
      </c>
    </row>
    <row r="151" spans="1:11" x14ac:dyDescent="0.3">
      <c r="A151" s="40">
        <v>40816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40847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40877</v>
      </c>
      <c r="B153" s="20" t="s">
        <v>77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49">
        <v>40855</v>
      </c>
    </row>
    <row r="154" spans="1:11" x14ac:dyDescent="0.3">
      <c r="A154" s="40"/>
      <c r="B154" s="20" t="s">
        <v>72</v>
      </c>
      <c r="C154" s="13"/>
      <c r="D154" s="39">
        <v>5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9" t="s">
        <v>117</v>
      </c>
    </row>
    <row r="155" spans="1:11" x14ac:dyDescent="0.3">
      <c r="A155" s="40">
        <v>40908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8" t="s">
        <v>118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40939</v>
      </c>
      <c r="B157" s="20" t="s">
        <v>96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40920</v>
      </c>
    </row>
    <row r="158" spans="1:11" x14ac:dyDescent="0.3">
      <c r="A158" s="40"/>
      <c r="B158" s="20" t="s">
        <v>96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49">
        <v>40917</v>
      </c>
    </row>
    <row r="159" spans="1:11" x14ac:dyDescent="0.3">
      <c r="A159" s="40">
        <v>40968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40999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41029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41060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41090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41121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41152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41182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41213</v>
      </c>
      <c r="B167" s="15"/>
      <c r="C167" s="13">
        <v>1.25</v>
      </c>
      <c r="D167" s="43"/>
      <c r="E167" s="9"/>
      <c r="F167" s="15"/>
      <c r="G167" s="42">
        <f>IF(ISBLANK(Table1[[#This Row],[EARNED]]),"",Table1[[#This Row],[EARNED]])</f>
        <v>1.25</v>
      </c>
      <c r="H167" s="43"/>
      <c r="I167" s="9"/>
      <c r="J167" s="12"/>
      <c r="K167" s="15"/>
    </row>
    <row r="168" spans="1:11" x14ac:dyDescent="0.3">
      <c r="A168" s="40">
        <v>41243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41274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8" t="s">
        <v>119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41305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41333</v>
      </c>
      <c r="B172" s="20" t="s">
        <v>120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41364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41394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41425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41455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41486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41517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41547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41578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41608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41639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41670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41698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41729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41759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41790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41820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41851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41882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41912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41943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41973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42004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42035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42063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42094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42124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42155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42185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42216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42247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42277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42308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42338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42369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42400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42429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42460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42490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42521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42551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42582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42613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42643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42674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42704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42735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42766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42794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42825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42855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42886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42916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42947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42978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43008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43039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43069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43100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D28" sqref="D28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1</v>
      </c>
      <c r="E3">
        <v>7</v>
      </c>
      <c r="F3">
        <v>13</v>
      </c>
      <c r="G3" s="47">
        <f>SUMIFS(F7:F14,E7:E14,E3)+SUMIFS(D7:D66,C7:C66,F3)+D3</f>
        <v>1.9020000000000001</v>
      </c>
      <c r="J3" s="1">
        <v>30</v>
      </c>
      <c r="K3" s="35">
        <f>J4-1</f>
        <v>29</v>
      </c>
      <c r="L3" s="45">
        <f>IF($J$4=1,1.25,IF(ISBLANK($J$3),"---",1.25-VLOOKUP($K$3,$I$8:$K$37,2)))</f>
        <v>4.1999999999999815E-2</v>
      </c>
    </row>
    <row r="4" spans="1:12" hidden="1" x14ac:dyDescent="0.3">
      <c r="G4" s="33"/>
      <c r="J4" s="1" t="str">
        <f>IF(TEXT(J3,"D")=1,1,TEXT(J3,"D"))</f>
        <v>30</v>
      </c>
    </row>
    <row r="5" spans="1:12" x14ac:dyDescent="0.3">
      <c r="J5" s="1"/>
    </row>
    <row r="6" spans="1:12" x14ac:dyDescent="0.3">
      <c r="A6" s="52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A7" s="51">
        <f>SUM('2018 LEAVE CREDITS'!E9,'2018 LEAVE CREDITS'!I9)</f>
        <v>150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2023-07-11T14:57:25Z</dcterms:modified>
</cp:coreProperties>
</file>