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322181AF-3379-4C5D-A4FB-E3B2A23514D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<sst xmlns="http://schemas.openxmlformats.org/spreadsheetml/2006/main" count="64" uniqueCount="56">
  <si>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</si>
  <si>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</si>
  <si>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</si>
  <si>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</si>
  <si>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</si>
  <si>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</si>
  <si>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</si>
  <si>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</si>
  <si>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</si>
  <si>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</si>
  <si>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</si>
  <si>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</si>
  <si>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</si>
  <si>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</si>
  <si>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</si>
  <si>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</si>
  <si>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</si>
  <si>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</si>
  <si>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</si>
  <si>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</si>
  <si>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</si>
  <si>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</si>
  <si>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</si>
  <si>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</si>
  <si>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</si>
  <si>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</si>
  <si>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</si>
  <si>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</si>
  <si>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</si>
  <si>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</si>
  <si>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</si>
  <si>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</si>
  <si>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</si>
  <si>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</si>
  <si>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</si>
  <si>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</si>
  <si>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</si>
  <si>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</si>
  <si>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</si>
  <si>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</si>
  <si>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</si>
  <si>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</si>
  <si>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CARMONA, REMY</t>
  </si>
  <si>
    <t>CO-TERMINUS</t>
  </si>
  <si>
    <t>ADMIN AIDE I</t>
  </si>
  <si>
    <t>SP/VMO</t>
  </si>
  <si>
    <t>2017</t>
  </si>
  <si>
    <t>2018</t>
  </si>
  <si>
    <t>FL(5-0-00</t>
  </si>
  <si>
    <t>2019</t>
  </si>
  <si>
    <t>2020</t>
  </si>
  <si>
    <t>2021</t>
  </si>
  <si>
    <t>2022</t>
  </si>
  <si>
    <t>END OF TERM JULY 01, 2022</t>
  </si>
  <si>
    <t>TOTAL VL = 56.042</t>
  </si>
  <si>
    <t>TOTAL SL = 81.043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</si>
</sst>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0"/>
  <sheetViews>
    <sheetView tabSelected="1" zoomScaleNormal="100" workbookViewId="0">
      <pane ySplit="3576" topLeftCell="A74" activePane="bottomLeft"/>
      <selection activeCell="F2" sqref="F2:G2"/>
      <selection pane="bottomLeft" activeCell="I85" sqref="I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42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 t="s">
        <v>44</v>
      </c>
      <c r="C3" s="50"/>
      <c r="D3" s="23" t="s">
        <v>13</v>
      </c>
      <c r="E3" s="4"/>
      <c r="F3" s="56">
        <v>42772</v>
      </c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43</v>
      </c>
      <c r="C4" s="50"/>
      <c r="D4" s="23" t="s">
        <v>12</v>
      </c>
      <c r="E4" s="4"/>
      <c r="F4" s="51" t="s">
        <v>45</v>
      </c>
      <c r="G4" s="51"/>
      <c r="H4" s="27" t="s">
        <v>17</v>
      </c>
      <c r="I4" s="27"/>
      <c r="J4" s="51"/>
      <c r="K4" s="52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56.042000000000002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81.042000000000002</v>
      </c>
      <c r="J9" s="12"/>
      <c r="K9" s="21"/>
    </row>
    <row r="10" spans="1:11" x14ac:dyDescent="0.3">
      <c r="A10" s="6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42772</v>
      </c>
      <c r="B11" s="21"/>
      <c r="C11" s="14">
        <v>1.042</v>
      </c>
      <c r="D11" s="41"/>
      <c r="E11" s="10"/>
      <c r="F11" s="21"/>
      <c r="G11" s="14">
        <f>IF(ISBLANK(Table1[[#This Row],[EARNED]]),"",Table1[[#This Row],[EARNED]])</f>
        <v>1.042</v>
      </c>
      <c r="H11" s="41"/>
      <c r="I11" s="10"/>
      <c r="J11" s="12"/>
      <c r="K11" s="21"/>
    </row>
    <row r="12" spans="1:11" x14ac:dyDescent="0.3">
      <c r="A12" s="42">
        <v>42825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42855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42886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42916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42947</v>
      </c>
      <c r="B16" s="16"/>
      <c r="C16" s="14">
        <v>1.25</v>
      </c>
      <c r="D16" s="44"/>
      <c r="E16" s="10"/>
      <c r="F16" s="16"/>
      <c r="G16" s="43">
        <f>IF(ISBLANK(Table1[[#This Row],[EARNED]]),"",Table1[[#This Row],[EARNED]])</f>
        <v>1.25</v>
      </c>
      <c r="H16" s="44"/>
      <c r="I16" s="10"/>
      <c r="J16" s="13"/>
      <c r="K16" s="16"/>
    </row>
    <row r="17" spans="1:11" x14ac:dyDescent="0.3">
      <c r="A17" s="42">
        <v>42978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43008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43039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43069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43100</v>
      </c>
      <c r="B21" s="21" t="s">
        <v>48</v>
      </c>
      <c r="C21" s="14">
        <v>1.25</v>
      </c>
      <c r="D21" s="41">
        <v>5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60" t="s">
        <v>47</v>
      </c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>
        <v>43131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43159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43190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43220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43251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43281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43312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43343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43373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43404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43434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43465</v>
      </c>
      <c r="B34" s="21" t="s">
        <v>48</v>
      </c>
      <c r="C34" s="14">
        <v>1.25</v>
      </c>
      <c r="D34" s="41">
        <v>5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60" t="s">
        <v>49</v>
      </c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>
        <v>43496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43524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43555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43585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43616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43646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43677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43708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43738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43769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43799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43830</v>
      </c>
      <c r="B47" s="21" t="s">
        <v>48</v>
      </c>
      <c r="C47" s="14">
        <v>1.25</v>
      </c>
      <c r="D47" s="41">
        <v>5</v>
      </c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60" t="s">
        <v>50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>
        <v>43861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43890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43921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43951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43982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44012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44043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44074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44104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44135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44165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44196</v>
      </c>
      <c r="B60" s="21" t="s">
        <v>48</v>
      </c>
      <c r="C60" s="14">
        <v>1.25</v>
      </c>
      <c r="D60" s="41">
        <v>5</v>
      </c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60" t="s">
        <v>51</v>
      </c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>
        <v>44227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44255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44286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44316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44347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44377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44408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44439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44469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44500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44530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44561</v>
      </c>
      <c r="B73" s="21" t="s">
        <v>48</v>
      </c>
      <c r="C73" s="14">
        <v>1.25</v>
      </c>
      <c r="D73" s="41">
        <v>5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60" t="s">
        <v>52</v>
      </c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>
        <v>44592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44620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44651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44681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44712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44742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/>
      <c r="B81" s="64" t="s">
        <v>53</v>
      </c>
      <c r="C81" s="61"/>
      <c r="D81" s="62"/>
      <c r="E81" s="63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65" t="s">
        <v>54</v>
      </c>
      <c r="E82" s="10"/>
      <c r="F82" s="21"/>
      <c r="G82" s="14"/>
      <c r="H82" s="61" t="s">
        <v>55</v>
      </c>
      <c r="I82" s="63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2"/>
      <c r="B3" s="12"/>
      <c r="D3" s="12"/>
      <c r="E3" s="12"/>
      <c r="F3" s="12"/>
      <c r="G3" s="46">
        <f>SUMIFS(F7:F14,E7:E14,E3)+SUMIFS(D7:D66,C7:C66,F3)+D3</f>
        <v>0</v>
      </c>
      <c r="J3" s="48">
        <v>6</v>
      </c>
      <c r="K3" s="37">
        <f>J4-1</f>
        <v>5</v>
      </c>
      <c r="L3" s="46">
        <f>IF($J$4=1,1.25,IF(ISBLANK($J$3),"---",1.25-VLOOKUP($K$3,$I$8:$K$37,2)))</f>
        <v>1.042</v>
      </c>
    </row>
    <row r="4" spans="1:12" hidden="1" x14ac:dyDescent="0.3">
      <c r="G4" s="35"/>
      <c r="J4" s="1" t="str">
        <f>IF(TEXT(J3,"D")=1,1,TEXT(J3,"D"))</f>
        <v>6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7"/>
      <c r="I6" s="59" t="s">
        <v>38</v>
      </c>
      <c r="J6" s="59"/>
      <c r="K6" s="59"/>
      <c r="L6" s="59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7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2022-11-10T04:21:18Z</cp:lastPrinted>
  <dcterms:created xsi:type="dcterms:W3CDTF">2022-10-17T03:06:03Z</dcterms:created>
  <dcterms:modified xsi:type="dcterms:W3CDTF">2022-11-10T05:22:07Z</dcterms:modified>
</cp:coreProperties>
</file>