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B\"/>
    </mc:Choice>
  </mc:AlternateContent>
  <bookViews>
    <workbookView xWindow="0" yWindow="0" windowWidth="20400" windowHeight="7755" activeTab="4"/>
  </bookViews>
  <sheets>
    <sheet name="AIP_L" sheetId="8" r:id="rId1"/>
    <sheet name="AIP" sheetId="2" r:id="rId2"/>
    <sheet name="20%" sheetId="1" r:id="rId3"/>
    <sheet name="PWD_SC_LCPC_" sheetId="3" r:id="rId4"/>
    <sheet name="MDRRM_GAD" sheetId="4" r:id="rId5"/>
    <sheet name="GF_" sheetId="7" r:id="rId6"/>
  </sheets>
  <definedNames>
    <definedName name="_xlnm.Print_Area" localSheetId="2">'20%'!$A$1:$H$41</definedName>
    <definedName name="_xlnm.Print_Area" localSheetId="1">AIP!$A$1:$N$223</definedName>
    <definedName name="_xlnm.Print_Area" localSheetId="0">AIP_L!$A$1:$N$223</definedName>
    <definedName name="_xlnm.Print_Area" localSheetId="5">GF_!$A$1:$N$55</definedName>
    <definedName name="_xlnm.Print_Area" localSheetId="4">MDRRM_GAD!$A$1:$N$113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9" i="8" l="1"/>
  <c r="I219" i="8"/>
  <c r="H219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 s="1"/>
  <c r="K188" i="8"/>
  <c r="K187" i="8"/>
  <c r="K186" i="8"/>
  <c r="K185" i="8"/>
  <c r="K184" i="8"/>
  <c r="K183" i="8"/>
  <c r="K182" i="8"/>
  <c r="K181" i="8"/>
  <c r="K180" i="8"/>
  <c r="K179" i="8"/>
  <c r="K178" i="8"/>
  <c r="K177" i="8" s="1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8" i="8"/>
  <c r="K117" i="8"/>
  <c r="K115" i="8" s="1"/>
  <c r="K116" i="8"/>
  <c r="K114" i="8"/>
  <c r="K113" i="8"/>
  <c r="K112" i="8"/>
  <c r="K111" i="8"/>
  <c r="R110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4" i="8" s="1"/>
  <c r="K218" i="8" s="1"/>
  <c r="K65" i="8"/>
  <c r="K63" i="8"/>
  <c r="K62" i="8"/>
  <c r="K61" i="8"/>
  <c r="K60" i="8"/>
  <c r="K59" i="8"/>
  <c r="K57" i="8"/>
  <c r="K56" i="8"/>
  <c r="K55" i="8"/>
  <c r="K54" i="8"/>
  <c r="K53" i="8"/>
  <c r="K52" i="8"/>
  <c r="K51" i="8"/>
  <c r="K50" i="8"/>
  <c r="K58" i="8" s="1"/>
  <c r="K49" i="8"/>
  <c r="K48" i="8"/>
  <c r="K47" i="8"/>
  <c r="K46" i="8"/>
  <c r="K44" i="8"/>
  <c r="K43" i="8"/>
  <c r="K42" i="8"/>
  <c r="K41" i="8"/>
  <c r="K40" i="8"/>
  <c r="K39" i="8"/>
  <c r="K38" i="8"/>
  <c r="K37" i="8"/>
  <c r="K45" i="8" s="1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P14" i="8"/>
  <c r="K14" i="8"/>
  <c r="K13" i="8"/>
  <c r="K12" i="8"/>
  <c r="K11" i="8"/>
  <c r="K35" i="8" s="1"/>
  <c r="L7" i="8"/>
  <c r="R6" i="8"/>
  <c r="L6" i="8"/>
  <c r="O6" i="8" s="1"/>
  <c r="R5" i="8"/>
  <c r="K219" i="8" l="1"/>
  <c r="R4" i="8" s="1"/>
  <c r="K12" i="7"/>
  <c r="K13" i="7"/>
  <c r="K14" i="7"/>
  <c r="K15" i="7"/>
  <c r="K16" i="7"/>
  <c r="J51" i="7"/>
  <c r="I51" i="7"/>
  <c r="H51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1" i="7"/>
  <c r="K20" i="7"/>
  <c r="K19" i="7"/>
  <c r="K18" i="7"/>
  <c r="K17" i="7"/>
  <c r="K11" i="7"/>
  <c r="L7" i="7"/>
  <c r="R6" i="7"/>
  <c r="L6" i="7"/>
  <c r="R5" i="7"/>
  <c r="R7" i="8" l="1"/>
  <c r="O4" i="8"/>
  <c r="K51" i="7"/>
  <c r="L51" i="7" s="1"/>
  <c r="O6" i="7"/>
  <c r="K214" i="2"/>
  <c r="R4" i="7" l="1"/>
  <c r="O4" i="7" s="1"/>
  <c r="K62" i="4"/>
  <c r="K113" i="4"/>
  <c r="K112" i="4"/>
  <c r="K111" i="4"/>
  <c r="K110" i="4"/>
  <c r="K109" i="4"/>
  <c r="K108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5" i="4"/>
  <c r="K64" i="4"/>
  <c r="K63" i="4"/>
  <c r="K61" i="4"/>
  <c r="K60" i="4"/>
  <c r="K59" i="4"/>
  <c r="K58" i="4"/>
  <c r="R57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L7" i="4"/>
  <c r="L6" i="4"/>
  <c r="R7" i="7" l="1"/>
  <c r="K11" i="4"/>
  <c r="R6" i="2" l="1"/>
  <c r="P14" i="2"/>
  <c r="K144" i="2" l="1"/>
  <c r="K166" i="2"/>
  <c r="K165" i="2"/>
  <c r="K163" i="2"/>
  <c r="K164" i="2"/>
  <c r="K162" i="2"/>
  <c r="K133" i="2"/>
  <c r="K161" i="2" l="1"/>
  <c r="K159" i="2"/>
  <c r="K153" i="2"/>
  <c r="K154" i="2"/>
  <c r="K155" i="2"/>
  <c r="K156" i="2"/>
  <c r="K157" i="2"/>
  <c r="K158" i="2"/>
  <c r="K143" i="2"/>
  <c r="K145" i="2"/>
  <c r="K146" i="2"/>
  <c r="K147" i="2"/>
  <c r="K148" i="2"/>
  <c r="K149" i="2"/>
  <c r="K150" i="2"/>
  <c r="K151" i="2"/>
  <c r="K152" i="2"/>
  <c r="K142" i="2"/>
  <c r="K141" i="2"/>
  <c r="K140" i="2"/>
  <c r="K139" i="2"/>
  <c r="K138" i="2"/>
  <c r="K137" i="2"/>
  <c r="K136" i="2"/>
  <c r="K135" i="2"/>
  <c r="K134" i="2"/>
  <c r="K132" i="2"/>
  <c r="K131" i="2"/>
  <c r="K130" i="2"/>
  <c r="K129" i="2"/>
  <c r="K128" i="2"/>
  <c r="K127" i="2"/>
  <c r="K126" i="2"/>
  <c r="K117" i="2"/>
  <c r="K118" i="2"/>
  <c r="K120" i="2"/>
  <c r="K121" i="2"/>
  <c r="K122" i="2"/>
  <c r="K123" i="2"/>
  <c r="K124" i="2"/>
  <c r="K125" i="2"/>
  <c r="K74" i="2"/>
  <c r="K106" i="2"/>
  <c r="K107" i="2"/>
  <c r="K108" i="2"/>
  <c r="K109" i="2"/>
  <c r="K110" i="2"/>
  <c r="K111" i="2"/>
  <c r="K112" i="2"/>
  <c r="K113" i="2"/>
  <c r="K114" i="2"/>
  <c r="K99" i="2"/>
  <c r="K100" i="2"/>
  <c r="K101" i="2"/>
  <c r="K102" i="2"/>
  <c r="K103" i="2"/>
  <c r="K104" i="2"/>
  <c r="K105" i="2"/>
  <c r="K91" i="2"/>
  <c r="K92" i="2"/>
  <c r="K93" i="2"/>
  <c r="K94" i="2"/>
  <c r="K95" i="2"/>
  <c r="K96" i="2"/>
  <c r="K97" i="2"/>
  <c r="K98" i="2"/>
  <c r="K84" i="2"/>
  <c r="K85" i="2"/>
  <c r="K86" i="2"/>
  <c r="K87" i="2"/>
  <c r="K88" i="2"/>
  <c r="K89" i="2"/>
  <c r="K90" i="2"/>
  <c r="K78" i="2"/>
  <c r="K79" i="2"/>
  <c r="K80" i="2"/>
  <c r="K81" i="2"/>
  <c r="K82" i="2"/>
  <c r="K83" i="2"/>
  <c r="K73" i="2"/>
  <c r="K75" i="2"/>
  <c r="K76" i="2"/>
  <c r="K77" i="2"/>
  <c r="K70" i="2"/>
  <c r="K71" i="2"/>
  <c r="K72" i="2"/>
  <c r="K69" i="2"/>
  <c r="K67" i="2"/>
  <c r="K68" i="2"/>
  <c r="K66" i="2"/>
  <c r="K115" i="2" l="1"/>
  <c r="K64" i="2"/>
  <c r="K211" i="2"/>
  <c r="K18" i="2"/>
  <c r="K53" i="2"/>
  <c r="K17" i="2"/>
  <c r="K38" i="2"/>
  <c r="J39" i="1"/>
  <c r="K215" i="2"/>
  <c r="K216" i="2"/>
  <c r="K217" i="2"/>
  <c r="K57" i="2"/>
  <c r="J33" i="1"/>
  <c r="J41" i="1" s="1"/>
  <c r="J38" i="1"/>
  <c r="J26" i="1"/>
  <c r="I219" i="2" l="1"/>
  <c r="G37" i="1"/>
  <c r="G35" i="1"/>
  <c r="G36" i="1"/>
  <c r="G38" i="1"/>
  <c r="K50" i="3" l="1"/>
  <c r="L50" i="3"/>
  <c r="J50" i="3"/>
  <c r="I50" i="3"/>
  <c r="H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L7" i="3"/>
  <c r="L6" i="3"/>
  <c r="J219" i="2"/>
  <c r="H219" i="2"/>
  <c r="K213" i="2"/>
  <c r="K212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8" i="2"/>
  <c r="K187" i="2"/>
  <c r="K186" i="2"/>
  <c r="K185" i="2"/>
  <c r="K184" i="2"/>
  <c r="K183" i="2"/>
  <c r="K182" i="2"/>
  <c r="K181" i="2"/>
  <c r="K180" i="2"/>
  <c r="K179" i="2"/>
  <c r="K178" i="2"/>
  <c r="K176" i="2"/>
  <c r="K175" i="2"/>
  <c r="K174" i="2"/>
  <c r="K173" i="2"/>
  <c r="K172" i="2"/>
  <c r="K171" i="2"/>
  <c r="K170" i="2"/>
  <c r="K169" i="2"/>
  <c r="K168" i="2"/>
  <c r="K116" i="2"/>
  <c r="R110" i="2"/>
  <c r="K65" i="2"/>
  <c r="K63" i="2"/>
  <c r="K61" i="2"/>
  <c r="K60" i="2"/>
  <c r="K59" i="2"/>
  <c r="K56" i="2"/>
  <c r="K55" i="2"/>
  <c r="K54" i="2"/>
  <c r="K52" i="2"/>
  <c r="K51" i="2"/>
  <c r="K50" i="2"/>
  <c r="K49" i="2"/>
  <c r="K48" i="2"/>
  <c r="K47" i="2"/>
  <c r="K46" i="2"/>
  <c r="K44" i="2"/>
  <c r="K43" i="2"/>
  <c r="K42" i="2"/>
  <c r="K41" i="2"/>
  <c r="K40" i="2"/>
  <c r="K39" i="2"/>
  <c r="K37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6" i="2"/>
  <c r="K15" i="2"/>
  <c r="K14" i="2"/>
  <c r="K13" i="2"/>
  <c r="K12" i="2"/>
  <c r="K11" i="2"/>
  <c r="L7" i="2"/>
  <c r="L6" i="2"/>
  <c r="R5" i="2"/>
  <c r="K35" i="2" l="1"/>
  <c r="K62" i="2"/>
  <c r="K45" i="2"/>
  <c r="K58" i="2"/>
  <c r="K177" i="2"/>
  <c r="K167" i="2"/>
  <c r="K189" i="2"/>
  <c r="O6" i="2"/>
  <c r="K33" i="3"/>
  <c r="K21" i="3"/>
  <c r="K11" i="3"/>
  <c r="K218" i="2" l="1"/>
  <c r="K219" i="2"/>
  <c r="G39" i="1"/>
  <c r="G20" i="1"/>
  <c r="R4" i="2" l="1"/>
  <c r="O4" i="2" s="1"/>
  <c r="I51" i="1"/>
  <c r="G47" i="1"/>
  <c r="I50" i="1" s="1"/>
  <c r="G51" i="1"/>
  <c r="R7" i="2" l="1"/>
  <c r="F41" i="1"/>
  <c r="E41" i="1"/>
  <c r="G18" i="1"/>
  <c r="G34" i="1"/>
  <c r="G40" i="1"/>
  <c r="G26" i="1"/>
  <c r="G25" i="1"/>
  <c r="G22" i="1"/>
  <c r="G21" i="1"/>
  <c r="G41" i="1" l="1"/>
  <c r="I47" i="1" s="1"/>
  <c r="E43" i="1"/>
  <c r="F42" i="1" l="1"/>
  <c r="G52" i="1"/>
  <c r="G53" i="1" s="1"/>
  <c r="G54" i="1" s="1"/>
  <c r="G56" i="1" s="1"/>
</calcChain>
</file>

<file path=xl/sharedStrings.xml><?xml version="1.0" encoding="utf-8"?>
<sst xmlns="http://schemas.openxmlformats.org/spreadsheetml/2006/main" count="2739" uniqueCount="571">
  <si>
    <t>ANNUAL INVESTMENT PROGRAM (AIP)</t>
  </si>
  <si>
    <t>BY PROGRAM/PROJECT/ACTIVITY BY SECTOR</t>
  </si>
  <si>
    <t>Municipality of TOLOSA, LEYTE</t>
  </si>
  <si>
    <t>TOTAL ESTIMATED INCOME :  PhP</t>
  </si>
  <si>
    <t>IRA</t>
  </si>
  <si>
    <t>Estimated Local Income</t>
  </si>
  <si>
    <t>AIP REFERENCE 
CODE</t>
  </si>
  <si>
    <t>PROGRAM/PROJECT/ACTIVITY 
DESCRIPTION</t>
  </si>
  <si>
    <t xml:space="preserve">IMPLEMENTING 
OFFICE/
DEPARTMENT </t>
  </si>
  <si>
    <t>FUNDING SOURCE</t>
  </si>
  <si>
    <t xml:space="preserve">Maintenance
 &amp; Other Operating Expenses </t>
  </si>
  <si>
    <t>Capital 
Outlay</t>
  </si>
  <si>
    <t>TOTAL</t>
  </si>
  <si>
    <t>(1)</t>
  </si>
  <si>
    <t>(2)</t>
  </si>
  <si>
    <t>(3)</t>
  </si>
  <si>
    <t>(7)</t>
  </si>
  <si>
    <t>(9)</t>
  </si>
  <si>
    <t>(10)</t>
  </si>
  <si>
    <t>(11)</t>
  </si>
  <si>
    <t>GENERAL PUBLIC SERVICES SECTOR</t>
  </si>
  <si>
    <t>1011-1</t>
  </si>
  <si>
    <t>MDC Operation</t>
  </si>
  <si>
    <t>MMO</t>
  </si>
  <si>
    <t>20% DF</t>
  </si>
  <si>
    <t>1011-3</t>
  </si>
  <si>
    <t>Municipal Volunteer Program</t>
  </si>
  <si>
    <t>1011-4</t>
  </si>
  <si>
    <t>Barangayan/Gui-os Barangay</t>
  </si>
  <si>
    <t>1011-5</t>
  </si>
  <si>
    <t>CBMS</t>
  </si>
  <si>
    <t>MPDO</t>
  </si>
  <si>
    <t>20%DF</t>
  </si>
  <si>
    <t xml:space="preserve"> </t>
  </si>
  <si>
    <t>`</t>
  </si>
  <si>
    <t>1011-6</t>
  </si>
  <si>
    <t>Counterpart Fund for LPRAP P/P/As</t>
  </si>
  <si>
    <t>1041-1</t>
  </si>
  <si>
    <t>Development Planning - SusDev/CLUP enhancement</t>
  </si>
  <si>
    <t>1041-3</t>
  </si>
  <si>
    <t>MPDO/MMO</t>
  </si>
  <si>
    <t>Research and Development</t>
  </si>
  <si>
    <t>MPDO/VSU</t>
  </si>
  <si>
    <t>IEC-Information, Education Campaign</t>
  </si>
  <si>
    <t>Development of Municipal Cemetery -phase 1</t>
  </si>
  <si>
    <t>Urban Development -Expansion of Urban/Growth Center</t>
  </si>
  <si>
    <t>1917-1</t>
  </si>
  <si>
    <t>Maintenance of Mun./Brgy. Roads</t>
  </si>
  <si>
    <t>MEO</t>
  </si>
  <si>
    <t>Sports Development</t>
  </si>
  <si>
    <t>MMO/MSC</t>
  </si>
  <si>
    <t>8711-1</t>
  </si>
  <si>
    <t>Agri/Fisheries Development &amp; Livelihood Projects</t>
  </si>
  <si>
    <t>MAO</t>
  </si>
  <si>
    <t>8711-2</t>
  </si>
  <si>
    <t>Agri Extension Program (Cap Bldg)</t>
  </si>
  <si>
    <t>8711-3</t>
  </si>
  <si>
    <t xml:space="preserve">Animal Health Care Management </t>
  </si>
  <si>
    <t>8711-4</t>
  </si>
  <si>
    <t>Coastal Fishery Resources Mgt. Program</t>
  </si>
  <si>
    <t>Local Poverty Reduction Program</t>
  </si>
  <si>
    <t>LPRAO</t>
  </si>
  <si>
    <t>Solid Waste Mgt. Management Program</t>
  </si>
  <si>
    <t>Clean &amp; Green Program</t>
  </si>
  <si>
    <t>T O T A L</t>
  </si>
  <si>
    <t>CY 2017</t>
  </si>
  <si>
    <t>Development of ICT &amp; Tech4Ed Operation</t>
  </si>
  <si>
    <t>Financial Assistance for Brgy. priority P/P/As-CCA/DRRM</t>
  </si>
  <si>
    <t>Local Disaster Risk Reduction Fund</t>
  </si>
  <si>
    <t>Gender and Development Fund</t>
  </si>
  <si>
    <t>Local Council for the Protection of Children Fund</t>
  </si>
  <si>
    <t>Senior Citizen and PWD Fund</t>
  </si>
  <si>
    <t>PS</t>
  </si>
  <si>
    <t>MOOE</t>
  </si>
  <si>
    <t>CO</t>
  </si>
  <si>
    <t>TOTAL COE</t>
  </si>
  <si>
    <t>MANDATORY PROGRAMS</t>
  </si>
  <si>
    <t>GRAND TOTAL</t>
  </si>
  <si>
    <t>BALANCE</t>
  </si>
  <si>
    <t>ORIGINAL BUDGET</t>
  </si>
  <si>
    <t>Tourism / Cultural Activities</t>
  </si>
  <si>
    <t>Tourism Project/s - Infrastructure development</t>
  </si>
  <si>
    <t>Loan Payment P700,000.00</t>
  </si>
  <si>
    <t>EXECUTIVE BUDGET</t>
  </si>
  <si>
    <t xml:space="preserve">BY PROGRAM/ PROJECT/ ACTIVITY BY SECTOR </t>
  </si>
  <si>
    <r>
      <rPr>
        <sz val="10"/>
        <color theme="1"/>
        <rFont val="Arial Narrow"/>
        <family val="2"/>
      </rPr>
      <t>Municipality of:</t>
    </r>
    <r>
      <rPr>
        <b/>
        <sz val="10"/>
        <color theme="1"/>
        <rFont val="Arial Narrow"/>
        <family val="2"/>
      </rPr>
      <t xml:space="preserve"> TOLOSA, LEYTE</t>
    </r>
  </si>
  <si>
    <t>Total Income:</t>
  </si>
  <si>
    <t>TOTAL Income</t>
  </si>
  <si>
    <t>:</t>
  </si>
  <si>
    <t>IRA:</t>
  </si>
  <si>
    <t>20%:</t>
  </si>
  <si>
    <t>Local Income:</t>
  </si>
  <si>
    <t>Local Income</t>
  </si>
  <si>
    <t>AIP Reference Code</t>
  </si>
  <si>
    <t>Programs/Activities/Projects Description</t>
  </si>
  <si>
    <t>Implementing Office</t>
  </si>
  <si>
    <t>Implementation Schedule</t>
  </si>
  <si>
    <t>Expected Outputs</t>
  </si>
  <si>
    <t>Source of Funds</t>
  </si>
  <si>
    <t>Amount (in thousand pesos)</t>
  </si>
  <si>
    <t xml:space="preserve">Amount of Climate Change Expenditure </t>
  </si>
  <si>
    <t>Climate Change Typology Code</t>
  </si>
  <si>
    <t>Start Date</t>
  </si>
  <si>
    <t>Completion Date</t>
  </si>
  <si>
    <t>Personal Services
(PS)</t>
  </si>
  <si>
    <t>Maintenance and Other Operating Expenses
(MOOE)</t>
  </si>
  <si>
    <t>Capital Outlay
(CO)</t>
  </si>
  <si>
    <t>Total Budget</t>
  </si>
  <si>
    <t>Climate Change Adaptation</t>
  </si>
  <si>
    <t>Climate Change Mitigation</t>
  </si>
  <si>
    <t>Executive Services</t>
  </si>
  <si>
    <t>LCE Administered/ Operationalized</t>
  </si>
  <si>
    <t>GF</t>
  </si>
  <si>
    <t>MDC functional</t>
  </si>
  <si>
    <t>LGU programs implemented</t>
  </si>
  <si>
    <t>Brgy Consultation/assembly conducted</t>
  </si>
  <si>
    <t>Financial Assistance for Brgy Priority P/P/As-CCA/DRRM</t>
  </si>
  <si>
    <t>Brgy. P/P/As implemented</t>
  </si>
  <si>
    <t>Counterpart fund for LPRAP projects provided</t>
  </si>
  <si>
    <t>Legislative Services</t>
  </si>
  <si>
    <t>Office of the V-Mayor/SB operationalized</t>
  </si>
  <si>
    <t xml:space="preserve">Planning and Development Coordination </t>
  </si>
  <si>
    <t>MPDO operationalized</t>
  </si>
  <si>
    <t>Brgy. Plans updated; CLUP/BIDANI-BMIS/CBMS</t>
  </si>
  <si>
    <t>Development of ICT &amp; CeC Operation</t>
  </si>
  <si>
    <t>ICT Dev Plan implemented</t>
  </si>
  <si>
    <t>Research &amp; Dev activities conducted</t>
  </si>
  <si>
    <t>Civil Registry Services</t>
  </si>
  <si>
    <t>MCR</t>
  </si>
  <si>
    <t>MCR office operationalized</t>
  </si>
  <si>
    <t>General Services</t>
  </si>
  <si>
    <t>GSO operationalized</t>
  </si>
  <si>
    <t>1061-5</t>
  </si>
  <si>
    <t>Brochures, Streamers, Posters,Billboards, other IEC medium produced</t>
  </si>
  <si>
    <t>Development of Municipal Cemetery - Phase 1</t>
  </si>
  <si>
    <t>1 Public Cemetery established</t>
  </si>
  <si>
    <t>Engineering survey and LARP prepared</t>
  </si>
  <si>
    <t>Budgeting Services</t>
  </si>
  <si>
    <t>MBO</t>
  </si>
  <si>
    <t>Budget office operationalized</t>
  </si>
  <si>
    <t>Accounting Services</t>
  </si>
  <si>
    <t>MACCO</t>
  </si>
  <si>
    <t>Accounting office operationalized</t>
  </si>
  <si>
    <t>Treasury Services</t>
  </si>
  <si>
    <t>MTO</t>
  </si>
  <si>
    <t>Treasury office operationalized</t>
  </si>
  <si>
    <t>Assessment of Real Property Services</t>
  </si>
  <si>
    <t>MASSO</t>
  </si>
  <si>
    <t>Municipal Assessor's office operationalized</t>
  </si>
  <si>
    <t>Mun /Brgy roads maintained</t>
  </si>
  <si>
    <t>SOCIAL SERVICES SECTOR</t>
  </si>
  <si>
    <t>Mun. sports program developed</t>
  </si>
  <si>
    <t>Health Services</t>
  </si>
  <si>
    <t>MHO</t>
  </si>
  <si>
    <t>Community health services rendered</t>
  </si>
  <si>
    <t>Surveillance of AIDS</t>
  </si>
  <si>
    <t>Surveillance on AIDS implemented</t>
  </si>
  <si>
    <t>Purchase of Medicines</t>
  </si>
  <si>
    <t>Other personnel benefits implemented</t>
  </si>
  <si>
    <t>Common Health Funds (Annual Contribution to ILHZ)</t>
  </si>
  <si>
    <t>Various LGU equipments purchased</t>
  </si>
  <si>
    <t>Social Welfare Services</t>
  </si>
  <si>
    <t>MSWDO</t>
  </si>
  <si>
    <t>Social Welfare &amp; Services implemented</t>
  </si>
  <si>
    <t>ECONOMIC DEVELOPMENT SECTOR</t>
  </si>
  <si>
    <t>Agricultural Services</t>
  </si>
  <si>
    <t>MAO operationalized</t>
  </si>
  <si>
    <t xml:space="preserve">Agri/Fisheries Development &amp; Livelihood Projects </t>
  </si>
  <si>
    <t>Agri/fisheries developed/livelihood projects implemented</t>
  </si>
  <si>
    <t>Adaptive capacity improved for farmers and fisherfolks</t>
  </si>
  <si>
    <t>Climate resilient livestock production system developed</t>
  </si>
  <si>
    <t>Coastal resources management implemented</t>
  </si>
  <si>
    <t>Engineering Services</t>
  </si>
  <si>
    <t>Engineering office operationalized</t>
  </si>
  <si>
    <t>8811/8812</t>
  </si>
  <si>
    <t>Municipal Business Enterprise</t>
  </si>
  <si>
    <t>Market &amp; slaughterhouse operationalized</t>
  </si>
  <si>
    <t xml:space="preserve">Tourism/Cultural Activities </t>
  </si>
  <si>
    <t>Tourism products developed and promoted</t>
  </si>
  <si>
    <t>Tourism Project/s - Infrastructure Development</t>
  </si>
  <si>
    <t>Local Poverty Reduction Program (LPRAP)</t>
  </si>
  <si>
    <t>Livelihood/SMEs supported; Promotion/Marketing</t>
  </si>
  <si>
    <t>ENVIRONMENT DEVELOPMENT SECTOR</t>
  </si>
  <si>
    <t>MENRO</t>
  </si>
  <si>
    <t>Solid Waste Management implemented</t>
  </si>
  <si>
    <t>Clean &amp; Green program institutionalized</t>
  </si>
  <si>
    <t>OTHER SERVICES</t>
  </si>
  <si>
    <t>9999-1</t>
  </si>
  <si>
    <t>5% DRRM Fund (3,352,964.55)</t>
  </si>
  <si>
    <t>DRRM programs/activities implemented</t>
  </si>
  <si>
    <t>MDRRMO</t>
  </si>
  <si>
    <t>Well maintained and operational LDRRMO/Operation Center</t>
  </si>
  <si>
    <t>LDRRMF</t>
  </si>
  <si>
    <t>MEO MDRRMO</t>
  </si>
  <si>
    <t>aug. 2016</t>
  </si>
  <si>
    <t>Enhanced disaster preparedness, response and mitigation strategies for infrastructure system</t>
  </si>
  <si>
    <t>Constructed/repaired/rehabilitated/ declogged wtaterways system</t>
  </si>
  <si>
    <t>Disaster Preparedness</t>
  </si>
  <si>
    <t>Knowledge Management</t>
  </si>
  <si>
    <t>Continuing research &amp; study</t>
  </si>
  <si>
    <t>Research, advocacy and capability building conducted</t>
  </si>
  <si>
    <t>DRR IEC materials installed and distributed in all stratrgic places in the brgys.</t>
  </si>
  <si>
    <t>Strengthened capacities for disaster response</t>
  </si>
  <si>
    <t>LDRRMF, External</t>
  </si>
  <si>
    <t>Early Warning System</t>
  </si>
  <si>
    <t>MDRR-ERT-EWT</t>
  </si>
  <si>
    <t>Rain gauge and flood measuring equipment installed</t>
  </si>
  <si>
    <t>Fully maintained/operational communication facilities</t>
  </si>
  <si>
    <t>Fast/updated/accurate information dissemination</t>
  </si>
  <si>
    <t>Purchase of Equipments/Logistics</t>
  </si>
  <si>
    <t>Purchase of additional Rescue Eqpts &amp; emergency health kits</t>
  </si>
  <si>
    <t>Purchased/acquired emergrncy rescue equipments and emergency health kit</t>
  </si>
  <si>
    <t>Purchase of additional supplies/materials/utensils for evacuation center</t>
  </si>
  <si>
    <t>MDRRMO,MSWDO</t>
  </si>
  <si>
    <t>Materials/supplies needed for evacuation center acquired</t>
  </si>
  <si>
    <t>Stockpiling of food and non-food commodities</t>
  </si>
  <si>
    <t>Procured food and non-food</t>
  </si>
  <si>
    <t>DRR Monitoring and evaluation</t>
  </si>
  <si>
    <t>MDRRMC</t>
  </si>
  <si>
    <t>as need arises</t>
  </si>
  <si>
    <t>DRR activities monitored and evaluated</t>
  </si>
  <si>
    <t>Disaster Response</t>
  </si>
  <si>
    <t>Mobilization of Search &amp; Rescue Team</t>
  </si>
  <si>
    <t>Deployment of emergency transportvehicles/motorboat (fuels/lubricants)</t>
  </si>
  <si>
    <t>Deployed emergency transport vehicle and motor boat</t>
  </si>
  <si>
    <t>Prepositioning of search and rescue teams</t>
  </si>
  <si>
    <t>Prepositioned search and rescue team</t>
  </si>
  <si>
    <t>Activation of Camp Management Cluster</t>
  </si>
  <si>
    <t>Activated camp management cluster</t>
  </si>
  <si>
    <t>Minimum initial service package for reproductive health in emergencies (MISP)</t>
  </si>
  <si>
    <t>Medical Services</t>
  </si>
  <si>
    <t>Medical Consultation &amp; treatment, psycho-social care and disease surveillance</t>
  </si>
  <si>
    <t>Provided medical, psychological support and disease surveilance</t>
  </si>
  <si>
    <t>Provided supplies for Go bag</t>
  </si>
  <si>
    <t>Security Services</t>
  </si>
  <si>
    <t>Deployment/Police Visibility in Evacuation Center/ business establishment and strategic areas to maintain  peace and order in affected communities</t>
  </si>
  <si>
    <t>PNP</t>
  </si>
  <si>
    <t>Provided security services</t>
  </si>
  <si>
    <t>Management Information System</t>
  </si>
  <si>
    <t>Data collection and updating of affected population resources and damages</t>
  </si>
  <si>
    <t>MSWDO MDRRMO</t>
  </si>
  <si>
    <t>Gathered initial report, continuing daily progress report</t>
  </si>
  <si>
    <t>Warning &amp; Information System</t>
  </si>
  <si>
    <t>Continuous update of warning bulletins and advisory</t>
  </si>
  <si>
    <t>Updated warning advisory/bulletin</t>
  </si>
  <si>
    <t>Disaster Rehabilitation &amp; Recovery Phase</t>
  </si>
  <si>
    <t>Substantial damage assessment conducted and reported</t>
  </si>
  <si>
    <t>Constructed/repaired flood control system, roads, buildings, communication, public utilities and faciclities</t>
  </si>
  <si>
    <t>External</t>
  </si>
  <si>
    <t>Repair/Rehabilitation of School Buildings</t>
  </si>
  <si>
    <t>post-disaster</t>
  </si>
  <si>
    <t>School building repaired /rehabilitated</t>
  </si>
  <si>
    <t>Relocated affected families in high risk areas to safe areas</t>
  </si>
  <si>
    <t>Provision of Sustainable livelihood and employment program/cash for wrok</t>
  </si>
  <si>
    <t>Provided emergency wage employment/cash for work</t>
  </si>
  <si>
    <t>Livelihood Training</t>
  </si>
  <si>
    <t>Integrated livelihood program/training</t>
  </si>
  <si>
    <t>Provision of financial assistance to disaster victims</t>
  </si>
  <si>
    <t>Provided financial assistance to victim of calamities</t>
  </si>
  <si>
    <t xml:space="preserve">  - Easter Sunday</t>
  </si>
  <si>
    <t>Apr. 2016</t>
  </si>
  <si>
    <t>Easter Sunday Celebrated</t>
  </si>
  <si>
    <t xml:space="preserve">  -National Earth Day celebration</t>
  </si>
  <si>
    <t>National Earth Day Celebrated</t>
  </si>
  <si>
    <t xml:space="preserve">  -John the Baptist Day</t>
  </si>
  <si>
    <t>John the Baptist Day celebrated</t>
  </si>
  <si>
    <t xml:space="preserve">  - Yolanda memorial Activity</t>
  </si>
  <si>
    <t>Nov. 2016</t>
  </si>
  <si>
    <t>Yolanda Memorial Activity Celebrated</t>
  </si>
  <si>
    <t xml:space="preserve">ICS for health emergency and SDN institutionalized and established </t>
  </si>
  <si>
    <t>9998-2</t>
  </si>
  <si>
    <t>GAD (5% of the Total Income = 3,352,964,55)</t>
  </si>
  <si>
    <t>Organization-focused</t>
  </si>
  <si>
    <t>Equipping/supplies/maintaining GAD office</t>
  </si>
  <si>
    <t>5% GAD</t>
  </si>
  <si>
    <t>Client Focused</t>
  </si>
  <si>
    <t>Subsidy of WFS Facilitators</t>
  </si>
  <si>
    <t>Solo Parent Welfare Act</t>
  </si>
  <si>
    <t>IDs/Certificates to Solo Parents provided</t>
  </si>
  <si>
    <t>Number of students availed/granted financial assistance</t>
  </si>
  <si>
    <t>Alternative Learning System</t>
  </si>
  <si>
    <t>No. of students enrolled in ALS</t>
  </si>
  <si>
    <t>Livelihood Skills Training &amp; Additional Capital</t>
  </si>
  <si>
    <t>No. of women trained and availed of financial assistance</t>
  </si>
  <si>
    <t>Advocacy on mandatory Celebrations</t>
  </si>
  <si>
    <t xml:space="preserve">   Women's Month</t>
  </si>
  <si>
    <t>Women's Month celebration conducted</t>
  </si>
  <si>
    <t xml:space="preserve">  Family Week Celebration</t>
  </si>
  <si>
    <t>Family week celebration conducted</t>
  </si>
  <si>
    <t xml:space="preserve">  Alay Lakad</t>
  </si>
  <si>
    <t>Alay Lakad  conducted</t>
  </si>
  <si>
    <t>Counterpart fund for 4Ps</t>
  </si>
  <si>
    <t>Provide augmentation fund/logistics for 4Ps</t>
  </si>
  <si>
    <t>Sustained 4Ps P/P/As</t>
  </si>
  <si>
    <t>Assistance to Individual in Crisis Situations</t>
  </si>
  <si>
    <t>Financial assistance provided to ind. In crisis situation</t>
  </si>
  <si>
    <t>Mar. 2016</t>
  </si>
  <si>
    <t>PWD (335,296.45)</t>
  </si>
  <si>
    <t>Honorarium for PWD anf Focal Person</t>
  </si>
  <si>
    <t>Jan. 2017</t>
  </si>
  <si>
    <t>Dec. 2017</t>
  </si>
  <si>
    <t>Hnorarium provided</t>
  </si>
  <si>
    <t>Mandatory Program NDPR Celebration</t>
  </si>
  <si>
    <t>NDPR celebrated</t>
  </si>
  <si>
    <t>PWDfund</t>
  </si>
  <si>
    <t>Machinery maintained</t>
  </si>
  <si>
    <t>Production of PWD IDs and Registration</t>
  </si>
  <si>
    <t>PWD ID's registered</t>
  </si>
  <si>
    <t>Skills &amp; Training Livelihood</t>
  </si>
  <si>
    <t>Skills &amp; Training conducted</t>
  </si>
  <si>
    <t>Training allowance/Conduct Monthly meeting &amp; Quarterly Meeting with Focal Person</t>
  </si>
  <si>
    <t>Traveling allowance provided</t>
  </si>
  <si>
    <t>Medical/Financial Assistance for All PWD Members</t>
  </si>
  <si>
    <t>Medical/Financial assistance provided</t>
  </si>
  <si>
    <t>DRR Training, Life Saving Support (drill &amp; simulation)</t>
  </si>
  <si>
    <t>Training conducted</t>
  </si>
  <si>
    <t>Christams party celebrated</t>
  </si>
  <si>
    <t>SENIOR CITIZEN (335,296.45)</t>
  </si>
  <si>
    <t>Continuing Education for Older Persons &amp; Older Person Empowerment</t>
  </si>
  <si>
    <t>SC Fund</t>
  </si>
  <si>
    <t>Documentation of Older Person &amp; Related Events</t>
  </si>
  <si>
    <t>Elderly Filipino Week</t>
  </si>
  <si>
    <t>Older Person Camaraderie, Wellness and Ageincy</t>
  </si>
  <si>
    <t>Physical Fitness Periodic Exercise</t>
  </si>
  <si>
    <t>Exchange visit to other LGUs-SCOs</t>
  </si>
  <si>
    <t>Exchanged visits to other LGU-SCOs.</t>
  </si>
  <si>
    <t>Organizational Effectiveness</t>
  </si>
  <si>
    <t>Functional &amp; Decent Office Maintenance</t>
  </si>
  <si>
    <t>Mid Year Oplan Evaluation</t>
  </si>
  <si>
    <t>Year End Performance Review and Analysis</t>
  </si>
  <si>
    <t>Maintenance of Older Person Desk Office</t>
  </si>
  <si>
    <t>Enhanced Gulayan sa Paaralan</t>
  </si>
  <si>
    <t>DepEd</t>
  </si>
  <si>
    <t>Vegetables grown &amp; harvested</t>
  </si>
  <si>
    <t>Teenage Pregnancy Awareness / Prevention</t>
  </si>
  <si>
    <t>Teenage pregnancy prevented</t>
  </si>
  <si>
    <t>Database for Children</t>
  </si>
  <si>
    <t>Database for children established/developed</t>
  </si>
  <si>
    <t>Enforcement of Pedestrian Lanes</t>
  </si>
  <si>
    <t>Pedestrian lanes enforced</t>
  </si>
  <si>
    <t>Dristribution of First Aid and Health Kits</t>
  </si>
  <si>
    <t>First Aid and Health Kits distributed</t>
  </si>
  <si>
    <t>Drug Awareness and Reduction</t>
  </si>
  <si>
    <t>Drug addicts reduced</t>
  </si>
  <si>
    <t>Procurement of Sports Equipment</t>
  </si>
  <si>
    <t>Sports equipment purchased</t>
  </si>
  <si>
    <t>LCPC Office supplies</t>
  </si>
  <si>
    <t>LCPC supplies purchased</t>
  </si>
  <si>
    <t>LCPC regular meetings/trainings</t>
  </si>
  <si>
    <t>Meetings conducted</t>
  </si>
  <si>
    <t xml:space="preserve">Proper Waste Disposal </t>
  </si>
  <si>
    <t>Waste are properly disposed</t>
  </si>
  <si>
    <t>Day Care Instructional Materials</t>
  </si>
  <si>
    <t>Instructional materials are purchased</t>
  </si>
  <si>
    <t>Advocacy Children's Law</t>
  </si>
  <si>
    <t>Awareness on children's right conducted</t>
  </si>
  <si>
    <t>Day Care Worker's Day</t>
  </si>
  <si>
    <t>DCW Day celebrated</t>
  </si>
  <si>
    <t>Day Care Workker Trainings</t>
  </si>
  <si>
    <t>DCW trainings conducted</t>
  </si>
  <si>
    <t>Financial Assistance to CICL</t>
  </si>
  <si>
    <t>Financial assistance  to CICL provided</t>
  </si>
  <si>
    <t>ABC</t>
  </si>
  <si>
    <t>9998-3</t>
  </si>
  <si>
    <t>Aid to Barangays</t>
  </si>
  <si>
    <t>Municipal Aid to barangay operationalized</t>
  </si>
  <si>
    <t>9998-4</t>
  </si>
  <si>
    <t>Death Indemnity</t>
  </si>
  <si>
    <t>Mortuary assistance provide to lgu/brgy volunteers</t>
  </si>
  <si>
    <t>Financial Assistance for implementation of Katarungan Pambarangay</t>
  </si>
  <si>
    <t>Municipal Financor'i Assistancefice operationalized</t>
  </si>
  <si>
    <t>9998-6</t>
  </si>
  <si>
    <t>Loyalty Award for LGU Employees (ring)</t>
  </si>
  <si>
    <t>HRMO</t>
  </si>
  <si>
    <t>Municipal Loyaltor'o Awardfice operationalized</t>
  </si>
  <si>
    <t>Civil Service Month Celebration</t>
  </si>
  <si>
    <t>Civiil service month celebrated</t>
  </si>
  <si>
    <t>Legal services</t>
  </si>
  <si>
    <t>GSO</t>
  </si>
  <si>
    <t>Municipal vehicle maintained</t>
  </si>
  <si>
    <t>Terminal Leave Benefits</t>
  </si>
  <si>
    <t>Municipal Monetior'o Leavefice operationalized</t>
  </si>
  <si>
    <t>Monetization of Leave Credits</t>
  </si>
  <si>
    <t>Municipal Munictor'u office operationalized</t>
  </si>
  <si>
    <t>Other Personnel Benefits</t>
  </si>
  <si>
    <t>Other Personnel benefits operationalized</t>
  </si>
  <si>
    <t>Prepared by:</t>
  </si>
  <si>
    <t>APPROVED:</t>
  </si>
  <si>
    <t>CECILIO C. MARILLA</t>
  </si>
  <si>
    <t>ERWIN C. OCAÑA</t>
  </si>
  <si>
    <t>Municipal Planning &amp; Development Coordinator</t>
  </si>
  <si>
    <t>Municipal Mayor</t>
  </si>
  <si>
    <t>Assist the PB in conducting diversion proceedings</t>
  </si>
  <si>
    <t>1% of IRA - LCPC (607,967.91)</t>
  </si>
  <si>
    <t>Honorarium for PWD and Focal Person</t>
  </si>
  <si>
    <t>Maintenance of Motor Vehicle</t>
  </si>
  <si>
    <t>Year-end Assessment</t>
  </si>
  <si>
    <t>MASAMASID</t>
  </si>
  <si>
    <t>Infra Dev Project for barangays</t>
  </si>
  <si>
    <t>Continuing Education for Older Persons &amp; Older Person Empowerment Activities (TEV)</t>
  </si>
  <si>
    <t>Elderly Filipino Week Celebration</t>
  </si>
  <si>
    <t>Older Person Camaraderie, Wellness and Healthy Aging Activities</t>
  </si>
  <si>
    <t>Maintenance of Older Person's Help Desk Office</t>
  </si>
  <si>
    <t>LCPC Fund</t>
  </si>
  <si>
    <t>Infrastructure Development for Barangays</t>
  </si>
  <si>
    <t>Loan Payment</t>
  </si>
  <si>
    <t xml:space="preserve">Assist the PB in conducting diversion proceedings </t>
  </si>
  <si>
    <t>Maintenance of Municipal/Barangay Roads</t>
  </si>
  <si>
    <t>PhilHealth Contributions for Indigent Families</t>
  </si>
  <si>
    <t>eco</t>
  </si>
  <si>
    <t>social</t>
  </si>
  <si>
    <t>gen public</t>
  </si>
  <si>
    <t>envi</t>
  </si>
  <si>
    <t>infra</t>
  </si>
  <si>
    <t>Elderly Filipino Week Celebrated</t>
  </si>
  <si>
    <t>Infrastructure Development fo Barangays</t>
  </si>
  <si>
    <t>Social Sub-Total</t>
  </si>
  <si>
    <t>General Public Sevices Sub-Total</t>
  </si>
  <si>
    <t>Economic Sub-Total</t>
  </si>
  <si>
    <t>Environment Sub-Total</t>
  </si>
  <si>
    <t>Other /Services Sub-Total</t>
  </si>
  <si>
    <t>PWD (335,296.46)</t>
  </si>
  <si>
    <t>Oct. 2017</t>
  </si>
  <si>
    <t>Sept. 2017</t>
  </si>
  <si>
    <t>7Sept. 2016</t>
  </si>
  <si>
    <t>Other LGUs-CSOs visited</t>
  </si>
  <si>
    <t>MLGOO/PNP</t>
  </si>
  <si>
    <t>Legal Services</t>
  </si>
  <si>
    <t>Municipal Vehicle Maintenance</t>
  </si>
  <si>
    <t>Disaster Prevention/Mitigation:</t>
  </si>
  <si>
    <t>Establishment/Furnishing  of OpCen</t>
  </si>
  <si>
    <t>Office Supplies</t>
  </si>
  <si>
    <t>MDRRM Office equipped</t>
  </si>
  <si>
    <t>Conduct Inventory/Risk Assessment  and Identify Vulnerability Reduction Measures for Critical Facilities and Infrastructure</t>
  </si>
  <si>
    <t>Continuous Construction//Repair/Repair/rehab /Dredging/ Declogging of canals and waterways</t>
  </si>
  <si>
    <t>Preparation/ Production/ Distribution of DRR/CCA IEC Materials</t>
  </si>
  <si>
    <t>Installation of Warning and Forecasting System</t>
  </si>
  <si>
    <t>MDRRMO/MEO</t>
  </si>
  <si>
    <t>Maintenance of Two-way Radio/Repeater and Early Warning Devices</t>
  </si>
  <si>
    <t>apr. 2017</t>
  </si>
  <si>
    <t>aug. 2017</t>
  </si>
  <si>
    <t>sept. 2017</t>
  </si>
  <si>
    <t>Internet/Telephon/Mobilephone maintenance expenses dissemination of emergency warnings/advisories</t>
  </si>
  <si>
    <t>Go Bags</t>
  </si>
  <si>
    <t>Relief Operations which are gender sensitive</t>
  </si>
  <si>
    <t>Food Supplies, Emergency Miscellaneous Expenses</t>
  </si>
  <si>
    <t>feb. 2017</t>
  </si>
  <si>
    <t>Conduct of Rapid of Damage Assessment &amp; Needs Analysis (DANA)</t>
  </si>
  <si>
    <t>Repair/Construction of Damaged infra and facilities</t>
  </si>
  <si>
    <t>Resettlement of affected families within high risk areas (low cost housing, core shelter)</t>
  </si>
  <si>
    <t>Mandatory Celebration</t>
  </si>
  <si>
    <t>Uniform of Responders</t>
  </si>
  <si>
    <t>Capacity Building Program/Trainings on DRR/CAA</t>
  </si>
  <si>
    <t>712/31/2016</t>
  </si>
  <si>
    <t>GADFP</t>
  </si>
  <si>
    <t>GAD programs/projects implemented</t>
  </si>
  <si>
    <t>Symposium/Production of IEC Materials</t>
  </si>
  <si>
    <t>Purchase of Blood Sugar Testing Strips</t>
  </si>
  <si>
    <t>Annual Health Club Congress</t>
  </si>
  <si>
    <t>Intensify Advocacy on RA 7719 (Nat'l Blood Service Act)</t>
  </si>
  <si>
    <t>Conduct Free Cervical Cancer Screening</t>
  </si>
  <si>
    <t>Implementation of WFS ASRH Program</t>
  </si>
  <si>
    <t>Capacity Building for CHV</t>
  </si>
  <si>
    <t>Re-orientation of BNS</t>
  </si>
  <si>
    <t>Backyard Gardening</t>
  </si>
  <si>
    <t>National Nutrition Month Celebration</t>
  </si>
  <si>
    <t>Monitoring &amp; Evaluation of the Nutritional Status of 0-59 Months-old Children</t>
  </si>
  <si>
    <t>Rollout Sessions in Barangays</t>
  </si>
  <si>
    <t>Transportation Assistance to VAWC Clients</t>
  </si>
  <si>
    <t>Reception Expenses for VAWC Victims (food, clothing,first aid)</t>
  </si>
  <si>
    <t>Maintenance of WFS</t>
  </si>
  <si>
    <t>Support to Watch Group/VAWC Desks in Barangays</t>
  </si>
  <si>
    <t>CapDev/Provision of Technical/Financial Assistance to Marginalized Men and Women Group</t>
  </si>
  <si>
    <t>Scholarship Grant to Poor nd Deserving Girls and Boys</t>
  </si>
  <si>
    <t>Other Programs</t>
  </si>
  <si>
    <t>Support to MOVE Organizing, CapDev</t>
  </si>
  <si>
    <t>Equipping of Counselling Room (interactive,toys, equipments)</t>
  </si>
  <si>
    <t>Conduct of Farmers' and Fisherfolks' Day</t>
  </si>
  <si>
    <t>Conduct of Agri-Fish Trainings for Farmers and Fisherfolks</t>
  </si>
  <si>
    <t>Support to Drug Awareness and Reduction Program/Double Barrel Program - livelihood and rehabilitation of local drug surrenderees</t>
  </si>
  <si>
    <t>loan amortization payed quarterly</t>
  </si>
  <si>
    <t>municipal &amp; brgy roads maintained</t>
  </si>
  <si>
    <t>polic surrviellance conducted</t>
  </si>
  <si>
    <t>philhealth premiums provided to target families</t>
  </si>
  <si>
    <t>funds provided for infra projects</t>
  </si>
  <si>
    <t>ifra related torusim projects funded</t>
  </si>
  <si>
    <t>CCA/DRR capability development trainings conducted</t>
  </si>
  <si>
    <t>ready bags provided to 150 families</t>
  </si>
  <si>
    <t>GAD office equipped,operationalized</t>
  </si>
  <si>
    <t>symposiums conducted in schools/IEC produced and distributed</t>
  </si>
  <si>
    <t>capacity development conducted to service providers</t>
  </si>
  <si>
    <t>healthy lifestyle promoted/conducted</t>
  </si>
  <si>
    <t>Health personnel attended health congress</t>
  </si>
  <si>
    <t>blood letting conducted</t>
  </si>
  <si>
    <t>cancer awareness activity conducted</t>
  </si>
  <si>
    <t>cervical cancer screening conducted</t>
  </si>
  <si>
    <t>WFS ASRH program implemented</t>
  </si>
  <si>
    <t>CHV training conducted</t>
  </si>
  <si>
    <t>BNS re-orientation conducted</t>
  </si>
  <si>
    <t>backyrad gardening promoted/implemented</t>
  </si>
  <si>
    <t>nutrition month celebration conducted</t>
  </si>
  <si>
    <t>Nutirtional status of tragte children assessed/ monitored</t>
  </si>
  <si>
    <t>subsidy to WFS facilitators provided</t>
  </si>
  <si>
    <t>VAWC seesions conducted in the barangays</t>
  </si>
  <si>
    <t>transportation assistance to VAWC clients provided</t>
  </si>
  <si>
    <t>reception expenses to VAWC victimes provided</t>
  </si>
  <si>
    <t>mar/31/2017</t>
  </si>
  <si>
    <t>feb/1/2017</t>
  </si>
  <si>
    <t>GAD office supplies provided</t>
  </si>
  <si>
    <t>WFS center maintained</t>
  </si>
  <si>
    <t>VAWC desks in barangays operationalized</t>
  </si>
  <si>
    <t>Technical &amp; Financial assistance provided to men and women</t>
  </si>
  <si>
    <t>Citizen Protection thru Provision of Streetlighting Facilities (maintenance of streetlights along National Highway)</t>
  </si>
  <si>
    <t>streetlight along national hiway maintained</t>
  </si>
  <si>
    <t>MOVE provided capcity development</t>
  </si>
  <si>
    <t>Volunteer workers paid</t>
  </si>
  <si>
    <t>Counselling room equipped</t>
  </si>
  <si>
    <t>Celebration of Farmers &amp; Fisherfolk day conducted</t>
  </si>
  <si>
    <t>Agri-fish training conducted</t>
  </si>
  <si>
    <t>Drug awareness &amp; redution program implemented</t>
  </si>
  <si>
    <t>older person empowerment provided</t>
  </si>
  <si>
    <t xml:space="preserve"> SC activities documented, filed and reported </t>
  </si>
  <si>
    <t>Elderly Week celebration conducted</t>
  </si>
  <si>
    <t>SC socialization activities implemented</t>
  </si>
  <si>
    <t>physical fitness conducted</t>
  </si>
  <si>
    <t>SC organizational sklls enhanced</t>
  </si>
  <si>
    <t>SC office maintained</t>
  </si>
  <si>
    <t>Mid-year evalution of SC program conducted</t>
  </si>
  <si>
    <t>Year end assessment conducted</t>
  </si>
  <si>
    <t>SC office equipped &amp; maintained</t>
  </si>
  <si>
    <t>11/31/2017</t>
  </si>
  <si>
    <t>Contingency Planning and Budgeting</t>
  </si>
  <si>
    <t>MAY</t>
  </si>
  <si>
    <t>ERT</t>
  </si>
  <si>
    <t>6/31/2017</t>
  </si>
  <si>
    <t>jan. 2017</t>
  </si>
  <si>
    <t>dec/1/2017</t>
  </si>
  <si>
    <t>june. 2017</t>
  </si>
  <si>
    <t>Maintenance of Motor vehicle</t>
  </si>
  <si>
    <t>mar. 2017</t>
  </si>
  <si>
    <t>nov. 2017</t>
  </si>
  <si>
    <t>Jun. 2017</t>
  </si>
  <si>
    <t>Jul. 2017</t>
  </si>
  <si>
    <t>Nov.. 2017</t>
  </si>
  <si>
    <t xml:space="preserve">  </t>
  </si>
  <si>
    <t>Mar. 2017</t>
  </si>
  <si>
    <t>Feb. 2017</t>
  </si>
  <si>
    <t>Aug. 2017</t>
  </si>
  <si>
    <t>Apr. 2017</t>
  </si>
  <si>
    <t>case hearings in barangays conducted</t>
  </si>
  <si>
    <t>Chronic Lifestyle related Non-Communicable Disease</t>
  </si>
  <si>
    <t>WFS office supplies and Materials provided</t>
  </si>
  <si>
    <t>Support Services to SPES Program</t>
  </si>
  <si>
    <t>Volunteer Program Workers (unpaid workers) (DCW)</t>
  </si>
  <si>
    <t>Roll-out Session on Community-based safe motherhood and Family Planning</t>
  </si>
  <si>
    <t>Organization and Support Services to MOVE at Municipal and Barangay Levels</t>
  </si>
  <si>
    <t>Conduct Farmer's and Fisherfolks</t>
  </si>
  <si>
    <t>Promote equal participation of men and women in technology adaptation and training</t>
  </si>
  <si>
    <t>testing strips procured</t>
  </si>
  <si>
    <t>Cancer Prevention Program</t>
  </si>
  <si>
    <t>Provision of IDs to Solo Parent</t>
  </si>
  <si>
    <t>Orig LCE MOOE</t>
  </si>
  <si>
    <t>80% marginalized productive women attended session on safe motherhood and family planning</t>
  </si>
  <si>
    <t>MOVE support services provided</t>
  </si>
  <si>
    <t>Capacity Building, Seminars/Trainings to service providers (BIDA)</t>
  </si>
  <si>
    <t>Public Safety (Signages and Enforcers)</t>
  </si>
  <si>
    <t>Enforcement of Traffic Rules (Signages)</t>
  </si>
  <si>
    <t>Maintenance of Municipal-owned Facilities</t>
  </si>
  <si>
    <t>Mun-owned building maintained</t>
  </si>
  <si>
    <t>Salary Differential</t>
  </si>
  <si>
    <t>Police Surveillance/Masamasid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</si>
</sst>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[$₱-3409]* #,##0.00_);_([$₱-3409]* \(#,##0.00\);_([$₱-3409]* &quot;-&quot;??_);_(@_)"/>
    <numFmt numFmtId="167" formatCode="_-[$₱-3409]* #,##0.00_-;\-[$₱-3409]* #,##0.00_-;_-[$₱-3409]* &quot;-&quot;??_-;_-@_-"/>
    <numFmt numFmtId="168" formatCode="_(* #,##0.000_);_(* \(#,##0.00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0" tint="-0.34998626667073579"/>
      <name val="Calibri"/>
      <family val="2"/>
      <scheme val="minor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sz val="10"/>
      <name val="Arial Narrow"/>
      <family val="2"/>
    </font>
    <font>
      <b/>
      <sz val="10"/>
      <color rgb="FF00B050"/>
      <name val="Arial Narrow"/>
      <family val="2"/>
    </font>
    <font>
      <sz val="10"/>
      <color rgb="FF00B050"/>
      <name val="Arial Narrow"/>
      <family val="2"/>
    </font>
    <font>
      <sz val="10"/>
      <color rgb="FF000000"/>
      <name val="Arial Narrow"/>
      <family val="2"/>
    </font>
    <font>
      <sz val="10"/>
      <color rgb="FFFF0000"/>
      <name val="Arial Narrow"/>
      <family val="2"/>
    </font>
    <font>
      <sz val="10"/>
      <color theme="4" tint="-0.249977111117893"/>
      <name val="Arial Narrow"/>
      <family val="2"/>
    </font>
    <font>
      <b/>
      <i/>
      <sz val="10"/>
      <color rgb="FF0070C0"/>
      <name val="Arial Narrow"/>
      <family val="2"/>
    </font>
    <font>
      <b/>
      <i/>
      <sz val="10"/>
      <color rgb="FF00B0F0"/>
      <name val="Arial Narrow"/>
      <family val="2"/>
    </font>
    <font>
      <b/>
      <i/>
      <sz val="10"/>
      <color rgb="FFC00000"/>
      <name val="Arial Narrow"/>
      <family val="2"/>
    </font>
    <font>
      <b/>
      <u/>
      <sz val="10"/>
      <color theme="1"/>
      <name val="Arial Narrow"/>
      <family val="2"/>
    </font>
    <font>
      <i/>
      <sz val="10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0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3" borderId="2" xfId="0" applyFont="1" applyFill="1" applyBorder="1" applyAlignment="1">
      <alignment horizontal="left" indent="2"/>
    </xf>
    <xf numFmtId="0" fontId="0" fillId="3" borderId="1" xfId="0" applyFill="1" applyBorder="1"/>
    <xf numFmtId="0" fontId="5" fillId="3" borderId="3" xfId="0" applyFont="1" applyFill="1" applyBorder="1" applyAlignment="1">
      <alignment horizontal="left"/>
    </xf>
    <xf numFmtId="4" fontId="0" fillId="0" borderId="0" xfId="0" applyNumberFormat="1"/>
    <xf numFmtId="4" fontId="0" fillId="0" borderId="1" xfId="0" applyNumberFormat="1" applyBorder="1"/>
    <xf numFmtId="164" fontId="4" fillId="3" borderId="5" xfId="0" applyNumberFormat="1" applyFont="1" applyFill="1" applyBorder="1" applyAlignment="1">
      <alignment horizontal="left" indent="2"/>
    </xf>
    <xf numFmtId="43" fontId="0" fillId="0" borderId="0" xfId="1" applyFont="1"/>
    <xf numFmtId="43" fontId="0" fillId="0" borderId="1" xfId="1" applyFont="1" applyBorder="1"/>
    <xf numFmtId="43" fontId="0" fillId="2" borderId="1" xfId="1" applyFont="1" applyFill="1" applyBorder="1"/>
    <xf numFmtId="43" fontId="4" fillId="3" borderId="4" xfId="1" applyFont="1" applyFill="1" applyBorder="1" applyAlignment="1">
      <alignment horizontal="center"/>
    </xf>
    <xf numFmtId="43" fontId="0" fillId="3" borderId="1" xfId="1" applyFont="1" applyFill="1" applyBorder="1"/>
    <xf numFmtId="0" fontId="4" fillId="3" borderId="5" xfId="0" applyFont="1" applyFill="1" applyBorder="1"/>
    <xf numFmtId="43" fontId="0" fillId="0" borderId="0" xfId="0" applyNumberFormat="1"/>
    <xf numFmtId="0" fontId="0" fillId="0" borderId="0" xfId="0" applyBorder="1"/>
    <xf numFmtId="43" fontId="0" fillId="0" borderId="1" xfId="1" applyFont="1" applyFill="1" applyBorder="1"/>
    <xf numFmtId="43" fontId="0" fillId="0" borderId="1" xfId="0" applyNumberFormat="1" applyBorder="1"/>
    <xf numFmtId="165" fontId="4" fillId="3" borderId="1" xfId="1" applyNumberFormat="1" applyFont="1" applyFill="1" applyBorder="1"/>
    <xf numFmtId="0" fontId="0" fillId="4" borderId="1" xfId="0" applyFill="1" applyBorder="1"/>
    <xf numFmtId="43" fontId="0" fillId="4" borderId="1" xfId="1" applyFont="1" applyFill="1" applyBorder="1"/>
    <xf numFmtId="0" fontId="0" fillId="0" borderId="7" xfId="0" applyBorder="1"/>
    <xf numFmtId="0" fontId="0" fillId="4" borderId="7" xfId="0" applyFill="1" applyBorder="1"/>
    <xf numFmtId="43" fontId="0" fillId="4" borderId="7" xfId="1" applyFont="1" applyFill="1" applyBorder="1"/>
    <xf numFmtId="0" fontId="0" fillId="0" borderId="8" xfId="0" applyBorder="1"/>
    <xf numFmtId="0" fontId="0" fillId="0" borderId="9" xfId="0" applyBorder="1"/>
    <xf numFmtId="43" fontId="0" fillId="0" borderId="9" xfId="1" applyFont="1" applyBorder="1"/>
    <xf numFmtId="0" fontId="0" fillId="0" borderId="10" xfId="0" applyBorder="1"/>
    <xf numFmtId="43" fontId="3" fillId="0" borderId="9" xfId="1" applyFont="1" applyBorder="1"/>
    <xf numFmtId="0" fontId="0" fillId="5" borderId="0" xfId="0" applyFill="1"/>
    <xf numFmtId="43" fontId="0" fillId="5" borderId="0" xfId="0" applyNumberFormat="1" applyFill="1"/>
    <xf numFmtId="43" fontId="2" fillId="5" borderId="0" xfId="0" applyNumberFormat="1" applyFont="1" applyFill="1"/>
    <xf numFmtId="0" fontId="3" fillId="5" borderId="0" xfId="0" applyFont="1" applyFill="1"/>
    <xf numFmtId="0" fontId="3" fillId="0" borderId="0" xfId="0" applyFont="1"/>
    <xf numFmtId="43" fontId="0" fillId="0" borderId="0" xfId="1" applyFont="1" applyBorder="1"/>
    <xf numFmtId="43" fontId="3" fillId="0" borderId="0" xfId="1" applyFont="1"/>
    <xf numFmtId="43" fontId="3" fillId="0" borderId="0" xfId="0" applyNumberFormat="1" applyFont="1"/>
    <xf numFmtId="43" fontId="3" fillId="0" borderId="1" xfId="0" applyNumberFormat="1" applyFont="1" applyBorder="1"/>
    <xf numFmtId="0" fontId="0" fillId="6" borderId="0" xfId="0" applyFill="1"/>
    <xf numFmtId="0" fontId="8" fillId="0" borderId="0" xfId="0" applyFont="1" applyAlignment="1"/>
    <xf numFmtId="0" fontId="8" fillId="0" borderId="0" xfId="0" applyFont="1"/>
    <xf numFmtId="0" fontId="7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/>
    </xf>
    <xf numFmtId="167" fontId="8" fillId="0" borderId="0" xfId="0" applyNumberFormat="1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  <xf numFmtId="43" fontId="10" fillId="0" borderId="0" xfId="0" applyNumberFormat="1" applyFont="1"/>
    <xf numFmtId="0" fontId="9" fillId="0" borderId="0" xfId="0" applyFont="1"/>
    <xf numFmtId="0" fontId="9" fillId="0" borderId="0" xfId="0" applyFont="1" applyProtection="1"/>
    <xf numFmtId="0" fontId="9" fillId="0" borderId="0" xfId="0" applyFont="1" applyAlignment="1" applyProtection="1">
      <alignment wrapText="1"/>
    </xf>
    <xf numFmtId="0" fontId="9" fillId="0" borderId="0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wrapText="1"/>
    </xf>
    <xf numFmtId="0" fontId="7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vertical="center"/>
    </xf>
    <xf numFmtId="9" fontId="7" fillId="0" borderId="0" xfId="0" applyNumberFormat="1" applyFont="1" applyBorder="1" applyAlignment="1" applyProtection="1">
      <alignment horizontal="right"/>
    </xf>
    <xf numFmtId="9" fontId="10" fillId="0" borderId="0" xfId="0" applyNumberFormat="1" applyFont="1" applyAlignment="1">
      <alignment horizontal="right"/>
    </xf>
    <xf numFmtId="167" fontId="10" fillId="0" borderId="0" xfId="0" applyNumberFormat="1" applyFont="1"/>
    <xf numFmtId="0" fontId="9" fillId="0" borderId="11" xfId="0" applyFont="1" applyBorder="1" applyAlignment="1" applyProtection="1">
      <alignment vertical="center"/>
    </xf>
    <xf numFmtId="9" fontId="7" fillId="0" borderId="11" xfId="0" applyNumberFormat="1" applyFont="1" applyBorder="1" applyAlignment="1" applyProtection="1">
      <alignment horizontal="right"/>
    </xf>
    <xf numFmtId="0" fontId="9" fillId="0" borderId="11" xfId="0" applyFont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4" fillId="0" borderId="31" xfId="0" applyFont="1" applyBorder="1" applyAlignment="1" applyProtection="1">
      <alignment horizontal="center" vertical="center"/>
      <protection locked="0"/>
    </xf>
    <xf numFmtId="0" fontId="14" fillId="0" borderId="32" xfId="0" applyFont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 applyProtection="1">
      <alignment vertical="center" wrapText="1"/>
      <protection locked="0"/>
    </xf>
    <xf numFmtId="43" fontId="11" fillId="0" borderId="34" xfId="0" applyNumberFormat="1" applyFont="1" applyFill="1" applyBorder="1" applyAlignment="1" applyProtection="1">
      <alignment horizontal="right" vertical="center"/>
      <protection locked="0"/>
    </xf>
    <xf numFmtId="0" fontId="14" fillId="0" borderId="2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 vertical="center"/>
      <protection locked="0"/>
    </xf>
    <xf numFmtId="0" fontId="9" fillId="0" borderId="35" xfId="0" applyFont="1" applyFill="1" applyBorder="1" applyAlignment="1" applyProtection="1">
      <alignment vertical="center" wrapText="1"/>
      <protection locked="0"/>
    </xf>
    <xf numFmtId="43" fontId="16" fillId="0" borderId="1" xfId="1" applyFont="1" applyFill="1" applyBorder="1" applyAlignment="1" applyProtection="1">
      <alignment horizontal="right" vertical="center"/>
      <protection locked="0"/>
    </xf>
    <xf numFmtId="43" fontId="16" fillId="0" borderId="1" xfId="1" applyFont="1" applyBorder="1" applyAlignment="1" applyProtection="1">
      <alignment horizontal="right" vertical="center"/>
      <protection locked="0"/>
    </xf>
    <xf numFmtId="0" fontId="8" fillId="0" borderId="0" xfId="0" applyFont="1" applyFill="1"/>
    <xf numFmtId="0" fontId="14" fillId="0" borderId="1" xfId="0" applyFont="1" applyBorder="1" applyAlignment="1" applyProtection="1">
      <alignment horizontal="left" vertical="center" wrapText="1"/>
      <protection locked="0"/>
    </xf>
    <xf numFmtId="43" fontId="11" fillId="0" borderId="36" xfId="0" applyNumberFormat="1" applyFont="1" applyFill="1" applyBorder="1" applyAlignment="1" applyProtection="1">
      <alignment horizontal="right" vertical="center"/>
      <protection locked="0"/>
    </xf>
    <xf numFmtId="0" fontId="13" fillId="0" borderId="1" xfId="0" applyFont="1" applyFill="1" applyBorder="1" applyAlignment="1" applyProtection="1">
      <alignment horizontal="left" vertical="center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43" fontId="14" fillId="0" borderId="1" xfId="1" applyFont="1" applyFill="1" applyBorder="1" applyAlignment="1" applyProtection="1">
      <alignment vertical="center"/>
      <protection locked="0"/>
    </xf>
    <xf numFmtId="0" fontId="10" fillId="0" borderId="0" xfId="0" applyFont="1" applyFill="1"/>
    <xf numFmtId="0" fontId="13" fillId="0" borderId="1" xfId="0" applyFont="1" applyBorder="1" applyAlignment="1" applyProtection="1">
      <alignment horizontal="left" vertical="center"/>
      <protection locked="0"/>
    </xf>
    <xf numFmtId="0" fontId="14" fillId="3" borderId="1" xfId="0" applyFont="1" applyFill="1" applyBorder="1" applyAlignment="1" applyProtection="1">
      <alignment horizontal="left" vertical="center" wrapText="1"/>
      <protection locked="0"/>
    </xf>
    <xf numFmtId="0" fontId="14" fillId="0" borderId="1" xfId="0" applyFont="1" applyFill="1" applyBorder="1" applyAlignment="1" applyProtection="1">
      <alignment horizontal="left" vertical="center"/>
      <protection locked="0"/>
    </xf>
    <xf numFmtId="43" fontId="16" fillId="0" borderId="1" xfId="1" applyFont="1" applyBorder="1" applyAlignment="1" applyProtection="1">
      <alignment vertical="center"/>
      <protection locked="0"/>
    </xf>
    <xf numFmtId="43" fontId="16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13" fillId="0" borderId="1" xfId="0" applyFont="1" applyBorder="1" applyAlignment="1" applyProtection="1">
      <alignment vertical="center"/>
      <protection locked="0"/>
    </xf>
    <xf numFmtId="15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43" fontId="14" fillId="0" borderId="1" xfId="1" applyFont="1" applyFill="1" applyBorder="1" applyAlignment="1" applyProtection="1">
      <alignment horizontal="right" vertical="center"/>
      <protection locked="0"/>
    </xf>
    <xf numFmtId="0" fontId="14" fillId="0" borderId="1" xfId="0" applyFont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horizontal="right" vertical="center"/>
      <protection locked="0"/>
    </xf>
    <xf numFmtId="43" fontId="14" fillId="0" borderId="32" xfId="1" applyFont="1" applyBorder="1" applyAlignment="1" applyProtection="1">
      <alignment horizontal="right" vertical="center"/>
      <protection locked="0"/>
    </xf>
    <xf numFmtId="0" fontId="9" fillId="0" borderId="1" xfId="0" applyFont="1" applyFill="1" applyBorder="1" applyAlignment="1" applyProtection="1">
      <alignment vertical="center" wrapText="1"/>
      <protection locked="0"/>
    </xf>
    <xf numFmtId="0" fontId="9" fillId="0" borderId="32" xfId="0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horizontal="left" vertical="center" wrapText="1"/>
      <protection locked="0"/>
    </xf>
    <xf numFmtId="43" fontId="18" fillId="0" borderId="21" xfId="1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horizontal="left" vertical="center" indent="2"/>
      <protection locked="0"/>
    </xf>
    <xf numFmtId="17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43" fontId="19" fillId="0" borderId="1" xfId="1" applyFont="1" applyFill="1" applyBorder="1" applyAlignment="1" applyProtection="1">
      <alignment horizontal="right" vertical="center"/>
      <protection locked="0"/>
    </xf>
    <xf numFmtId="0" fontId="9" fillId="0" borderId="25" xfId="0" applyFont="1" applyFill="1" applyBorder="1" applyAlignment="1" applyProtection="1">
      <alignment horizontal="center" vertical="center"/>
      <protection locked="0"/>
    </xf>
    <xf numFmtId="43" fontId="9" fillId="0" borderId="1" xfId="1" applyFont="1" applyBorder="1" applyAlignment="1" applyProtection="1">
      <alignment horizontal="right" vertical="center"/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43" fontId="14" fillId="0" borderId="1" xfId="1" applyFont="1" applyBorder="1" applyAlignment="1" applyProtection="1">
      <alignment horizontal="center" vertical="center"/>
      <protection locked="0"/>
    </xf>
    <xf numFmtId="43" fontId="18" fillId="0" borderId="21" xfId="1" applyFont="1" applyBorder="1" applyAlignment="1" applyProtection="1">
      <alignment horizontal="right" vertical="center"/>
      <protection locked="0"/>
    </xf>
    <xf numFmtId="43" fontId="14" fillId="0" borderId="1" xfId="1" applyFont="1" applyBorder="1" applyAlignment="1" applyProtection="1">
      <alignment horizontal="right" vertical="center"/>
      <protection locked="0"/>
    </xf>
    <xf numFmtId="43" fontId="9" fillId="0" borderId="37" xfId="1" applyFont="1" applyFill="1" applyBorder="1" applyProtection="1">
      <protection locked="0"/>
    </xf>
    <xf numFmtId="43" fontId="9" fillId="0" borderId="38" xfId="1" applyFont="1" applyFill="1" applyBorder="1" applyProtection="1">
      <protection locked="0"/>
    </xf>
    <xf numFmtId="43" fontId="9" fillId="0" borderId="33" xfId="1" applyFont="1" applyFill="1" applyBorder="1" applyProtection="1">
      <protection locked="0"/>
    </xf>
    <xf numFmtId="43" fontId="9" fillId="0" borderId="18" xfId="1" applyFont="1" applyFill="1" applyBorder="1" applyProtection="1">
      <protection locked="0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43" fontId="14" fillId="0" borderId="1" xfId="1" applyFont="1" applyBorder="1" applyAlignment="1" applyProtection="1">
      <alignment horizontal="center" vertical="center" wrapText="1"/>
      <protection locked="0"/>
    </xf>
    <xf numFmtId="43" fontId="9" fillId="0" borderId="30" xfId="1" applyFont="1" applyFill="1" applyBorder="1" applyProtection="1">
      <protection locked="0"/>
    </xf>
    <xf numFmtId="43" fontId="9" fillId="0" borderId="17" xfId="1" applyFont="1" applyFill="1" applyBorder="1" applyProtection="1">
      <protection locked="0"/>
    </xf>
    <xf numFmtId="0" fontId="9" fillId="0" borderId="30" xfId="0" applyFont="1" applyFill="1" applyBorder="1" applyAlignment="1" applyProtection="1">
      <alignment horizontal="center" vertical="center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43" fontId="11" fillId="0" borderId="1" xfId="1" applyFont="1" applyFill="1" applyBorder="1" applyAlignment="1" applyProtection="1">
      <alignment horizontal="right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43" fontId="9" fillId="0" borderId="25" xfId="1" applyFont="1" applyFill="1" applyBorder="1" applyProtection="1">
      <protection locked="0"/>
    </xf>
    <xf numFmtId="43" fontId="14" fillId="0" borderId="32" xfId="1" applyFont="1" applyBorder="1" applyAlignment="1" applyProtection="1">
      <alignment vertical="center"/>
      <protection locked="0"/>
    </xf>
    <xf numFmtId="43" fontId="14" fillId="0" borderId="1" xfId="1" applyFont="1" applyBorder="1" applyAlignment="1" applyProtection="1">
      <alignment vertical="center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9" fillId="0" borderId="22" xfId="0" applyFont="1" applyFill="1" applyBorder="1" applyAlignment="1" applyProtection="1">
      <alignment vertical="center" wrapText="1"/>
      <protection locked="0"/>
    </xf>
    <xf numFmtId="43" fontId="14" fillId="0" borderId="39" xfId="1" applyFont="1" applyBorder="1" applyAlignment="1" applyProtection="1">
      <alignment horizontal="right" vertical="center"/>
      <protection locked="0"/>
    </xf>
    <xf numFmtId="43" fontId="14" fillId="0" borderId="1" xfId="1" applyFont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49" fontId="14" fillId="0" borderId="31" xfId="0" applyNumberFormat="1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left" vertical="center"/>
      <protection locked="0"/>
    </xf>
    <xf numFmtId="164" fontId="14" fillId="0" borderId="35" xfId="0" applyNumberFormat="1" applyFont="1" applyBorder="1" applyAlignment="1" applyProtection="1">
      <alignment horizontal="center" vertical="center"/>
      <protection locked="0"/>
    </xf>
    <xf numFmtId="164" fontId="14" fillId="0" borderId="1" xfId="0" applyNumberFormat="1" applyFont="1" applyBorder="1" applyAlignment="1" applyProtection="1">
      <alignment horizontal="center" vertical="center"/>
      <protection locked="0"/>
    </xf>
    <xf numFmtId="43" fontId="14" fillId="0" borderId="1" xfId="1" applyNumberFormat="1" applyFont="1" applyFill="1" applyBorder="1" applyAlignment="1" applyProtection="1">
      <alignment horizontal="right" vertical="center"/>
      <protection locked="0"/>
    </xf>
    <xf numFmtId="43" fontId="14" fillId="0" borderId="1" xfId="1" applyNumberFormat="1" applyFont="1" applyBorder="1" applyAlignment="1" applyProtection="1">
      <alignment vertical="center"/>
      <protection locked="0"/>
    </xf>
    <xf numFmtId="0" fontId="14" fillId="0" borderId="31" xfId="0" applyFont="1" applyBorder="1" applyAlignment="1" applyProtection="1">
      <alignment horizontal="left" vertical="center"/>
      <protection locked="0"/>
    </xf>
    <xf numFmtId="43" fontId="18" fillId="0" borderId="31" xfId="1" applyFont="1" applyBorder="1" applyAlignment="1" applyProtection="1">
      <alignment horizontal="right" vertical="center"/>
      <protection locked="0"/>
    </xf>
    <xf numFmtId="43" fontId="14" fillId="0" borderId="32" xfId="1" applyNumberFormat="1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horizontal="left" vertical="center"/>
      <protection locked="0"/>
    </xf>
    <xf numFmtId="0" fontId="9" fillId="0" borderId="41" xfId="0" applyFont="1" applyFill="1" applyBorder="1" applyAlignment="1" applyProtection="1">
      <alignment vertical="center" wrapText="1"/>
      <protection locked="0"/>
    </xf>
    <xf numFmtId="43" fontId="18" fillId="0" borderId="27" xfId="1" applyFont="1" applyBorder="1" applyAlignment="1" applyProtection="1">
      <alignment horizontal="right" vertical="center"/>
      <protection locked="0"/>
    </xf>
    <xf numFmtId="43" fontId="14" fillId="0" borderId="7" xfId="1" applyNumberFormat="1" applyFont="1" applyBorder="1" applyAlignment="1" applyProtection="1">
      <alignment vertical="center"/>
      <protection locked="0"/>
    </xf>
    <xf numFmtId="43" fontId="14" fillId="0" borderId="7" xfId="1" applyFont="1" applyBorder="1" applyAlignment="1" applyProtection="1">
      <alignment horizontal="right" vertical="center"/>
      <protection locked="0"/>
    </xf>
    <xf numFmtId="0" fontId="14" fillId="0" borderId="39" xfId="0" applyFont="1" applyBorder="1" applyAlignment="1" applyProtection="1">
      <alignment horizontal="left" vertical="center"/>
      <protection locked="0"/>
    </xf>
    <xf numFmtId="0" fontId="14" fillId="0" borderId="39" xfId="0" applyFont="1" applyBorder="1" applyAlignment="1" applyProtection="1">
      <alignment horizontal="center" vertical="center"/>
      <protection locked="0"/>
    </xf>
    <xf numFmtId="43" fontId="18" fillId="0" borderId="29" xfId="1" applyFont="1" applyBorder="1" applyAlignment="1" applyProtection="1">
      <alignment horizontal="right" vertical="center"/>
      <protection locked="0"/>
    </xf>
    <xf numFmtId="43" fontId="14" fillId="0" borderId="39" xfId="1" applyNumberFormat="1" applyFont="1" applyBorder="1" applyAlignment="1" applyProtection="1">
      <alignment vertical="center"/>
      <protection locked="0"/>
    </xf>
    <xf numFmtId="43" fontId="14" fillId="0" borderId="28" xfId="1" applyFont="1" applyBorder="1" applyAlignment="1" applyProtection="1">
      <alignment horizontal="center" vertical="center"/>
      <protection locked="0"/>
    </xf>
    <xf numFmtId="43" fontId="14" fillId="0" borderId="1" xfId="1" applyNumberFormat="1" applyFont="1" applyFill="1" applyBorder="1" applyAlignment="1" applyProtection="1">
      <alignment vertical="center"/>
      <protection locked="0"/>
    </xf>
    <xf numFmtId="43" fontId="14" fillId="0" borderId="32" xfId="1" applyNumberFormat="1" applyFont="1" applyFill="1" applyBorder="1" applyAlignment="1" applyProtection="1">
      <alignment vertical="center"/>
      <protection locked="0"/>
    </xf>
    <xf numFmtId="49" fontId="14" fillId="0" borderId="2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vertical="center"/>
      <protection locked="0"/>
    </xf>
    <xf numFmtId="43" fontId="9" fillId="0" borderId="14" xfId="1" applyFont="1" applyFill="1" applyBorder="1" applyProtection="1">
      <protection locked="0"/>
    </xf>
    <xf numFmtId="164" fontId="14" fillId="0" borderId="1" xfId="0" applyNumberFormat="1" applyFont="1" applyBorder="1" applyAlignment="1" applyProtection="1">
      <alignment horizontal="center"/>
      <protection locked="0"/>
    </xf>
    <xf numFmtId="49" fontId="14" fillId="0" borderId="31" xfId="0" applyNumberFormat="1" applyFont="1" applyBorder="1" applyAlignment="1" applyProtection="1">
      <alignment vertical="center"/>
      <protection locked="0"/>
    </xf>
    <xf numFmtId="43" fontId="14" fillId="0" borderId="21" xfId="1" applyNumberFormat="1" applyFont="1" applyBorder="1" applyAlignment="1" applyProtection="1">
      <alignment vertical="center"/>
      <protection locked="0"/>
    </xf>
    <xf numFmtId="43" fontId="11" fillId="0" borderId="36" xfId="0" applyNumberFormat="1" applyFont="1" applyFill="1" applyBorder="1" applyAlignment="1" applyProtection="1">
      <alignment vertical="center"/>
      <protection locked="0"/>
    </xf>
    <xf numFmtId="43" fontId="9" fillId="0" borderId="33" xfId="1" applyFont="1" applyFill="1" applyBorder="1" applyAlignment="1" applyProtection="1">
      <alignment vertical="center"/>
      <protection locked="0"/>
    </xf>
    <xf numFmtId="43" fontId="9" fillId="0" borderId="18" xfId="1" applyFont="1" applyFill="1" applyBorder="1" applyAlignment="1" applyProtection="1">
      <alignment vertical="center"/>
      <protection locked="0"/>
    </xf>
    <xf numFmtId="0" fontId="9" fillId="0" borderId="19" xfId="0" applyFont="1" applyFill="1" applyBorder="1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43" fontId="18" fillId="0" borderId="21" xfId="1" applyFont="1" applyBorder="1" applyAlignment="1" applyProtection="1">
      <alignment horizontal="center" vertical="center"/>
      <protection locked="0"/>
    </xf>
    <xf numFmtId="43" fontId="14" fillId="0" borderId="21" xfId="1" applyNumberFormat="1" applyFont="1" applyBorder="1" applyAlignment="1" applyProtection="1">
      <alignment horizontal="center" vertical="center"/>
      <protection locked="0"/>
    </xf>
    <xf numFmtId="43" fontId="11" fillId="0" borderId="36" xfId="0" applyNumberFormat="1" applyFont="1" applyFill="1" applyBorder="1" applyAlignment="1" applyProtection="1">
      <alignment horizontal="center" vertical="center"/>
      <protection locked="0"/>
    </xf>
    <xf numFmtId="43" fontId="9" fillId="0" borderId="33" xfId="1" applyFont="1" applyFill="1" applyBorder="1" applyAlignment="1" applyProtection="1">
      <alignment horizontal="center" vertical="center"/>
      <protection locked="0"/>
    </xf>
    <xf numFmtId="43" fontId="9" fillId="0" borderId="18" xfId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14" fillId="0" borderId="1" xfId="0" applyFont="1" applyBorder="1" applyAlignment="1" applyProtection="1">
      <alignment horizontal="left"/>
      <protection locked="0"/>
    </xf>
    <xf numFmtId="0" fontId="14" fillId="0" borderId="32" xfId="0" applyFont="1" applyBorder="1" applyAlignment="1" applyProtection="1">
      <alignment horizontal="left"/>
      <protection locked="0"/>
    </xf>
    <xf numFmtId="43" fontId="14" fillId="0" borderId="31" xfId="1" applyNumberFormat="1" applyFont="1" applyBorder="1" applyAlignment="1" applyProtection="1">
      <alignment vertical="center"/>
      <protection locked="0"/>
    </xf>
    <xf numFmtId="0" fontId="14" fillId="0" borderId="27" xfId="0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vertical="center" wrapText="1"/>
      <protection locked="0"/>
    </xf>
    <xf numFmtId="43" fontId="14" fillId="0" borderId="27" xfId="1" applyNumberFormat="1" applyFont="1" applyBorder="1" applyAlignment="1" applyProtection="1">
      <alignment vertical="center"/>
      <protection locked="0"/>
    </xf>
    <xf numFmtId="0" fontId="14" fillId="0" borderId="1" xfId="1" applyNumberFormat="1" applyFont="1" applyBorder="1" applyAlignment="1" applyProtection="1">
      <alignment horizontal="left" vertical="center"/>
      <protection locked="0"/>
    </xf>
    <xf numFmtId="43" fontId="14" fillId="0" borderId="21" xfId="1" applyNumberFormat="1" applyFont="1" applyFill="1" applyBorder="1" applyAlignment="1" applyProtection="1">
      <alignment horizontal="right" vertical="center"/>
      <protection locked="0"/>
    </xf>
    <xf numFmtId="0" fontId="14" fillId="0" borderId="31" xfId="0" applyFont="1" applyBorder="1" applyAlignment="1" applyProtection="1">
      <alignment horizontal="left" vertical="center" wrapText="1"/>
      <protection locked="0"/>
    </xf>
    <xf numFmtId="43" fontId="9" fillId="0" borderId="25" xfId="1" applyFont="1" applyFill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43" fontId="14" fillId="0" borderId="0" xfId="1" applyFont="1" applyFill="1" applyBorder="1" applyAlignment="1" applyProtection="1">
      <alignment horizontal="right" vertical="center"/>
      <protection locked="0"/>
    </xf>
    <xf numFmtId="0" fontId="11" fillId="0" borderId="1" xfId="0" applyFont="1" applyBorder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43" fontId="18" fillId="0" borderId="1" xfId="1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 wrapText="1"/>
      <protection locked="0"/>
    </xf>
    <xf numFmtId="43" fontId="11" fillId="0" borderId="0" xfId="1" applyFont="1" applyBorder="1" applyAlignment="1" applyProtection="1">
      <alignment horizontal="center" vertical="center"/>
      <protection locked="0"/>
    </xf>
    <xf numFmtId="43" fontId="18" fillId="0" borderId="0" xfId="1" applyFont="1" applyFill="1" applyBorder="1" applyAlignment="1" applyProtection="1">
      <alignment horizontal="right" vertical="center"/>
      <protection locked="0"/>
    </xf>
    <xf numFmtId="43" fontId="11" fillId="0" borderId="0" xfId="0" applyNumberFormat="1" applyFont="1" applyFill="1" applyBorder="1" applyAlignment="1" applyProtection="1">
      <alignment horizontal="right" vertical="center"/>
      <protection locked="0"/>
    </xf>
    <xf numFmtId="43" fontId="7" fillId="0" borderId="0" xfId="1" applyFont="1" applyFill="1" applyBorder="1" applyAlignment="1" applyProtection="1">
      <alignment vertical="center"/>
      <protection locked="0"/>
    </xf>
    <xf numFmtId="43" fontId="9" fillId="0" borderId="0" xfId="1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43" fontId="9" fillId="0" borderId="0" xfId="1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center" vertical="top" wrapText="1"/>
      <protection locked="0"/>
    </xf>
    <xf numFmtId="0" fontId="24" fillId="0" borderId="0" xfId="0" applyFont="1" applyFill="1" applyBorder="1" applyAlignment="1" applyProtection="1">
      <alignment horizontal="center" vertical="top"/>
      <protection locked="0"/>
    </xf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43" fontId="27" fillId="0" borderId="0" xfId="1" applyFont="1" applyFill="1" applyBorder="1" applyAlignment="1" applyProtection="1">
      <alignment horizontal="right" vertical="center"/>
      <protection locked="0"/>
    </xf>
    <xf numFmtId="0" fontId="26" fillId="0" borderId="0" xfId="0" applyFont="1"/>
    <xf numFmtId="43" fontId="26" fillId="0" borderId="0" xfId="0" applyNumberFormat="1" applyFont="1"/>
    <xf numFmtId="43" fontId="26" fillId="0" borderId="0" xfId="1" applyFont="1"/>
    <xf numFmtId="49" fontId="14" fillId="6" borderId="31" xfId="0" applyNumberFormat="1" applyFont="1" applyFill="1" applyBorder="1" applyAlignment="1" applyProtection="1">
      <alignment horizontal="center" vertical="center"/>
      <protection locked="0"/>
    </xf>
    <xf numFmtId="0" fontId="22" fillId="6" borderId="1" xfId="0" applyFont="1" applyFill="1" applyBorder="1" applyAlignment="1" applyProtection="1">
      <alignment horizontal="left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164" fontId="14" fillId="6" borderId="35" xfId="0" applyNumberFormat="1" applyFont="1" applyFill="1" applyBorder="1" applyAlignment="1" applyProtection="1">
      <alignment horizontal="center" vertical="center"/>
      <protection locked="0"/>
    </xf>
    <xf numFmtId="164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9" fillId="6" borderId="35" xfId="0" applyFont="1" applyFill="1" applyBorder="1" applyAlignment="1" applyProtection="1">
      <alignment vertical="center" wrapText="1"/>
      <protection locked="0"/>
    </xf>
    <xf numFmtId="43" fontId="11" fillId="6" borderId="26" xfId="1" applyFont="1" applyFill="1" applyBorder="1" applyAlignment="1" applyProtection="1">
      <alignment horizontal="center" vertical="center"/>
      <protection locked="0"/>
    </xf>
    <xf numFmtId="43" fontId="18" fillId="6" borderId="21" xfId="1" applyFont="1" applyFill="1" applyBorder="1" applyAlignment="1" applyProtection="1">
      <alignment horizontal="right" vertical="center"/>
      <protection locked="0"/>
    </xf>
    <xf numFmtId="43" fontId="14" fillId="6" borderId="1" xfId="1" applyNumberFormat="1" applyFont="1" applyFill="1" applyBorder="1" applyAlignment="1" applyProtection="1">
      <alignment horizontal="right" vertical="center"/>
      <protection locked="0"/>
    </xf>
    <xf numFmtId="43" fontId="14" fillId="6" borderId="1" xfId="1" applyFont="1" applyFill="1" applyBorder="1" applyAlignment="1" applyProtection="1">
      <alignment horizontal="right" vertical="center"/>
      <protection locked="0"/>
    </xf>
    <xf numFmtId="43" fontId="9" fillId="6" borderId="30" xfId="1" applyFont="1" applyFill="1" applyBorder="1" applyProtection="1">
      <protection locked="0"/>
    </xf>
    <xf numFmtId="43" fontId="9" fillId="6" borderId="17" xfId="1" applyFont="1" applyFill="1" applyBorder="1" applyProtection="1">
      <protection locked="0"/>
    </xf>
    <xf numFmtId="0" fontId="9" fillId="6" borderId="30" xfId="0" applyFont="1" applyFill="1" applyBorder="1" applyAlignment="1" applyProtection="1">
      <alignment horizontal="center" vertical="center"/>
      <protection locked="0"/>
    </xf>
    <xf numFmtId="0" fontId="8" fillId="6" borderId="0" xfId="0" applyFont="1" applyFill="1"/>
    <xf numFmtId="0" fontId="22" fillId="6" borderId="31" xfId="0" applyFont="1" applyFill="1" applyBorder="1" applyAlignment="1" applyProtection="1">
      <alignment vertical="center"/>
      <protection locked="0"/>
    </xf>
    <xf numFmtId="0" fontId="14" fillId="6" borderId="32" xfId="0" applyFont="1" applyFill="1" applyBorder="1" applyAlignment="1" applyProtection="1">
      <alignment horizontal="center" vertical="center"/>
      <protection locked="0"/>
    </xf>
    <xf numFmtId="164" fontId="14" fillId="6" borderId="0" xfId="0" applyNumberFormat="1" applyFont="1" applyFill="1" applyBorder="1" applyAlignment="1" applyProtection="1">
      <alignment horizontal="left" indent="2"/>
      <protection locked="0"/>
    </xf>
    <xf numFmtId="164" fontId="14" fillId="6" borderId="32" xfId="0" applyNumberFormat="1" applyFont="1" applyFill="1" applyBorder="1" applyAlignment="1" applyProtection="1">
      <alignment horizontal="center"/>
      <protection locked="0"/>
    </xf>
    <xf numFmtId="0" fontId="9" fillId="6" borderId="0" xfId="0" applyFont="1" applyFill="1" applyBorder="1" applyAlignment="1" applyProtection="1">
      <alignment vertical="center" wrapText="1"/>
      <protection locked="0"/>
    </xf>
    <xf numFmtId="43" fontId="14" fillId="6" borderId="33" xfId="1" applyFont="1" applyFill="1" applyBorder="1" applyAlignment="1" applyProtection="1">
      <alignment horizontal="center" vertical="center"/>
      <protection locked="0"/>
    </xf>
    <xf numFmtId="43" fontId="18" fillId="6" borderId="31" xfId="1" applyFont="1" applyFill="1" applyBorder="1" applyAlignment="1" applyProtection="1">
      <alignment horizontal="right" vertical="center"/>
      <protection locked="0"/>
    </xf>
    <xf numFmtId="43" fontId="11" fillId="6" borderId="32" xfId="1" applyNumberFormat="1" applyFont="1" applyFill="1" applyBorder="1" applyAlignment="1" applyProtection="1">
      <alignment horizontal="right" vertical="center"/>
      <protection locked="0"/>
    </xf>
    <xf numFmtId="43" fontId="14" fillId="6" borderId="32" xfId="1" applyFont="1" applyFill="1" applyBorder="1" applyAlignment="1" applyProtection="1">
      <alignment horizontal="right" vertical="center"/>
      <protection locked="0"/>
    </xf>
    <xf numFmtId="49" fontId="14" fillId="6" borderId="21" xfId="0" applyNumberFormat="1" applyFont="1" applyFill="1" applyBorder="1" applyAlignment="1" applyProtection="1">
      <alignment horizontal="center" vertical="center"/>
      <protection locked="0"/>
    </xf>
    <xf numFmtId="0" fontId="14" fillId="6" borderId="2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 applyProtection="1">
      <alignment vertical="center" wrapText="1"/>
      <protection locked="0"/>
    </xf>
    <xf numFmtId="43" fontId="11" fillId="6" borderId="28" xfId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/>
    </xf>
    <xf numFmtId="43" fontId="28" fillId="6" borderId="34" xfId="0" applyNumberFormat="1" applyFont="1" applyFill="1" applyBorder="1" applyAlignment="1" applyProtection="1">
      <alignment horizontal="right" vertical="center"/>
      <protection locked="0"/>
    </xf>
    <xf numFmtId="43" fontId="0" fillId="6" borderId="0" xfId="1" applyFont="1" applyFill="1"/>
    <xf numFmtId="43" fontId="6" fillId="0" borderId="0" xfId="1" applyFont="1"/>
    <xf numFmtId="43" fontId="9" fillId="0" borderId="1" xfId="1" applyFont="1" applyFill="1" applyBorder="1" applyProtection="1">
      <protection locked="0"/>
    </xf>
    <xf numFmtId="43" fontId="9" fillId="6" borderId="1" xfId="1" applyFont="1" applyFill="1" applyBorder="1" applyProtection="1"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43" fontId="11" fillId="0" borderId="1" xfId="1" applyFont="1" applyBorder="1" applyAlignment="1" applyProtection="1">
      <alignment horizontal="center" vertical="center"/>
      <protection locked="0"/>
    </xf>
    <xf numFmtId="43" fontId="8" fillId="0" borderId="0" xfId="0" applyNumberFormat="1" applyFont="1"/>
    <xf numFmtId="43" fontId="0" fillId="0" borderId="7" xfId="1" applyFont="1" applyBorder="1"/>
    <xf numFmtId="164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43" fontId="15" fillId="0" borderId="1" xfId="1" applyFont="1" applyBorder="1" applyAlignment="1" applyProtection="1">
      <alignment horizontal="center" vertical="center"/>
      <protection locked="0"/>
    </xf>
    <xf numFmtId="43" fontId="7" fillId="0" borderId="1" xfId="1" applyNumberFormat="1" applyFont="1" applyFill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indent="2"/>
      <protection locked="0"/>
    </xf>
    <xf numFmtId="3" fontId="0" fillId="0" borderId="0" xfId="0" applyNumberFormat="1"/>
    <xf numFmtId="43" fontId="0" fillId="0" borderId="0" xfId="1" applyFont="1" applyAlignment="1">
      <alignment horizontal="right"/>
    </xf>
    <xf numFmtId="43" fontId="0" fillId="8" borderId="1" xfId="1" applyFont="1" applyFill="1" applyBorder="1"/>
    <xf numFmtId="43" fontId="4" fillId="8" borderId="6" xfId="1" applyFont="1" applyFill="1" applyBorder="1" applyAlignment="1">
      <alignment horizontal="center"/>
    </xf>
    <xf numFmtId="0" fontId="14" fillId="0" borderId="1" xfId="0" applyFont="1" applyBorder="1" applyAlignment="1" applyProtection="1">
      <alignment horizontal="left" vertical="center" indent="2"/>
      <protection locked="0"/>
    </xf>
    <xf numFmtId="43" fontId="8" fillId="0" borderId="0" xfId="1" applyFont="1"/>
    <xf numFmtId="43" fontId="11" fillId="0" borderId="1" xfId="0" applyNumberFormat="1" applyFont="1" applyFill="1" applyBorder="1" applyAlignment="1" applyProtection="1">
      <alignment horizontal="right" vertical="center"/>
      <protection locked="0"/>
    </xf>
    <xf numFmtId="168" fontId="14" fillId="0" borderId="1" xfId="1" applyNumberFormat="1" applyFont="1" applyBorder="1" applyAlignment="1" applyProtection="1">
      <alignment vertical="center"/>
      <protection locked="0"/>
    </xf>
    <xf numFmtId="43" fontId="18" fillId="0" borderId="1" xfId="1" applyFont="1" applyBorder="1" applyAlignment="1" applyProtection="1">
      <alignment horizontal="left" vertical="center"/>
      <protection locked="0"/>
    </xf>
    <xf numFmtId="43" fontId="9" fillId="0" borderId="1" xfId="0" applyNumberFormat="1" applyFont="1" applyFill="1" applyBorder="1" applyAlignment="1" applyProtection="1">
      <alignment horizontal="right" vertical="center" wrapText="1"/>
      <protection locked="0"/>
    </xf>
    <xf numFmtId="43" fontId="9" fillId="0" borderId="1" xfId="1" applyFont="1" applyFill="1" applyBorder="1" applyAlignment="1" applyProtection="1">
      <alignment horizontal="right" vertical="center"/>
      <protection locked="0"/>
    </xf>
    <xf numFmtId="0" fontId="8" fillId="0" borderId="1" xfId="0" applyFont="1" applyBorder="1"/>
    <xf numFmtId="43" fontId="14" fillId="0" borderId="1" xfId="0" applyNumberFormat="1" applyFont="1" applyFill="1" applyBorder="1" applyAlignment="1" applyProtection="1">
      <alignment horizontal="right" vertical="center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43" fontId="9" fillId="0" borderId="1" xfId="1" applyFont="1" applyFill="1" applyBorder="1" applyAlignment="1" applyProtection="1">
      <alignment vertical="center"/>
      <protection locked="0"/>
    </xf>
    <xf numFmtId="43" fontId="7" fillId="0" borderId="1" xfId="1" applyFont="1" applyFill="1" applyBorder="1" applyAlignment="1" applyProtection="1">
      <alignment vertical="center"/>
      <protection locked="0"/>
    </xf>
    <xf numFmtId="167" fontId="8" fillId="0" borderId="0" xfId="0" applyNumberFormat="1" applyFont="1" applyFill="1"/>
    <xf numFmtId="0" fontId="11" fillId="0" borderId="1" xfId="0" applyFont="1" applyBorder="1" applyAlignment="1" applyProtection="1">
      <alignment horizontal="center" vertical="center"/>
      <protection locked="0"/>
    </xf>
    <xf numFmtId="43" fontId="9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43" fontId="9" fillId="0" borderId="1" xfId="1" applyNumberFormat="1" applyFont="1" applyFill="1" applyBorder="1" applyAlignment="1" applyProtection="1">
      <alignment vertical="center" wrapText="1"/>
      <protection locked="0"/>
    </xf>
    <xf numFmtId="43" fontId="11" fillId="0" borderId="1" xfId="1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43" fontId="16" fillId="0" borderId="1" xfId="0" applyNumberFormat="1" applyFont="1" applyFill="1" applyBorder="1" applyAlignment="1" applyProtection="1">
      <alignment vertical="center" wrapText="1"/>
      <protection locked="0"/>
    </xf>
    <xf numFmtId="43" fontId="7" fillId="0" borderId="1" xfId="0" applyNumberFormat="1" applyFont="1" applyFill="1" applyBorder="1" applyAlignment="1" applyProtection="1">
      <alignment horizontal="right" vertical="center" wrapText="1"/>
      <protection locked="0"/>
    </xf>
    <xf numFmtId="43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left" vertical="center"/>
      <protection locked="0"/>
    </xf>
    <xf numFmtId="43" fontId="15" fillId="0" borderId="1" xfId="1" applyFont="1" applyFill="1" applyBorder="1" applyAlignment="1" applyProtection="1">
      <alignment horizontal="center" vertical="center"/>
      <protection locked="0"/>
    </xf>
    <xf numFmtId="43" fontId="15" fillId="0" borderId="1" xfId="0" applyNumberFormat="1" applyFont="1" applyFill="1" applyBorder="1" applyAlignment="1" applyProtection="1">
      <alignment vertical="center" wrapText="1"/>
      <protection locked="0"/>
    </xf>
    <xf numFmtId="43" fontId="15" fillId="0" borderId="1" xfId="1" applyFont="1" applyFill="1" applyBorder="1" applyAlignment="1" applyProtection="1">
      <alignment horizontal="right" vertical="center"/>
      <protection locked="0"/>
    </xf>
    <xf numFmtId="0" fontId="15" fillId="0" borderId="1" xfId="0" applyFont="1" applyFill="1" applyBorder="1" applyAlignment="1" applyProtection="1">
      <alignment horizontal="right" vertical="center"/>
      <protection locked="0"/>
    </xf>
    <xf numFmtId="43" fontId="9" fillId="0" borderId="1" xfId="0" applyNumberFormat="1" applyFont="1" applyFill="1" applyBorder="1" applyAlignment="1" applyProtection="1">
      <alignment vertical="center" wrapText="1"/>
      <protection locked="0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horizontal="left" vertical="center"/>
      <protection locked="0"/>
    </xf>
    <xf numFmtId="43" fontId="15" fillId="3" borderId="1" xfId="1" applyFont="1" applyFill="1" applyBorder="1" applyAlignment="1" applyProtection="1">
      <alignment horizontal="center" vertical="center"/>
      <protection locked="0"/>
    </xf>
    <xf numFmtId="43" fontId="16" fillId="0" borderId="1" xfId="1" applyFont="1" applyFill="1" applyBorder="1" applyAlignment="1" applyProtection="1">
      <alignment vertical="center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left" indent="2"/>
      <protection locked="0"/>
    </xf>
    <xf numFmtId="0" fontId="14" fillId="0" borderId="1" xfId="0" applyFont="1" applyBorder="1" applyAlignment="1" applyProtection="1">
      <alignment horizontal="center"/>
      <protection locked="0"/>
    </xf>
    <xf numFmtId="43" fontId="16" fillId="3" borderId="1" xfId="1" applyFont="1" applyFill="1" applyBorder="1" applyAlignment="1" applyProtection="1">
      <alignment vertical="center"/>
      <protection locked="0"/>
    </xf>
    <xf numFmtId="0" fontId="11" fillId="0" borderId="1" xfId="0" applyFont="1" applyBorder="1" applyAlignment="1" applyProtection="1">
      <alignment horizontal="center"/>
      <protection locked="0"/>
    </xf>
    <xf numFmtId="43" fontId="18" fillId="0" borderId="1" xfId="1" applyFont="1" applyBorder="1" applyAlignment="1" applyProtection="1">
      <alignment vertical="center"/>
      <protection locked="0"/>
    </xf>
    <xf numFmtId="0" fontId="7" fillId="0" borderId="1" xfId="0" applyFont="1" applyFill="1" applyBorder="1" applyAlignment="1" applyProtection="1">
      <alignment horizontal="center" wrapText="1"/>
      <protection locked="0"/>
    </xf>
    <xf numFmtId="0" fontId="9" fillId="0" borderId="1" xfId="0" applyFont="1" applyFill="1" applyBorder="1" applyProtection="1">
      <protection locked="0"/>
    </xf>
    <xf numFmtId="43" fontId="7" fillId="0" borderId="1" xfId="1" applyFont="1" applyFill="1" applyBorder="1" applyAlignment="1" applyProtection="1">
      <alignment horizontal="right" vertic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20" fillId="0" borderId="1" xfId="0" applyFont="1" applyBorder="1" applyAlignment="1" applyProtection="1">
      <alignment horizontal="left" vertical="center"/>
      <protection locked="0"/>
    </xf>
    <xf numFmtId="43" fontId="18" fillId="0" borderId="1" xfId="1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20" fillId="7" borderId="1" xfId="0" applyFont="1" applyFill="1" applyBorder="1" applyAlignment="1" applyProtection="1">
      <alignment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43" fontId="11" fillId="0" borderId="1" xfId="1" applyFont="1" applyBorder="1" applyAlignment="1" applyProtection="1">
      <alignment horizontal="center" vertical="center" wrapText="1"/>
      <protection locked="0"/>
    </xf>
    <xf numFmtId="0" fontId="20" fillId="7" borderId="1" xfId="0" applyFont="1" applyFill="1" applyBorder="1" applyAlignment="1" applyProtection="1">
      <alignment horizontal="left" vertical="center"/>
      <protection locked="0"/>
    </xf>
    <xf numFmtId="49" fontId="14" fillId="0" borderId="1" xfId="0" applyNumberFormat="1" applyFont="1" applyBorder="1" applyAlignment="1" applyProtection="1">
      <alignment horizontal="left" vertical="center" wrapText="1"/>
      <protection locked="0"/>
    </xf>
    <xf numFmtId="0" fontId="11" fillId="7" borderId="1" xfId="0" applyFont="1" applyFill="1" applyBorder="1" applyAlignment="1" applyProtection="1">
      <alignment horizontal="left" vertical="center"/>
      <protection locked="0"/>
    </xf>
    <xf numFmtId="0" fontId="21" fillId="0" borderId="1" xfId="0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left" vertical="center"/>
      <protection locked="0"/>
    </xf>
    <xf numFmtId="0" fontId="20" fillId="0" borderId="1" xfId="0" applyFont="1" applyBorder="1" applyAlignment="1" applyProtection="1">
      <alignment horizontal="left" vertical="center" wrapText="1"/>
      <protection locked="0"/>
    </xf>
    <xf numFmtId="43" fontId="11" fillId="0" borderId="1" xfId="1" applyFont="1" applyFill="1" applyBorder="1" applyAlignment="1" applyProtection="1">
      <alignment horizontal="left" vertical="center"/>
      <protection locked="0"/>
    </xf>
    <xf numFmtId="17" fontId="9" fillId="0" borderId="1" xfId="0" applyNumberFormat="1" applyFont="1" applyFill="1" applyBorder="1" applyAlignment="1" applyProtection="1">
      <alignment horizontal="center" vertical="center"/>
      <protection locked="0"/>
    </xf>
    <xf numFmtId="49" fontId="14" fillId="0" borderId="1" xfId="0" applyNumberFormat="1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vertical="center"/>
      <protection locked="0"/>
    </xf>
    <xf numFmtId="164" fontId="14" fillId="0" borderId="1" xfId="0" applyNumberFormat="1" applyFont="1" applyBorder="1" applyAlignment="1" applyProtection="1">
      <alignment horizontal="left" indent="2"/>
      <protection locked="0"/>
    </xf>
    <xf numFmtId="43" fontId="11" fillId="0" borderId="1" xfId="1" applyNumberFormat="1" applyFont="1" applyFill="1" applyBorder="1" applyAlignment="1" applyProtection="1">
      <alignment horizontal="right" vertical="center"/>
      <protection locked="0"/>
    </xf>
    <xf numFmtId="49" fontId="14" fillId="0" borderId="1" xfId="0" applyNumberFormat="1" applyFont="1" applyBorder="1" applyAlignment="1" applyProtection="1">
      <alignment vertical="center"/>
      <protection locked="0"/>
    </xf>
    <xf numFmtId="43" fontId="11" fillId="0" borderId="1" xfId="0" applyNumberFormat="1" applyFont="1" applyFill="1" applyBorder="1" applyAlignment="1" applyProtection="1">
      <alignment vertical="center"/>
      <protection locked="0"/>
    </xf>
    <xf numFmtId="0" fontId="9" fillId="0" borderId="1" xfId="0" applyFont="1" applyFill="1" applyBorder="1" applyAlignment="1" applyProtection="1">
      <alignment vertical="center"/>
      <protection locked="0"/>
    </xf>
    <xf numFmtId="43" fontId="18" fillId="0" borderId="1" xfId="1" applyFont="1" applyBorder="1" applyAlignment="1" applyProtection="1">
      <alignment horizontal="center" vertical="center"/>
      <protection locked="0"/>
    </xf>
    <xf numFmtId="43" fontId="14" fillId="0" borderId="1" xfId="1" applyNumberFormat="1" applyFont="1" applyBorder="1" applyAlignment="1" applyProtection="1">
      <alignment horizontal="center" vertical="center"/>
      <protection locked="0"/>
    </xf>
    <xf numFmtId="43" fontId="11" fillId="0" borderId="1" xfId="0" applyNumberFormat="1" applyFont="1" applyFill="1" applyBorder="1" applyAlignment="1" applyProtection="1">
      <alignment horizontal="center" vertical="center"/>
      <protection locked="0"/>
    </xf>
    <xf numFmtId="43" fontId="9" fillId="0" borderId="1" xfId="1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43" fontId="11" fillId="6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166" fontId="7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</xf>
    <xf numFmtId="166" fontId="7" fillId="0" borderId="0" xfId="1" applyNumberFormat="1" applyFont="1" applyAlignment="1" applyProtection="1">
      <alignment horizontal="center"/>
    </xf>
    <xf numFmtId="0" fontId="11" fillId="0" borderId="1" xfId="0" applyFont="1" applyFill="1" applyBorder="1" applyAlignment="1" applyProtection="1">
      <alignment horizontal="center" vertical="center" wrapText="1"/>
    </xf>
    <xf numFmtId="0" fontId="11" fillId="0" borderId="12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</xf>
    <xf numFmtId="0" fontId="11" fillId="0" borderId="13" xfId="0" applyFont="1" applyFill="1" applyBorder="1" applyAlignment="1" applyProtection="1">
      <alignment horizontal="center" vertical="center" wrapText="1"/>
    </xf>
    <xf numFmtId="0" fontId="11" fillId="0" borderId="18" xfId="0" applyFont="1" applyFill="1" applyBorder="1" applyAlignment="1" applyProtection="1">
      <alignment horizontal="center" vertical="center" wrapText="1"/>
    </xf>
    <xf numFmtId="0" fontId="11" fillId="0" borderId="14" xfId="0" applyFont="1" applyFill="1" applyBorder="1" applyAlignment="1" applyProtection="1">
      <alignment horizontal="center" vertical="center" wrapText="1"/>
    </xf>
    <xf numFmtId="0" fontId="11" fillId="0" borderId="19" xfId="0" applyFont="1" applyFill="1" applyBorder="1" applyAlignment="1" applyProtection="1">
      <alignment horizontal="center" vertical="center" wrapText="1"/>
    </xf>
    <xf numFmtId="43" fontId="11" fillId="0" borderId="15" xfId="1" applyFont="1" applyFill="1" applyBorder="1" applyAlignment="1" applyProtection="1">
      <alignment horizontal="center" vertical="center" wrapText="1"/>
    </xf>
    <xf numFmtId="43" fontId="11" fillId="0" borderId="16" xfId="1" applyFont="1" applyFill="1" applyBorder="1" applyAlignment="1" applyProtection="1">
      <alignment horizontal="center" vertical="center" wrapText="1"/>
    </xf>
    <xf numFmtId="43" fontId="11" fillId="0" borderId="17" xfId="1" applyFont="1" applyFill="1" applyBorder="1" applyAlignment="1" applyProtection="1">
      <alignment horizontal="center" vertical="center" wrapText="1"/>
    </xf>
    <xf numFmtId="0" fontId="7" fillId="0" borderId="40" xfId="0" applyFont="1" applyBorder="1" applyAlignment="1" applyProtection="1">
      <alignment horizontal="center" vertical="center"/>
      <protection locked="0"/>
    </xf>
    <xf numFmtId="0" fontId="7" fillId="0" borderId="27" xfId="0" applyFont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center" vertical="center" wrapText="1"/>
      <protection locked="0"/>
    </xf>
    <xf numFmtId="43" fontId="12" fillId="0" borderId="14" xfId="1" applyFont="1" applyFill="1" applyBorder="1" applyAlignment="1" applyProtection="1">
      <alignment horizontal="center" vertical="center" wrapText="1"/>
    </xf>
    <xf numFmtId="43" fontId="12" fillId="0" borderId="19" xfId="1" applyFont="1" applyFill="1" applyBorder="1" applyAlignment="1" applyProtection="1">
      <alignment horizontal="center" vertical="center" wrapText="1"/>
    </xf>
    <xf numFmtId="43" fontId="11" fillId="0" borderId="14" xfId="1" applyFont="1" applyFill="1" applyBorder="1" applyAlignment="1" applyProtection="1">
      <alignment horizontal="center" vertical="center" wrapText="1"/>
    </xf>
    <xf numFmtId="43" fontId="11" fillId="0" borderId="19" xfId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0" fontId="11" fillId="0" borderId="25" xfId="0" applyFont="1" applyFill="1" applyBorder="1" applyAlignment="1" applyProtection="1">
      <alignment horizontal="center" vertical="center" wrapText="1"/>
    </xf>
    <xf numFmtId="43" fontId="12" fillId="0" borderId="25" xfId="1" applyFont="1" applyFill="1" applyBorder="1" applyAlignment="1" applyProtection="1">
      <alignment horizontal="center" vertical="center" wrapText="1"/>
    </xf>
    <xf numFmtId="43" fontId="11" fillId="0" borderId="25" xfId="1" applyFont="1" applyFill="1" applyBorder="1" applyAlignment="1" applyProtection="1">
      <alignment horizontal="center" vertical="center" wrapText="1"/>
    </xf>
    <xf numFmtId="0" fontId="11" fillId="0" borderId="22" xfId="0" applyFont="1" applyFill="1" applyBorder="1" applyAlignment="1" applyProtection="1">
      <alignment horizontal="center" vertical="center" wrapText="1"/>
    </xf>
    <xf numFmtId="0" fontId="11" fillId="0" borderId="23" xfId="0" applyFont="1" applyFill="1" applyBorder="1" applyAlignment="1" applyProtection="1">
      <alignment horizontal="center" vertical="center" wrapText="1"/>
    </xf>
    <xf numFmtId="0" fontId="11" fillId="0" borderId="24" xfId="0" applyFont="1" applyFill="1" applyBorder="1" applyAlignment="1" applyProtection="1">
      <alignment horizontal="center" vertical="center" wrapText="1"/>
    </xf>
    <xf numFmtId="0" fontId="7" fillId="0" borderId="20" xfId="0" applyFont="1" applyBorder="1" applyAlignment="1" applyProtection="1">
      <alignment horizontal="center" vertical="center"/>
      <protection locked="0"/>
    </xf>
    <xf numFmtId="0" fontId="7" fillId="0" borderId="21" xfId="0" applyFont="1" applyBorder="1" applyAlignment="1" applyProtection="1">
      <alignment horizontal="center" vertical="center"/>
      <protection locked="0"/>
    </xf>
    <xf numFmtId="9" fontId="11" fillId="0" borderId="1" xfId="0" applyNumberFormat="1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"/>
  <sheetViews>
    <sheetView view="pageBreakPreview" topLeftCell="A163" zoomScale="80" zoomScaleNormal="80" zoomScaleSheetLayoutView="80" workbookViewId="0">
      <selection activeCell="I213" sqref="I213"/>
    </sheetView>
  </sheetViews>
  <sheetFormatPr defaultColWidth="9.140625" defaultRowHeight="16.5" x14ac:dyDescent="0.3"/>
  <cols>
    <col min="1" max="1" width="7.7109375" style="41" customWidth="1"/>
    <col min="2" max="2" width="33.42578125" style="41" customWidth="1"/>
    <col min="3" max="3" width="10.140625" style="163" customWidth="1"/>
    <col min="4" max="4" width="9.42578125" style="41" customWidth="1"/>
    <col min="5" max="5" width="10.140625" style="41" customWidth="1"/>
    <col min="6" max="6" width="20.7109375" style="41" customWidth="1"/>
    <col min="7" max="7" width="9.42578125" style="41" customWidth="1"/>
    <col min="8" max="8" width="11.7109375" style="41" customWidth="1"/>
    <col min="9" max="9" width="12.140625" style="41" customWidth="1"/>
    <col min="10" max="10" width="12.42578125" style="41" customWidth="1"/>
    <col min="11" max="11" width="14.42578125" style="41" customWidth="1"/>
    <col min="12" max="12" width="10.5703125" style="41" customWidth="1"/>
    <col min="13" max="13" width="10.140625" style="41" customWidth="1"/>
    <col min="14" max="14" width="9.140625" style="163" customWidth="1"/>
    <col min="15" max="15" width="14" style="41" customWidth="1"/>
    <col min="16" max="16" width="13.140625" style="41" customWidth="1"/>
    <col min="17" max="17" width="2" style="41" customWidth="1"/>
    <col min="18" max="18" width="19" style="41" customWidth="1"/>
    <col min="19" max="19" width="13.28515625" style="41" customWidth="1"/>
    <col min="20" max="16384" width="9.140625" style="41"/>
  </cols>
  <sheetData>
    <row r="1" spans="1:18" s="40" customFormat="1" x14ac:dyDescent="0.3">
      <c r="A1" s="331" t="s">
        <v>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</row>
    <row r="2" spans="1:18" x14ac:dyDescent="0.3">
      <c r="A2" s="332" t="s">
        <v>84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</row>
    <row r="3" spans="1:18" x14ac:dyDescent="0.3">
      <c r="A3" s="333" t="s">
        <v>65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</row>
    <row r="4" spans="1:18" x14ac:dyDescent="0.3">
      <c r="A4" s="42" t="s">
        <v>85</v>
      </c>
      <c r="B4" s="326"/>
      <c r="C4" s="44"/>
      <c r="D4" s="326"/>
      <c r="E4" s="326"/>
      <c r="F4" s="326"/>
      <c r="G4" s="326"/>
      <c r="H4" s="326"/>
      <c r="I4" s="326"/>
      <c r="J4" s="326"/>
      <c r="K4" s="45" t="s">
        <v>86</v>
      </c>
      <c r="L4" s="334">
        <v>67059291</v>
      </c>
      <c r="M4" s="334"/>
      <c r="N4" s="326"/>
      <c r="O4" s="46">
        <f>L4-R4</f>
        <v>0</v>
      </c>
      <c r="P4" s="47" t="s">
        <v>87</v>
      </c>
      <c r="Q4" s="48" t="s">
        <v>88</v>
      </c>
      <c r="R4" s="49">
        <f>K219</f>
        <v>67059290.999999993</v>
      </c>
    </row>
    <row r="5" spans="1:18" x14ac:dyDescent="0.3">
      <c r="A5" s="50"/>
      <c r="B5" s="326"/>
      <c r="C5" s="44"/>
      <c r="D5" s="326"/>
      <c r="E5" s="326"/>
      <c r="F5" s="326"/>
      <c r="G5" s="326"/>
      <c r="H5" s="326"/>
      <c r="I5" s="326"/>
      <c r="J5" s="326"/>
      <c r="K5" s="45" t="s">
        <v>89</v>
      </c>
      <c r="L5" s="334">
        <v>60796791</v>
      </c>
      <c r="M5" s="334"/>
      <c r="N5" s="326"/>
      <c r="P5" s="47" t="s">
        <v>4</v>
      </c>
      <c r="Q5" s="48" t="s">
        <v>88</v>
      </c>
      <c r="R5" s="49">
        <f>L5</f>
        <v>60796791</v>
      </c>
    </row>
    <row r="6" spans="1:18" x14ac:dyDescent="0.3">
      <c r="A6" s="51"/>
      <c r="B6" s="52"/>
      <c r="C6" s="53"/>
      <c r="D6" s="54"/>
      <c r="E6" s="54"/>
      <c r="F6" s="55"/>
      <c r="G6" s="56"/>
      <c r="H6" s="57"/>
      <c r="I6" s="57"/>
      <c r="J6" s="57"/>
      <c r="K6" s="58" t="s">
        <v>90</v>
      </c>
      <c r="L6" s="330">
        <f>L5*0.2</f>
        <v>12159358.200000001</v>
      </c>
      <c r="M6" s="330"/>
      <c r="N6" s="53"/>
      <c r="O6" s="46">
        <f>L6-R6</f>
        <v>12159358.200000001</v>
      </c>
      <c r="P6" s="59">
        <v>0.2</v>
      </c>
      <c r="Q6" s="48" t="s">
        <v>88</v>
      </c>
      <c r="R6" s="60">
        <f>K228</f>
        <v>0</v>
      </c>
    </row>
    <row r="7" spans="1:18" x14ac:dyDescent="0.3">
      <c r="A7" s="51"/>
      <c r="B7" s="52"/>
      <c r="C7" s="53"/>
      <c r="D7" s="54"/>
      <c r="E7" s="54"/>
      <c r="F7" s="55"/>
      <c r="G7" s="56"/>
      <c r="H7" s="61"/>
      <c r="I7" s="61"/>
      <c r="J7" s="61"/>
      <c r="K7" s="62" t="s">
        <v>91</v>
      </c>
      <c r="L7" s="330">
        <f>L4-L5</f>
        <v>6262500</v>
      </c>
      <c r="M7" s="330"/>
      <c r="N7" s="63"/>
      <c r="P7" s="47" t="s">
        <v>92</v>
      </c>
      <c r="Q7" s="48" t="s">
        <v>88</v>
      </c>
      <c r="R7" s="49">
        <f>R4-R5</f>
        <v>6262499.9999999925</v>
      </c>
    </row>
    <row r="8" spans="1:18" ht="25.5" customHeight="1" x14ac:dyDescent="0.3">
      <c r="A8" s="335" t="s">
        <v>93</v>
      </c>
      <c r="B8" s="335" t="s">
        <v>94</v>
      </c>
      <c r="C8" s="336" t="s">
        <v>95</v>
      </c>
      <c r="D8" s="338" t="s">
        <v>96</v>
      </c>
      <c r="E8" s="338"/>
      <c r="F8" s="339" t="s">
        <v>97</v>
      </c>
      <c r="G8" s="341" t="s">
        <v>98</v>
      </c>
      <c r="H8" s="343" t="s">
        <v>99</v>
      </c>
      <c r="I8" s="344"/>
      <c r="J8" s="344"/>
      <c r="K8" s="345"/>
      <c r="L8" s="343" t="s">
        <v>100</v>
      </c>
      <c r="M8" s="345"/>
      <c r="N8" s="341" t="s">
        <v>101</v>
      </c>
    </row>
    <row r="9" spans="1:18" ht="21" customHeight="1" x14ac:dyDescent="0.3">
      <c r="A9" s="335"/>
      <c r="B9" s="335"/>
      <c r="C9" s="337"/>
      <c r="D9" s="348" t="s">
        <v>102</v>
      </c>
      <c r="E9" s="348" t="s">
        <v>103</v>
      </c>
      <c r="F9" s="340"/>
      <c r="G9" s="342"/>
      <c r="H9" s="350" t="s">
        <v>104</v>
      </c>
      <c r="I9" s="350" t="s">
        <v>105</v>
      </c>
      <c r="J9" s="350" t="s">
        <v>106</v>
      </c>
      <c r="K9" s="350" t="s">
        <v>107</v>
      </c>
      <c r="L9" s="352" t="s">
        <v>108</v>
      </c>
      <c r="M9" s="352" t="s">
        <v>109</v>
      </c>
      <c r="N9" s="342"/>
      <c r="R9" s="238"/>
    </row>
    <row r="10" spans="1:18" ht="30" customHeight="1" x14ac:dyDescent="0.3">
      <c r="A10" s="346" t="s">
        <v>20</v>
      </c>
      <c r="B10" s="347"/>
      <c r="C10" s="337"/>
      <c r="D10" s="349"/>
      <c r="E10" s="349"/>
      <c r="F10" s="340"/>
      <c r="G10" s="342"/>
      <c r="H10" s="351"/>
      <c r="I10" s="351"/>
      <c r="J10" s="351"/>
      <c r="K10" s="351"/>
      <c r="L10" s="353"/>
      <c r="M10" s="353"/>
      <c r="N10" s="342"/>
      <c r="R10" s="238"/>
    </row>
    <row r="11" spans="1:18" ht="27" customHeight="1" x14ac:dyDescent="0.3">
      <c r="A11" s="328">
        <v>1011</v>
      </c>
      <c r="B11" s="64" t="s">
        <v>110</v>
      </c>
      <c r="C11" s="327" t="s">
        <v>23</v>
      </c>
      <c r="D11" s="240">
        <v>42736</v>
      </c>
      <c r="E11" s="240">
        <v>43100</v>
      </c>
      <c r="F11" s="92" t="s">
        <v>111</v>
      </c>
      <c r="G11" s="237" t="s">
        <v>112</v>
      </c>
      <c r="H11" s="88">
        <v>2381063.7599999998</v>
      </c>
      <c r="I11" s="88">
        <v>3040500</v>
      </c>
      <c r="J11" s="88">
        <v>794390.85</v>
      </c>
      <c r="K11" s="250">
        <f>SUM(H11:J11)</f>
        <v>6215954.6099999994</v>
      </c>
      <c r="L11" s="262"/>
      <c r="M11" s="262"/>
      <c r="N11" s="327"/>
      <c r="R11" s="238"/>
    </row>
    <row r="12" spans="1:18" x14ac:dyDescent="0.3">
      <c r="A12" s="116" t="s">
        <v>21</v>
      </c>
      <c r="B12" s="70" t="s">
        <v>22</v>
      </c>
      <c r="C12" s="327" t="s">
        <v>23</v>
      </c>
      <c r="D12" s="240">
        <v>42736</v>
      </c>
      <c r="E12" s="240">
        <v>43100</v>
      </c>
      <c r="F12" s="92" t="s">
        <v>113</v>
      </c>
      <c r="G12" s="241" t="s">
        <v>24</v>
      </c>
      <c r="H12" s="242"/>
      <c r="I12" s="72">
        <v>76540.399999999994</v>
      </c>
      <c r="J12" s="73"/>
      <c r="K12" s="250">
        <f t="shared" ref="K12:K75" si="0">SUM(H12:J12)</f>
        <v>76540.399999999994</v>
      </c>
      <c r="L12" s="262"/>
      <c r="M12" s="262"/>
      <c r="N12" s="327"/>
      <c r="P12" s="46">
        <v>2740500</v>
      </c>
      <c r="R12" s="238" t="s">
        <v>561</v>
      </c>
    </row>
    <row r="13" spans="1:18" ht="18" customHeight="1" x14ac:dyDescent="0.3">
      <c r="A13" s="116" t="s">
        <v>25</v>
      </c>
      <c r="B13" s="70" t="s">
        <v>26</v>
      </c>
      <c r="C13" s="327" t="s">
        <v>23</v>
      </c>
      <c r="D13" s="240">
        <v>42736</v>
      </c>
      <c r="E13" s="240">
        <v>43100</v>
      </c>
      <c r="F13" s="92" t="s">
        <v>114</v>
      </c>
      <c r="G13" s="241" t="s">
        <v>24</v>
      </c>
      <c r="H13" s="242"/>
      <c r="I13" s="72">
        <v>430000</v>
      </c>
      <c r="J13" s="73"/>
      <c r="K13" s="250">
        <f t="shared" si="0"/>
        <v>430000</v>
      </c>
      <c r="L13" s="262"/>
      <c r="M13" s="262"/>
      <c r="N13" s="327"/>
      <c r="P13" s="46">
        <v>31010.560000000001</v>
      </c>
      <c r="R13" s="238"/>
    </row>
    <row r="14" spans="1:18" s="74" customFormat="1" ht="25.5" x14ac:dyDescent="0.3">
      <c r="A14" s="263" t="s">
        <v>27</v>
      </c>
      <c r="B14" s="83" t="s">
        <v>28</v>
      </c>
      <c r="C14" s="327" t="s">
        <v>23</v>
      </c>
      <c r="D14" s="240">
        <v>42826</v>
      </c>
      <c r="E14" s="240">
        <v>43069</v>
      </c>
      <c r="F14" s="92" t="s">
        <v>115</v>
      </c>
      <c r="G14" s="272" t="s">
        <v>24</v>
      </c>
      <c r="H14" s="264"/>
      <c r="I14" s="72">
        <v>120000</v>
      </c>
      <c r="J14" s="72"/>
      <c r="K14" s="250">
        <f t="shared" si="0"/>
        <v>120000</v>
      </c>
      <c r="L14" s="262"/>
      <c r="M14" s="262"/>
      <c r="N14" s="327"/>
      <c r="P14" s="260">
        <f>SUM(P12:P13)</f>
        <v>2771510.56</v>
      </c>
      <c r="R14" s="49"/>
    </row>
    <row r="15" spans="1:18" ht="25.5" x14ac:dyDescent="0.3">
      <c r="A15" s="116" t="s">
        <v>29</v>
      </c>
      <c r="B15" s="75" t="s">
        <v>116</v>
      </c>
      <c r="C15" s="327" t="s">
        <v>23</v>
      </c>
      <c r="D15" s="240">
        <v>42917</v>
      </c>
      <c r="E15" s="240">
        <v>43100</v>
      </c>
      <c r="F15" s="92" t="s">
        <v>117</v>
      </c>
      <c r="G15" s="241" t="s">
        <v>24</v>
      </c>
      <c r="H15" s="242"/>
      <c r="I15" s="72">
        <v>450000</v>
      </c>
      <c r="J15" s="73"/>
      <c r="K15" s="250">
        <f t="shared" si="0"/>
        <v>450000</v>
      </c>
      <c r="L15" s="262"/>
      <c r="M15" s="262"/>
      <c r="N15" s="327"/>
    </row>
    <row r="16" spans="1:18" ht="26.25" customHeight="1" x14ac:dyDescent="0.3">
      <c r="A16" s="116" t="s">
        <v>35</v>
      </c>
      <c r="B16" s="70" t="s">
        <v>36</v>
      </c>
      <c r="C16" s="327" t="s">
        <v>23</v>
      </c>
      <c r="D16" s="240">
        <v>42736</v>
      </c>
      <c r="E16" s="240">
        <v>43100</v>
      </c>
      <c r="F16" s="92" t="s">
        <v>118</v>
      </c>
      <c r="G16" s="241" t="s">
        <v>32</v>
      </c>
      <c r="H16" s="242"/>
      <c r="I16" s="72"/>
      <c r="J16" s="73">
        <v>800000</v>
      </c>
      <c r="K16" s="250">
        <f t="shared" si="0"/>
        <v>800000</v>
      </c>
      <c r="L16" s="262"/>
      <c r="M16" s="262"/>
      <c r="N16" s="327"/>
    </row>
    <row r="17" spans="1:14" ht="25.5" customHeight="1" x14ac:dyDescent="0.3">
      <c r="A17" s="116"/>
      <c r="B17" s="70" t="s">
        <v>405</v>
      </c>
      <c r="C17" s="327" t="s">
        <v>23</v>
      </c>
      <c r="D17" s="240">
        <v>42736</v>
      </c>
      <c r="E17" s="240">
        <v>43100</v>
      </c>
      <c r="F17" s="92" t="s">
        <v>480</v>
      </c>
      <c r="G17" s="241" t="s">
        <v>32</v>
      </c>
      <c r="H17" s="242"/>
      <c r="I17" s="72">
        <v>700000</v>
      </c>
      <c r="J17" s="73"/>
      <c r="K17" s="250">
        <f t="shared" si="0"/>
        <v>700000</v>
      </c>
      <c r="L17" s="262"/>
      <c r="M17" s="262"/>
      <c r="N17" s="327"/>
    </row>
    <row r="18" spans="1:14" ht="28.5" customHeight="1" x14ac:dyDescent="0.3">
      <c r="A18" s="116"/>
      <c r="B18" s="70" t="s">
        <v>407</v>
      </c>
      <c r="C18" s="327" t="s">
        <v>23</v>
      </c>
      <c r="D18" s="240">
        <v>42736</v>
      </c>
      <c r="E18" s="240">
        <v>43100</v>
      </c>
      <c r="F18" s="92" t="s">
        <v>481</v>
      </c>
      <c r="G18" s="237" t="s">
        <v>112</v>
      </c>
      <c r="H18" s="242"/>
      <c r="I18" s="88">
        <v>300000</v>
      </c>
      <c r="J18" s="73"/>
      <c r="K18" s="250">
        <f t="shared" si="0"/>
        <v>300000</v>
      </c>
      <c r="L18" s="262"/>
      <c r="M18" s="262"/>
      <c r="N18" s="327"/>
    </row>
    <row r="19" spans="1:14" ht="25.5" x14ac:dyDescent="0.3">
      <c r="A19" s="328">
        <v>1021</v>
      </c>
      <c r="B19" s="77" t="s">
        <v>119</v>
      </c>
      <c r="C19" s="78" t="s">
        <v>23</v>
      </c>
      <c r="D19" s="240">
        <v>42736</v>
      </c>
      <c r="E19" s="240">
        <v>43100</v>
      </c>
      <c r="F19" s="92" t="s">
        <v>120</v>
      </c>
      <c r="G19" s="265" t="s">
        <v>112</v>
      </c>
      <c r="H19" s="79">
        <v>9980650.2400000002</v>
      </c>
      <c r="I19" s="79">
        <v>1530292.5</v>
      </c>
      <c r="J19" s="79">
        <v>150000</v>
      </c>
      <c r="K19" s="250">
        <f t="shared" si="0"/>
        <v>11660942.74</v>
      </c>
      <c r="L19" s="262"/>
      <c r="M19" s="262"/>
      <c r="N19" s="327"/>
    </row>
    <row r="20" spans="1:14" x14ac:dyDescent="0.3">
      <c r="A20" s="328">
        <v>1041</v>
      </c>
      <c r="B20" s="81" t="s">
        <v>121</v>
      </c>
      <c r="C20" s="327" t="s">
        <v>31</v>
      </c>
      <c r="D20" s="240">
        <v>42736</v>
      </c>
      <c r="E20" s="240">
        <v>43100</v>
      </c>
      <c r="F20" s="92" t="s">
        <v>122</v>
      </c>
      <c r="G20" s="237" t="s">
        <v>112</v>
      </c>
      <c r="H20" s="79">
        <v>1244595.8400000001</v>
      </c>
      <c r="I20" s="79">
        <v>201300</v>
      </c>
      <c r="J20" s="79">
        <v>50000</v>
      </c>
      <c r="K20" s="250">
        <f t="shared" si="0"/>
        <v>1495895.84</v>
      </c>
      <c r="L20" s="254"/>
      <c r="M20" s="254"/>
      <c r="N20" s="266"/>
    </row>
    <row r="21" spans="1:14" ht="30.75" customHeight="1" x14ac:dyDescent="0.3">
      <c r="A21" s="116" t="s">
        <v>37</v>
      </c>
      <c r="B21" s="75" t="s">
        <v>38</v>
      </c>
      <c r="C21" s="327" t="s">
        <v>31</v>
      </c>
      <c r="D21" s="240">
        <v>42736</v>
      </c>
      <c r="E21" s="240">
        <v>43039</v>
      </c>
      <c r="F21" s="92" t="s">
        <v>123</v>
      </c>
      <c r="G21" s="241" t="s">
        <v>24</v>
      </c>
      <c r="H21" s="267"/>
      <c r="I21" s="72">
        <v>500000</v>
      </c>
      <c r="J21" s="73"/>
      <c r="K21" s="250">
        <f t="shared" si="0"/>
        <v>500000</v>
      </c>
      <c r="L21" s="268"/>
      <c r="M21" s="268"/>
      <c r="N21" s="269"/>
    </row>
    <row r="22" spans="1:14" ht="23.25" customHeight="1" x14ac:dyDescent="0.3">
      <c r="A22" s="116" t="s">
        <v>39</v>
      </c>
      <c r="B22" s="70" t="s">
        <v>124</v>
      </c>
      <c r="C22" s="327" t="s">
        <v>31</v>
      </c>
      <c r="D22" s="240">
        <v>42736</v>
      </c>
      <c r="E22" s="240">
        <v>43100</v>
      </c>
      <c r="F22" s="92" t="s">
        <v>125</v>
      </c>
      <c r="G22" s="241" t="s">
        <v>24</v>
      </c>
      <c r="H22" s="267"/>
      <c r="I22" s="72">
        <v>50000</v>
      </c>
      <c r="J22" s="73">
        <v>100000</v>
      </c>
      <c r="K22" s="250">
        <f t="shared" si="0"/>
        <v>150000</v>
      </c>
      <c r="L22" s="253"/>
      <c r="M22" s="253"/>
      <c r="N22" s="327"/>
    </row>
    <row r="23" spans="1:14" s="80" customFormat="1" ht="25.5" x14ac:dyDescent="0.3">
      <c r="A23" s="270"/>
      <c r="B23" s="271" t="s">
        <v>41</v>
      </c>
      <c r="C23" s="327" t="s">
        <v>42</v>
      </c>
      <c r="D23" s="240">
        <v>42736</v>
      </c>
      <c r="E23" s="240">
        <v>43100</v>
      </c>
      <c r="F23" s="92" t="s">
        <v>126</v>
      </c>
      <c r="G23" s="272" t="s">
        <v>24</v>
      </c>
      <c r="H23" s="273"/>
      <c r="I23" s="274">
        <v>100000</v>
      </c>
      <c r="J23" s="275"/>
      <c r="K23" s="250">
        <f t="shared" si="0"/>
        <v>100000</v>
      </c>
      <c r="L23" s="268"/>
      <c r="M23" s="268"/>
      <c r="N23" s="270"/>
    </row>
    <row r="24" spans="1:14" x14ac:dyDescent="0.3">
      <c r="A24" s="328">
        <v>1051</v>
      </c>
      <c r="B24" s="77" t="s">
        <v>127</v>
      </c>
      <c r="C24" s="102" t="s">
        <v>128</v>
      </c>
      <c r="D24" s="240">
        <v>42736</v>
      </c>
      <c r="E24" s="240">
        <v>43100</v>
      </c>
      <c r="F24" s="92" t="s">
        <v>129</v>
      </c>
      <c r="G24" s="237" t="s">
        <v>112</v>
      </c>
      <c r="H24" s="79">
        <v>944053.52</v>
      </c>
      <c r="I24" s="79">
        <v>218703.1</v>
      </c>
      <c r="J24" s="79"/>
      <c r="K24" s="250">
        <f t="shared" si="0"/>
        <v>1162756.6200000001</v>
      </c>
      <c r="L24" s="253"/>
      <c r="M24" s="253"/>
      <c r="N24" s="327"/>
    </row>
    <row r="25" spans="1:14" x14ac:dyDescent="0.3">
      <c r="A25" s="328">
        <v>1061</v>
      </c>
      <c r="B25" s="81" t="s">
        <v>130</v>
      </c>
      <c r="C25" s="327" t="s">
        <v>23</v>
      </c>
      <c r="D25" s="240">
        <v>42736</v>
      </c>
      <c r="E25" s="240">
        <v>43100</v>
      </c>
      <c r="F25" s="92" t="s">
        <v>131</v>
      </c>
      <c r="G25" s="237" t="s">
        <v>112</v>
      </c>
      <c r="H25" s="79">
        <v>2318248.52</v>
      </c>
      <c r="I25" s="79">
        <v>1955000</v>
      </c>
      <c r="J25" s="79">
        <v>0</v>
      </c>
      <c r="K25" s="250">
        <f t="shared" si="0"/>
        <v>4273248.5199999996</v>
      </c>
      <c r="L25" s="253"/>
      <c r="M25" s="253"/>
      <c r="N25" s="327"/>
    </row>
    <row r="26" spans="1:14" ht="21" customHeight="1" x14ac:dyDescent="0.3">
      <c r="A26" s="116" t="s">
        <v>132</v>
      </c>
      <c r="B26" s="70" t="s">
        <v>567</v>
      </c>
      <c r="C26" s="327" t="s">
        <v>23</v>
      </c>
      <c r="D26" s="240">
        <v>42795</v>
      </c>
      <c r="E26" s="240">
        <v>43100</v>
      </c>
      <c r="F26" s="92" t="s">
        <v>568</v>
      </c>
      <c r="G26" s="265" t="s">
        <v>112</v>
      </c>
      <c r="H26" s="276"/>
      <c r="I26" s="276">
        <v>500000</v>
      </c>
      <c r="J26" s="276"/>
      <c r="K26" s="250">
        <f t="shared" si="0"/>
        <v>500000</v>
      </c>
      <c r="L26" s="253"/>
      <c r="M26" s="253"/>
      <c r="N26" s="327"/>
    </row>
    <row r="27" spans="1:14" ht="39" customHeight="1" x14ac:dyDescent="0.3">
      <c r="A27" s="116"/>
      <c r="B27" s="70" t="s">
        <v>43</v>
      </c>
      <c r="C27" s="327" t="s">
        <v>23</v>
      </c>
      <c r="D27" s="240">
        <v>42736</v>
      </c>
      <c r="E27" s="240">
        <v>43100</v>
      </c>
      <c r="F27" s="92" t="s">
        <v>133</v>
      </c>
      <c r="G27" s="272" t="s">
        <v>24</v>
      </c>
      <c r="H27" s="267"/>
      <c r="I27" s="72">
        <v>75000</v>
      </c>
      <c r="J27" s="73"/>
      <c r="K27" s="250">
        <f t="shared" si="0"/>
        <v>75000</v>
      </c>
      <c r="L27" s="253"/>
      <c r="M27" s="253"/>
      <c r="N27" s="327"/>
    </row>
    <row r="28" spans="1:14" ht="17.25" customHeight="1" x14ac:dyDescent="0.3">
      <c r="A28" s="277"/>
      <c r="B28" s="278" t="s">
        <v>134</v>
      </c>
      <c r="C28" s="327" t="s">
        <v>23</v>
      </c>
      <c r="D28" s="240">
        <v>42736</v>
      </c>
      <c r="E28" s="87">
        <v>43039</v>
      </c>
      <c r="F28" s="92" t="s">
        <v>135</v>
      </c>
      <c r="G28" s="279" t="s">
        <v>32</v>
      </c>
      <c r="H28" s="267"/>
      <c r="I28" s="72"/>
      <c r="J28" s="73">
        <v>500000</v>
      </c>
      <c r="K28" s="250">
        <f t="shared" si="0"/>
        <v>500000</v>
      </c>
      <c r="L28" s="253"/>
      <c r="M28" s="253"/>
      <c r="N28" s="327"/>
    </row>
    <row r="29" spans="1:14" ht="30" customHeight="1" x14ac:dyDescent="0.3">
      <c r="A29" s="277"/>
      <c r="B29" s="82" t="s">
        <v>45</v>
      </c>
      <c r="C29" s="327" t="s">
        <v>31</v>
      </c>
      <c r="D29" s="240">
        <v>42736</v>
      </c>
      <c r="E29" s="87">
        <v>43039</v>
      </c>
      <c r="F29" s="92" t="s">
        <v>136</v>
      </c>
      <c r="G29" s="279" t="s">
        <v>32</v>
      </c>
      <c r="H29" s="267"/>
      <c r="I29" s="72"/>
      <c r="J29" s="73">
        <v>500000</v>
      </c>
      <c r="K29" s="250">
        <f t="shared" si="0"/>
        <v>500000</v>
      </c>
      <c r="L29" s="253"/>
      <c r="M29" s="253"/>
      <c r="N29" s="327"/>
    </row>
    <row r="30" spans="1:14" ht="18.75" customHeight="1" x14ac:dyDescent="0.3">
      <c r="A30" s="328">
        <v>1071</v>
      </c>
      <c r="B30" s="77" t="s">
        <v>137</v>
      </c>
      <c r="C30" s="327" t="s">
        <v>138</v>
      </c>
      <c r="D30" s="240">
        <v>42736</v>
      </c>
      <c r="E30" s="87">
        <v>43039</v>
      </c>
      <c r="F30" s="92" t="s">
        <v>139</v>
      </c>
      <c r="G30" s="237" t="s">
        <v>112</v>
      </c>
      <c r="H30" s="79">
        <v>807403.84</v>
      </c>
      <c r="I30" s="79">
        <v>152996.65</v>
      </c>
      <c r="J30" s="79">
        <v>20000</v>
      </c>
      <c r="K30" s="250">
        <f t="shared" si="0"/>
        <v>980400.49</v>
      </c>
      <c r="L30" s="253"/>
      <c r="M30" s="253"/>
      <c r="N30" s="327"/>
    </row>
    <row r="31" spans="1:14" ht="25.5" x14ac:dyDescent="0.3">
      <c r="A31" s="328">
        <v>1081</v>
      </c>
      <c r="B31" s="77" t="s">
        <v>140</v>
      </c>
      <c r="C31" s="327" t="s">
        <v>141</v>
      </c>
      <c r="D31" s="240">
        <v>42736</v>
      </c>
      <c r="E31" s="87">
        <v>43039</v>
      </c>
      <c r="F31" s="92" t="s">
        <v>142</v>
      </c>
      <c r="G31" s="237" t="s">
        <v>112</v>
      </c>
      <c r="H31" s="79">
        <v>1322071.8400000001</v>
      </c>
      <c r="I31" s="79">
        <v>300162.5</v>
      </c>
      <c r="J31" s="79">
        <v>35000</v>
      </c>
      <c r="K31" s="250">
        <f t="shared" si="0"/>
        <v>1657234.34</v>
      </c>
      <c r="L31" s="253"/>
      <c r="M31" s="253"/>
      <c r="N31" s="327"/>
    </row>
    <row r="32" spans="1:14" ht="25.5" x14ac:dyDescent="0.3">
      <c r="A32" s="328">
        <v>1091</v>
      </c>
      <c r="B32" s="77" t="s">
        <v>143</v>
      </c>
      <c r="C32" s="78" t="s">
        <v>144</v>
      </c>
      <c r="D32" s="240">
        <v>42736</v>
      </c>
      <c r="E32" s="87">
        <v>43039</v>
      </c>
      <c r="F32" s="92" t="s">
        <v>145</v>
      </c>
      <c r="G32" s="237" t="s">
        <v>112</v>
      </c>
      <c r="H32" s="79">
        <v>2365620.48</v>
      </c>
      <c r="I32" s="79">
        <v>770000</v>
      </c>
      <c r="J32" s="79">
        <v>200000</v>
      </c>
      <c r="K32" s="250">
        <f t="shared" si="0"/>
        <v>3335620.48</v>
      </c>
      <c r="L32" s="253"/>
      <c r="M32" s="253"/>
      <c r="N32" s="327"/>
    </row>
    <row r="33" spans="1:14" ht="25.5" x14ac:dyDescent="0.3">
      <c r="A33" s="328">
        <v>1101</v>
      </c>
      <c r="B33" s="81" t="s">
        <v>146</v>
      </c>
      <c r="C33" s="78" t="s">
        <v>147</v>
      </c>
      <c r="D33" s="240">
        <v>42736</v>
      </c>
      <c r="E33" s="87">
        <v>43039</v>
      </c>
      <c r="F33" s="92" t="s">
        <v>148</v>
      </c>
      <c r="G33" s="265" t="s">
        <v>112</v>
      </c>
      <c r="H33" s="79">
        <v>995551.48</v>
      </c>
      <c r="I33" s="79">
        <v>173850</v>
      </c>
      <c r="J33" s="79"/>
      <c r="K33" s="250">
        <f t="shared" si="0"/>
        <v>1169401.48</v>
      </c>
      <c r="L33" s="254"/>
      <c r="M33" s="254"/>
      <c r="N33" s="266"/>
    </row>
    <row r="34" spans="1:14" x14ac:dyDescent="0.3">
      <c r="A34" s="116" t="s">
        <v>46</v>
      </c>
      <c r="B34" s="83" t="s">
        <v>47</v>
      </c>
      <c r="C34" s="327" t="s">
        <v>48</v>
      </c>
      <c r="D34" s="240">
        <v>42736</v>
      </c>
      <c r="E34" s="87">
        <v>43039</v>
      </c>
      <c r="F34" s="92" t="s">
        <v>149</v>
      </c>
      <c r="G34" s="279" t="s">
        <v>32</v>
      </c>
      <c r="H34" s="84"/>
      <c r="I34" s="280">
        <v>2000000</v>
      </c>
      <c r="J34" s="84"/>
      <c r="K34" s="250">
        <f>SUM(H34:J34)</f>
        <v>2000000</v>
      </c>
      <c r="L34" s="253"/>
      <c r="M34" s="253"/>
      <c r="N34" s="327"/>
    </row>
    <row r="35" spans="1:14" x14ac:dyDescent="0.3">
      <c r="A35" s="356" t="s">
        <v>417</v>
      </c>
      <c r="B35" s="356"/>
      <c r="C35" s="356"/>
      <c r="D35" s="356"/>
      <c r="E35" s="356"/>
      <c r="F35" s="356"/>
      <c r="G35" s="356"/>
      <c r="H35" s="356"/>
      <c r="I35" s="356"/>
      <c r="J35" s="356"/>
      <c r="K35" s="250">
        <f>SUM(K11:K34)</f>
        <v>39152995.519999996</v>
      </c>
      <c r="L35" s="253"/>
      <c r="M35" s="253"/>
      <c r="N35" s="327"/>
    </row>
    <row r="36" spans="1:14" x14ac:dyDescent="0.3">
      <c r="A36" s="355" t="s">
        <v>150</v>
      </c>
      <c r="B36" s="355"/>
      <c r="C36" s="327"/>
      <c r="D36" s="240" t="s">
        <v>33</v>
      </c>
      <c r="E36" s="87" t="s">
        <v>33</v>
      </c>
      <c r="F36" s="92"/>
      <c r="G36" s="281"/>
      <c r="H36" s="85"/>
      <c r="I36" s="85"/>
      <c r="J36" s="85"/>
      <c r="K36" s="250"/>
      <c r="L36" s="253"/>
      <c r="M36" s="253"/>
      <c r="N36" s="327"/>
    </row>
    <row r="37" spans="1:14" ht="25.5" x14ac:dyDescent="0.3">
      <c r="A37" s="282">
        <v>3999</v>
      </c>
      <c r="B37" s="147" t="s">
        <v>49</v>
      </c>
      <c r="C37" s="327" t="s">
        <v>50</v>
      </c>
      <c r="D37" s="240">
        <v>42736</v>
      </c>
      <c r="E37" s="87">
        <v>43039</v>
      </c>
      <c r="F37" s="92" t="s">
        <v>151</v>
      </c>
      <c r="G37" s="241" t="s">
        <v>24</v>
      </c>
      <c r="H37" s="73"/>
      <c r="I37" s="280">
        <v>500000</v>
      </c>
      <c r="J37" s="84"/>
      <c r="K37" s="250">
        <f t="shared" si="0"/>
        <v>500000</v>
      </c>
      <c r="L37" s="253"/>
      <c r="M37" s="253"/>
      <c r="N37" s="327"/>
    </row>
    <row r="38" spans="1:14" x14ac:dyDescent="0.3">
      <c r="A38" s="282"/>
      <c r="B38" s="147" t="s">
        <v>397</v>
      </c>
      <c r="C38" s="327" t="s">
        <v>426</v>
      </c>
      <c r="D38" s="240">
        <v>42736</v>
      </c>
      <c r="E38" s="87">
        <v>43100</v>
      </c>
      <c r="F38" s="92" t="s">
        <v>482</v>
      </c>
      <c r="G38" s="241" t="s">
        <v>24</v>
      </c>
      <c r="H38" s="73"/>
      <c r="I38" s="280">
        <v>200000</v>
      </c>
      <c r="J38" s="84"/>
      <c r="K38" s="250">
        <f t="shared" si="0"/>
        <v>200000</v>
      </c>
      <c r="L38" s="253"/>
      <c r="M38" s="253"/>
      <c r="N38" s="327"/>
    </row>
    <row r="39" spans="1:14" ht="25.5" x14ac:dyDescent="0.3">
      <c r="A39" s="243">
        <v>4411</v>
      </c>
      <c r="B39" s="86" t="s">
        <v>152</v>
      </c>
      <c r="C39" s="327" t="s">
        <v>153</v>
      </c>
      <c r="D39" s="87">
        <v>42736</v>
      </c>
      <c r="E39" s="87">
        <v>43100</v>
      </c>
      <c r="F39" s="92" t="s">
        <v>154</v>
      </c>
      <c r="G39" s="237" t="s">
        <v>112</v>
      </c>
      <c r="H39" s="88">
        <v>3338906.64</v>
      </c>
      <c r="I39" s="88">
        <v>256067.24</v>
      </c>
      <c r="J39" s="88"/>
      <c r="K39" s="250">
        <f t="shared" si="0"/>
        <v>3594973.88</v>
      </c>
      <c r="L39" s="253"/>
      <c r="M39" s="253"/>
      <c r="N39" s="327"/>
    </row>
    <row r="40" spans="1:14" ht="25.5" x14ac:dyDescent="0.3">
      <c r="A40" s="248"/>
      <c r="B40" s="89" t="s">
        <v>155</v>
      </c>
      <c r="C40" s="327" t="s">
        <v>153</v>
      </c>
      <c r="D40" s="87">
        <v>42736</v>
      </c>
      <c r="E40" s="87">
        <v>43100</v>
      </c>
      <c r="F40" s="92" t="s">
        <v>156</v>
      </c>
      <c r="G40" s="237" t="s">
        <v>112</v>
      </c>
      <c r="H40" s="178"/>
      <c r="I40" s="104">
        <v>10000</v>
      </c>
      <c r="J40" s="90"/>
      <c r="K40" s="250">
        <f t="shared" si="0"/>
        <v>10000</v>
      </c>
      <c r="L40" s="253"/>
      <c r="M40" s="253"/>
      <c r="N40" s="327"/>
    </row>
    <row r="41" spans="1:14" ht="25.5" x14ac:dyDescent="0.3">
      <c r="A41" s="248"/>
      <c r="B41" s="89" t="s">
        <v>157</v>
      </c>
      <c r="C41" s="327" t="s">
        <v>153</v>
      </c>
      <c r="D41" s="87">
        <v>42736</v>
      </c>
      <c r="E41" s="87">
        <v>43100</v>
      </c>
      <c r="F41" s="92" t="s">
        <v>158</v>
      </c>
      <c r="G41" s="237" t="s">
        <v>112</v>
      </c>
      <c r="H41" s="178"/>
      <c r="I41" s="104">
        <v>1000000</v>
      </c>
      <c r="J41" s="90"/>
      <c r="K41" s="250">
        <f t="shared" si="0"/>
        <v>1000000</v>
      </c>
      <c r="L41" s="253"/>
      <c r="M41" s="253"/>
      <c r="N41" s="327"/>
    </row>
    <row r="42" spans="1:14" ht="25.5" x14ac:dyDescent="0.3">
      <c r="A42" s="248"/>
      <c r="B42" s="89" t="s">
        <v>159</v>
      </c>
      <c r="C42" s="327" t="s">
        <v>153</v>
      </c>
      <c r="D42" s="87">
        <v>42736</v>
      </c>
      <c r="E42" s="87">
        <v>43100</v>
      </c>
      <c r="F42" s="92" t="s">
        <v>160</v>
      </c>
      <c r="G42" s="237" t="s">
        <v>112</v>
      </c>
      <c r="H42" s="178"/>
      <c r="I42" s="104">
        <v>35000</v>
      </c>
      <c r="J42" s="104">
        <v>0</v>
      </c>
      <c r="K42" s="250">
        <f t="shared" si="0"/>
        <v>35000</v>
      </c>
      <c r="L42" s="253"/>
      <c r="M42" s="253"/>
      <c r="N42" s="327"/>
    </row>
    <row r="43" spans="1:14" ht="25.5" x14ac:dyDescent="0.3">
      <c r="A43" s="248"/>
      <c r="B43" s="89" t="s">
        <v>408</v>
      </c>
      <c r="C43" s="327" t="s">
        <v>153</v>
      </c>
      <c r="D43" s="87">
        <v>42736</v>
      </c>
      <c r="E43" s="87">
        <v>43100</v>
      </c>
      <c r="F43" s="92" t="s">
        <v>483</v>
      </c>
      <c r="G43" s="237" t="s">
        <v>112</v>
      </c>
      <c r="H43" s="178"/>
      <c r="I43" s="104">
        <v>150000</v>
      </c>
      <c r="J43" s="90"/>
      <c r="K43" s="250">
        <f t="shared" si="0"/>
        <v>150000</v>
      </c>
      <c r="L43" s="253"/>
      <c r="M43" s="253"/>
      <c r="N43" s="327"/>
    </row>
    <row r="44" spans="1:14" ht="25.5" x14ac:dyDescent="0.3">
      <c r="A44" s="243">
        <v>7611</v>
      </c>
      <c r="B44" s="81" t="s">
        <v>161</v>
      </c>
      <c r="C44" s="78" t="s">
        <v>162</v>
      </c>
      <c r="D44" s="87">
        <v>42736</v>
      </c>
      <c r="E44" s="87">
        <v>43100</v>
      </c>
      <c r="F44" s="92" t="s">
        <v>163</v>
      </c>
      <c r="G44" s="237" t="s">
        <v>112</v>
      </c>
      <c r="H44" s="88">
        <v>2023716.8</v>
      </c>
      <c r="I44" s="88">
        <v>430037.28</v>
      </c>
      <c r="J44" s="88">
        <v>35000</v>
      </c>
      <c r="K44" s="250">
        <f t="shared" si="0"/>
        <v>2488754.08</v>
      </c>
      <c r="L44" s="254"/>
      <c r="M44" s="254"/>
      <c r="N44" s="266"/>
    </row>
    <row r="45" spans="1:14" x14ac:dyDescent="0.3">
      <c r="A45" s="356" t="s">
        <v>416</v>
      </c>
      <c r="B45" s="356"/>
      <c r="C45" s="356"/>
      <c r="D45" s="356"/>
      <c r="E45" s="356"/>
      <c r="F45" s="356"/>
      <c r="G45" s="356"/>
      <c r="H45" s="356"/>
      <c r="I45" s="356"/>
      <c r="J45" s="356"/>
      <c r="K45" s="250">
        <f>SUM(K37:K44)</f>
        <v>7978727.96</v>
      </c>
      <c r="L45" s="254"/>
      <c r="M45" s="254"/>
      <c r="N45" s="266"/>
    </row>
    <row r="46" spans="1:14" x14ac:dyDescent="0.3">
      <c r="A46" s="355" t="s">
        <v>164</v>
      </c>
      <c r="B46" s="355"/>
      <c r="C46" s="327"/>
      <c r="D46" s="87"/>
      <c r="E46" s="87"/>
      <c r="F46" s="92"/>
      <c r="G46" s="270"/>
      <c r="H46" s="253"/>
      <c r="I46" s="253"/>
      <c r="J46" s="253"/>
      <c r="K46" s="250">
        <f t="shared" si="0"/>
        <v>0</v>
      </c>
      <c r="L46" s="254"/>
      <c r="M46" s="254"/>
      <c r="N46" s="266"/>
    </row>
    <row r="47" spans="1:14" x14ac:dyDescent="0.3">
      <c r="A47" s="328">
        <v>8711</v>
      </c>
      <c r="B47" s="64" t="s">
        <v>165</v>
      </c>
      <c r="C47" s="327" t="s">
        <v>53</v>
      </c>
      <c r="D47" s="87">
        <v>42736</v>
      </c>
      <c r="E47" s="87">
        <v>43100</v>
      </c>
      <c r="F47" s="92" t="s">
        <v>166</v>
      </c>
      <c r="G47" s="237" t="s">
        <v>112</v>
      </c>
      <c r="H47" s="88">
        <v>1021774.24</v>
      </c>
      <c r="I47" s="88">
        <v>137784</v>
      </c>
      <c r="J47" s="88">
        <v>30000</v>
      </c>
      <c r="K47" s="250">
        <f t="shared" si="0"/>
        <v>1189558.24</v>
      </c>
      <c r="L47" s="253"/>
      <c r="M47" s="253"/>
      <c r="N47" s="327"/>
    </row>
    <row r="48" spans="1:14" ht="27.75" customHeight="1" x14ac:dyDescent="0.3">
      <c r="A48" s="116" t="s">
        <v>51</v>
      </c>
      <c r="B48" s="94" t="s">
        <v>167</v>
      </c>
      <c r="C48" s="327" t="s">
        <v>53</v>
      </c>
      <c r="D48" s="87">
        <v>42736</v>
      </c>
      <c r="E48" s="87">
        <v>43100</v>
      </c>
      <c r="F48" s="92" t="s">
        <v>168</v>
      </c>
      <c r="G48" s="241" t="s">
        <v>24</v>
      </c>
      <c r="H48" s="73"/>
      <c r="I48" s="84">
        <v>400000</v>
      </c>
      <c r="J48" s="84"/>
      <c r="K48" s="250">
        <f>SUM(H48:J48)</f>
        <v>400000</v>
      </c>
      <c r="L48" s="254"/>
      <c r="M48" s="254"/>
      <c r="N48" s="266"/>
    </row>
    <row r="49" spans="1:14" ht="25.5" x14ac:dyDescent="0.3">
      <c r="A49" s="283" t="s">
        <v>54</v>
      </c>
      <c r="B49" s="83" t="s">
        <v>55</v>
      </c>
      <c r="C49" s="327" t="s">
        <v>53</v>
      </c>
      <c r="D49" s="87">
        <v>42736</v>
      </c>
      <c r="E49" s="87">
        <v>43100</v>
      </c>
      <c r="F49" s="92" t="s">
        <v>169</v>
      </c>
      <c r="G49" s="241" t="s">
        <v>24</v>
      </c>
      <c r="H49" s="73"/>
      <c r="I49" s="84">
        <v>20000</v>
      </c>
      <c r="J49" s="84"/>
      <c r="K49" s="250">
        <f t="shared" si="0"/>
        <v>20000</v>
      </c>
      <c r="L49" s="268"/>
      <c r="M49" s="268"/>
      <c r="N49" s="270"/>
    </row>
    <row r="50" spans="1:14" ht="38.25" x14ac:dyDescent="0.3">
      <c r="A50" s="283" t="s">
        <v>56</v>
      </c>
      <c r="B50" s="83" t="s">
        <v>57</v>
      </c>
      <c r="C50" s="327" t="s">
        <v>53</v>
      </c>
      <c r="D50" s="87">
        <v>42736</v>
      </c>
      <c r="E50" s="87">
        <v>43100</v>
      </c>
      <c r="F50" s="92" t="s">
        <v>170</v>
      </c>
      <c r="G50" s="241" t="s">
        <v>24</v>
      </c>
      <c r="H50" s="73"/>
      <c r="I50" s="84">
        <v>65000</v>
      </c>
      <c r="J50" s="84"/>
      <c r="K50" s="250">
        <f t="shared" si="0"/>
        <v>65000</v>
      </c>
      <c r="L50" s="268"/>
      <c r="M50" s="268"/>
      <c r="N50" s="270"/>
    </row>
    <row r="51" spans="1:14" ht="25.5" x14ac:dyDescent="0.3">
      <c r="A51" s="283" t="s">
        <v>58</v>
      </c>
      <c r="B51" s="83" t="s">
        <v>59</v>
      </c>
      <c r="C51" s="327" t="s">
        <v>53</v>
      </c>
      <c r="D51" s="87">
        <v>42736</v>
      </c>
      <c r="E51" s="87">
        <v>43100</v>
      </c>
      <c r="F51" s="92" t="s">
        <v>171</v>
      </c>
      <c r="G51" s="241" t="s">
        <v>24</v>
      </c>
      <c r="H51" s="73"/>
      <c r="I51" s="284">
        <v>450000</v>
      </c>
      <c r="J51" s="284">
        <v>150000</v>
      </c>
      <c r="K51" s="250">
        <f t="shared" si="0"/>
        <v>600000</v>
      </c>
      <c r="L51" s="253"/>
      <c r="M51" s="253"/>
      <c r="N51" s="327"/>
    </row>
    <row r="52" spans="1:14" ht="25.5" x14ac:dyDescent="0.3">
      <c r="A52" s="285">
        <v>8751</v>
      </c>
      <c r="B52" s="77" t="s">
        <v>172</v>
      </c>
      <c r="C52" s="78" t="s">
        <v>48</v>
      </c>
      <c r="D52" s="87">
        <v>42736</v>
      </c>
      <c r="E52" s="87">
        <v>43100</v>
      </c>
      <c r="F52" s="92" t="s">
        <v>173</v>
      </c>
      <c r="G52" s="237" t="s">
        <v>112</v>
      </c>
      <c r="H52" s="88">
        <v>1298934</v>
      </c>
      <c r="I52" s="88">
        <v>89782</v>
      </c>
      <c r="J52" s="88">
        <v>70000</v>
      </c>
      <c r="K52" s="250">
        <f t="shared" si="0"/>
        <v>1458716</v>
      </c>
      <c r="L52" s="253"/>
      <c r="M52" s="253"/>
      <c r="N52" s="327"/>
    </row>
    <row r="53" spans="1:14" ht="25.5" x14ac:dyDescent="0.3">
      <c r="A53" s="285"/>
      <c r="B53" s="83" t="s">
        <v>415</v>
      </c>
      <c r="C53" s="78"/>
      <c r="D53" s="87"/>
      <c r="E53" s="87"/>
      <c r="F53" s="92" t="s">
        <v>484</v>
      </c>
      <c r="G53" s="237"/>
      <c r="H53" s="88"/>
      <c r="I53" s="72">
        <v>622817.80000000005</v>
      </c>
      <c r="J53" s="88"/>
      <c r="K53" s="250">
        <f t="shared" si="0"/>
        <v>622817.80000000005</v>
      </c>
      <c r="L53" s="253"/>
      <c r="M53" s="253"/>
      <c r="N53" s="327"/>
    </row>
    <row r="54" spans="1:14" ht="25.5" x14ac:dyDescent="0.3">
      <c r="A54" s="116" t="s">
        <v>174</v>
      </c>
      <c r="B54" s="77" t="s">
        <v>175</v>
      </c>
      <c r="C54" s="78" t="s">
        <v>144</v>
      </c>
      <c r="D54" s="87">
        <v>42736</v>
      </c>
      <c r="E54" s="87">
        <v>43100</v>
      </c>
      <c r="F54" s="92" t="s">
        <v>176</v>
      </c>
      <c r="G54" s="237" t="s">
        <v>112</v>
      </c>
      <c r="H54" s="286"/>
      <c r="I54" s="79">
        <v>375000</v>
      </c>
      <c r="J54" s="79">
        <v>50000</v>
      </c>
      <c r="K54" s="250">
        <f t="shared" si="0"/>
        <v>425000</v>
      </c>
      <c r="L54" s="253"/>
      <c r="M54" s="253"/>
      <c r="N54" s="327"/>
    </row>
    <row r="55" spans="1:14" ht="25.5" x14ac:dyDescent="0.3">
      <c r="A55" s="248"/>
      <c r="B55" s="81" t="s">
        <v>177</v>
      </c>
      <c r="C55" s="78" t="s">
        <v>23</v>
      </c>
      <c r="D55" s="87">
        <v>42795</v>
      </c>
      <c r="E55" s="87">
        <v>43100</v>
      </c>
      <c r="F55" s="92" t="s">
        <v>178</v>
      </c>
      <c r="G55" s="241" t="s">
        <v>32</v>
      </c>
      <c r="H55" s="84"/>
      <c r="I55" s="84"/>
      <c r="J55" s="84">
        <v>1000000</v>
      </c>
      <c r="K55" s="250">
        <f>SUM(H55:J55)</f>
        <v>1000000</v>
      </c>
      <c r="L55" s="254"/>
      <c r="M55" s="254"/>
      <c r="N55" s="266"/>
    </row>
    <row r="56" spans="1:14" ht="25.5" x14ac:dyDescent="0.3">
      <c r="A56" s="248"/>
      <c r="B56" s="81" t="s">
        <v>179</v>
      </c>
      <c r="C56" s="78" t="s">
        <v>23</v>
      </c>
      <c r="D56" s="87">
        <v>42736</v>
      </c>
      <c r="E56" s="87">
        <v>43100</v>
      </c>
      <c r="F56" s="92" t="s">
        <v>485</v>
      </c>
      <c r="G56" s="241" t="s">
        <v>32</v>
      </c>
      <c r="H56" s="84"/>
      <c r="I56" s="84"/>
      <c r="J56" s="84">
        <v>1000000</v>
      </c>
      <c r="K56" s="250">
        <f>SUM(H56:J56)</f>
        <v>1000000</v>
      </c>
      <c r="L56" s="254"/>
      <c r="M56" s="254"/>
      <c r="N56" s="266"/>
    </row>
    <row r="57" spans="1:14" ht="25.5" x14ac:dyDescent="0.3">
      <c r="A57" s="248"/>
      <c r="B57" s="81" t="s">
        <v>180</v>
      </c>
      <c r="C57" s="327" t="s">
        <v>61</v>
      </c>
      <c r="D57" s="87">
        <v>42736</v>
      </c>
      <c r="E57" s="87">
        <v>43100</v>
      </c>
      <c r="F57" s="92" t="s">
        <v>181</v>
      </c>
      <c r="G57" s="241" t="s">
        <v>32</v>
      </c>
      <c r="H57" s="84"/>
      <c r="I57" s="84"/>
      <c r="J57" s="84">
        <v>500000</v>
      </c>
      <c r="K57" s="250">
        <f t="shared" si="0"/>
        <v>500000</v>
      </c>
      <c r="L57" s="253"/>
      <c r="M57" s="253"/>
      <c r="N57" s="327"/>
    </row>
    <row r="58" spans="1:14" x14ac:dyDescent="0.3">
      <c r="A58" s="356" t="s">
        <v>418</v>
      </c>
      <c r="B58" s="356"/>
      <c r="C58" s="356"/>
      <c r="D58" s="356"/>
      <c r="E58" s="356"/>
      <c r="F58" s="356"/>
      <c r="G58" s="356"/>
      <c r="H58" s="356"/>
      <c r="I58" s="356"/>
      <c r="J58" s="356"/>
      <c r="K58" s="250">
        <f>SUM(K47:K57)</f>
        <v>7281092.04</v>
      </c>
      <c r="L58" s="253"/>
      <c r="M58" s="253"/>
      <c r="N58" s="327"/>
    </row>
    <row r="59" spans="1:14" x14ac:dyDescent="0.3">
      <c r="A59" s="355" t="s">
        <v>182</v>
      </c>
      <c r="B59" s="355"/>
      <c r="C59" s="78"/>
      <c r="D59" s="97"/>
      <c r="E59" s="97"/>
      <c r="F59" s="92"/>
      <c r="G59" s="287"/>
      <c r="H59" s="98"/>
      <c r="I59" s="98"/>
      <c r="J59" s="98"/>
      <c r="K59" s="250">
        <f t="shared" si="0"/>
        <v>0</v>
      </c>
      <c r="L59" s="254"/>
      <c r="M59" s="254"/>
      <c r="N59" s="266"/>
    </row>
    <row r="60" spans="1:14" ht="25.5" x14ac:dyDescent="0.3">
      <c r="A60" s="288"/>
      <c r="B60" s="70" t="s">
        <v>62</v>
      </c>
      <c r="C60" s="78" t="s">
        <v>183</v>
      </c>
      <c r="D60" s="87">
        <v>42736</v>
      </c>
      <c r="E60" s="87">
        <v>43100</v>
      </c>
      <c r="F60" s="92" t="s">
        <v>184</v>
      </c>
      <c r="G60" s="241" t="s">
        <v>24</v>
      </c>
      <c r="H60" s="254"/>
      <c r="I60" s="73">
        <v>400000</v>
      </c>
      <c r="J60" s="73">
        <v>200000</v>
      </c>
      <c r="K60" s="250">
        <f t="shared" si="0"/>
        <v>600000</v>
      </c>
      <c r="L60" s="289"/>
      <c r="M60" s="289"/>
      <c r="N60" s="78"/>
    </row>
    <row r="61" spans="1:14" ht="25.5" x14ac:dyDescent="0.3">
      <c r="A61" s="288"/>
      <c r="B61" s="70" t="s">
        <v>63</v>
      </c>
      <c r="C61" s="78" t="s">
        <v>183</v>
      </c>
      <c r="D61" s="87">
        <v>42736</v>
      </c>
      <c r="E61" s="87">
        <v>43100</v>
      </c>
      <c r="F61" s="92" t="s">
        <v>185</v>
      </c>
      <c r="G61" s="241" t="s">
        <v>24</v>
      </c>
      <c r="H61" s="258"/>
      <c r="I61" s="73">
        <v>250000</v>
      </c>
      <c r="J61" s="100"/>
      <c r="K61" s="250">
        <f t="shared" si="0"/>
        <v>250000</v>
      </c>
      <c r="L61" s="253"/>
      <c r="M61" s="253"/>
      <c r="N61" s="327"/>
    </row>
    <row r="62" spans="1:14" x14ac:dyDescent="0.3">
      <c r="A62" s="354" t="s">
        <v>419</v>
      </c>
      <c r="B62" s="354"/>
      <c r="C62" s="354"/>
      <c r="D62" s="354"/>
      <c r="E62" s="354"/>
      <c r="F62" s="354"/>
      <c r="G62" s="354"/>
      <c r="H62" s="354"/>
      <c r="I62" s="354"/>
      <c r="J62" s="354"/>
      <c r="K62" s="250">
        <f>SUM(K60:K61)</f>
        <v>850000</v>
      </c>
      <c r="L62" s="253"/>
      <c r="M62" s="253"/>
      <c r="N62" s="327"/>
    </row>
    <row r="63" spans="1:14" x14ac:dyDescent="0.3">
      <c r="A63" s="355" t="s">
        <v>186</v>
      </c>
      <c r="B63" s="355"/>
      <c r="C63" s="78"/>
      <c r="D63" s="101"/>
      <c r="E63" s="101"/>
      <c r="F63" s="92"/>
      <c r="G63" s="329"/>
      <c r="H63" s="258"/>
      <c r="I63" s="258"/>
      <c r="J63" s="258"/>
      <c r="K63" s="250">
        <f t="shared" si="0"/>
        <v>0</v>
      </c>
      <c r="L63" s="254"/>
      <c r="M63" s="254"/>
      <c r="N63" s="266"/>
    </row>
    <row r="64" spans="1:14" ht="25.5" x14ac:dyDescent="0.3">
      <c r="A64" s="328" t="s">
        <v>187</v>
      </c>
      <c r="B64" s="291" t="s">
        <v>188</v>
      </c>
      <c r="C64" s="102" t="s">
        <v>23</v>
      </c>
      <c r="D64" s="87" t="s">
        <v>33</v>
      </c>
      <c r="E64" s="87" t="s">
        <v>33</v>
      </c>
      <c r="F64" s="92" t="s">
        <v>189</v>
      </c>
      <c r="G64" s="237" t="s">
        <v>112</v>
      </c>
      <c r="H64" s="292"/>
      <c r="I64" s="88"/>
      <c r="J64" s="104"/>
      <c r="K64" s="289">
        <f>SUM(K66:K114)</f>
        <v>3352964.55</v>
      </c>
      <c r="L64" s="255"/>
      <c r="M64" s="254"/>
      <c r="N64" s="266"/>
    </row>
    <row r="65" spans="1:14" x14ac:dyDescent="0.3">
      <c r="A65" s="328"/>
      <c r="B65" s="291" t="s">
        <v>429</v>
      </c>
      <c r="C65" s="102"/>
      <c r="D65" s="87"/>
      <c r="E65" s="87"/>
      <c r="F65" s="92"/>
      <c r="G65" s="237"/>
      <c r="H65" s="292"/>
      <c r="I65" s="115"/>
      <c r="J65" s="104"/>
      <c r="K65" s="250">
        <f t="shared" si="0"/>
        <v>0</v>
      </c>
      <c r="L65" s="254"/>
      <c r="M65" s="254"/>
      <c r="N65" s="78"/>
    </row>
    <row r="66" spans="1:14" ht="21.75" customHeight="1" x14ac:dyDescent="0.3">
      <c r="A66" s="328"/>
      <c r="B66" s="293" t="s">
        <v>430</v>
      </c>
      <c r="C66" s="102" t="s">
        <v>190</v>
      </c>
      <c r="D66" s="87">
        <v>42887</v>
      </c>
      <c r="E66" s="87">
        <v>42917</v>
      </c>
      <c r="F66" s="92" t="s">
        <v>191</v>
      </c>
      <c r="G66" s="237" t="s">
        <v>192</v>
      </c>
      <c r="H66" s="292"/>
      <c r="I66" s="88">
        <v>100000</v>
      </c>
      <c r="J66" s="104"/>
      <c r="K66" s="250">
        <f t="shared" si="0"/>
        <v>100000</v>
      </c>
      <c r="L66" s="234"/>
      <c r="M66" s="234"/>
      <c r="N66" s="78"/>
    </row>
    <row r="67" spans="1:14" ht="21.75" customHeight="1" x14ac:dyDescent="0.3">
      <c r="A67" s="328"/>
      <c r="B67" s="294" t="s">
        <v>431</v>
      </c>
      <c r="C67" s="102" t="s">
        <v>190</v>
      </c>
      <c r="D67" s="87">
        <v>42917</v>
      </c>
      <c r="E67" s="87">
        <v>42917</v>
      </c>
      <c r="F67" s="92" t="s">
        <v>432</v>
      </c>
      <c r="G67" s="237"/>
      <c r="H67" s="292"/>
      <c r="I67" s="88">
        <v>100000</v>
      </c>
      <c r="J67" s="104"/>
      <c r="K67" s="250">
        <f t="shared" si="0"/>
        <v>100000</v>
      </c>
      <c r="L67" s="234"/>
      <c r="M67" s="234"/>
      <c r="N67" s="78"/>
    </row>
    <row r="68" spans="1:14" ht="39" customHeight="1" x14ac:dyDescent="0.3">
      <c r="A68" s="328"/>
      <c r="B68" s="293" t="s">
        <v>433</v>
      </c>
      <c r="C68" s="110" t="s">
        <v>193</v>
      </c>
      <c r="D68" s="87" t="s">
        <v>439</v>
      </c>
      <c r="E68" s="87" t="s">
        <v>440</v>
      </c>
      <c r="F68" s="92" t="s">
        <v>195</v>
      </c>
      <c r="G68" s="237" t="s">
        <v>192</v>
      </c>
      <c r="H68" s="292"/>
      <c r="I68" s="88">
        <v>10000</v>
      </c>
      <c r="J68" s="104"/>
      <c r="K68" s="250">
        <f t="shared" si="0"/>
        <v>10000</v>
      </c>
      <c r="L68" s="234"/>
      <c r="M68" s="234"/>
      <c r="N68" s="78"/>
    </row>
    <row r="69" spans="1:14" ht="27.75" customHeight="1" x14ac:dyDescent="0.3">
      <c r="A69" s="328"/>
      <c r="B69" s="75" t="s">
        <v>434</v>
      </c>
      <c r="C69" s="116" t="s">
        <v>48</v>
      </c>
      <c r="D69" s="87" t="s">
        <v>440</v>
      </c>
      <c r="E69" s="87" t="s">
        <v>441</v>
      </c>
      <c r="F69" s="92" t="s">
        <v>196</v>
      </c>
      <c r="G69" s="237" t="s">
        <v>192</v>
      </c>
      <c r="H69" s="292"/>
      <c r="I69" s="119">
        <v>1000000</v>
      </c>
      <c r="J69" s="104"/>
      <c r="K69" s="250">
        <f t="shared" si="0"/>
        <v>1000000</v>
      </c>
      <c r="L69" s="259"/>
      <c r="M69" s="259"/>
      <c r="N69" s="295"/>
    </row>
    <row r="70" spans="1:14" x14ac:dyDescent="0.3">
      <c r="A70" s="328"/>
      <c r="B70" s="296" t="s">
        <v>197</v>
      </c>
      <c r="C70" s="102"/>
      <c r="D70" s="87"/>
      <c r="E70" s="87"/>
      <c r="F70" s="92"/>
      <c r="G70" s="237"/>
      <c r="H70" s="292"/>
      <c r="I70" s="115"/>
      <c r="J70" s="104"/>
      <c r="K70" s="250">
        <f t="shared" si="0"/>
        <v>0</v>
      </c>
      <c r="L70" s="234"/>
      <c r="M70" s="234"/>
      <c r="N70" s="78"/>
    </row>
    <row r="71" spans="1:14" x14ac:dyDescent="0.3">
      <c r="A71" s="328"/>
      <c r="B71" s="297" t="s">
        <v>198</v>
      </c>
      <c r="C71" s="116" t="s">
        <v>31</v>
      </c>
      <c r="D71" s="87"/>
      <c r="E71" s="87"/>
      <c r="F71" s="92"/>
      <c r="G71" s="237"/>
      <c r="H71" s="292"/>
      <c r="I71" s="115"/>
      <c r="J71" s="104"/>
      <c r="K71" s="250">
        <f t="shared" si="0"/>
        <v>0</v>
      </c>
      <c r="L71" s="234"/>
      <c r="M71" s="234"/>
      <c r="N71" s="78"/>
    </row>
    <row r="72" spans="1:14" ht="25.5" x14ac:dyDescent="0.3">
      <c r="A72" s="328"/>
      <c r="B72" s="147" t="s">
        <v>199</v>
      </c>
      <c r="C72" s="102" t="s">
        <v>190</v>
      </c>
      <c r="D72" s="87">
        <v>42736</v>
      </c>
      <c r="E72" s="87">
        <v>43100</v>
      </c>
      <c r="F72" s="92" t="s">
        <v>200</v>
      </c>
      <c r="G72" s="237" t="s">
        <v>192</v>
      </c>
      <c r="H72" s="292"/>
      <c r="I72" s="119">
        <v>30000</v>
      </c>
      <c r="J72" s="104"/>
      <c r="K72" s="250">
        <f t="shared" si="0"/>
        <v>30000</v>
      </c>
      <c r="L72" s="234"/>
      <c r="M72" s="234"/>
      <c r="N72" s="78"/>
    </row>
    <row r="73" spans="1:14" ht="40.5" customHeight="1" x14ac:dyDescent="0.3">
      <c r="A73" s="328"/>
      <c r="B73" s="89" t="s">
        <v>435</v>
      </c>
      <c r="C73" s="102" t="s">
        <v>190</v>
      </c>
      <c r="D73" s="87">
        <v>42736</v>
      </c>
      <c r="E73" s="87">
        <v>43100</v>
      </c>
      <c r="F73" s="92" t="s">
        <v>201</v>
      </c>
      <c r="G73" s="237" t="s">
        <v>192</v>
      </c>
      <c r="H73" s="292"/>
      <c r="I73" s="119">
        <v>58000</v>
      </c>
      <c r="J73" s="104"/>
      <c r="K73" s="250">
        <f t="shared" si="0"/>
        <v>58000</v>
      </c>
      <c r="L73" s="234"/>
      <c r="M73" s="234"/>
      <c r="N73" s="78"/>
    </row>
    <row r="74" spans="1:14" ht="29.25" customHeight="1" x14ac:dyDescent="0.3">
      <c r="A74" s="328"/>
      <c r="B74" s="89" t="s">
        <v>452</v>
      </c>
      <c r="C74" s="102" t="s">
        <v>190</v>
      </c>
      <c r="D74" s="87">
        <v>42736</v>
      </c>
      <c r="E74" s="87">
        <v>43100</v>
      </c>
      <c r="F74" s="92" t="s">
        <v>486</v>
      </c>
      <c r="G74" s="237" t="s">
        <v>192</v>
      </c>
      <c r="H74" s="292"/>
      <c r="I74" s="119">
        <v>200000</v>
      </c>
      <c r="J74" s="104"/>
      <c r="K74" s="250">
        <f t="shared" si="0"/>
        <v>200000</v>
      </c>
      <c r="L74" s="234"/>
      <c r="M74" s="234"/>
      <c r="N74" s="78"/>
    </row>
    <row r="75" spans="1:14" ht="25.5" x14ac:dyDescent="0.3">
      <c r="A75" s="328"/>
      <c r="B75" s="147" t="s">
        <v>531</v>
      </c>
      <c r="C75" s="102" t="s">
        <v>31</v>
      </c>
      <c r="D75" s="87">
        <v>42826</v>
      </c>
      <c r="E75" s="87" t="s">
        <v>441</v>
      </c>
      <c r="F75" s="92" t="s">
        <v>202</v>
      </c>
      <c r="G75" s="298" t="s">
        <v>203</v>
      </c>
      <c r="H75" s="292"/>
      <c r="I75" s="251">
        <v>52082.684999999998</v>
      </c>
      <c r="J75" s="104"/>
      <c r="K75" s="250">
        <f t="shared" si="0"/>
        <v>52082.684999999998</v>
      </c>
      <c r="L75" s="234"/>
      <c r="M75" s="234"/>
      <c r="N75" s="78"/>
    </row>
    <row r="76" spans="1:14" ht="25.5" x14ac:dyDescent="0.3">
      <c r="A76" s="328"/>
      <c r="B76" s="297" t="s">
        <v>204</v>
      </c>
      <c r="C76" s="120" t="s">
        <v>205</v>
      </c>
      <c r="D76" s="87"/>
      <c r="E76" s="87"/>
      <c r="F76" s="92"/>
      <c r="G76" s="237" t="s">
        <v>192</v>
      </c>
      <c r="H76" s="292"/>
      <c r="I76" s="119"/>
      <c r="J76" s="104"/>
      <c r="K76" s="250">
        <f t="shared" ref="K76:K114" si="1">SUM(H76:J76)</f>
        <v>0</v>
      </c>
      <c r="L76" s="234"/>
      <c r="M76" s="234"/>
      <c r="N76" s="78"/>
    </row>
    <row r="77" spans="1:14" ht="38.25" x14ac:dyDescent="0.3">
      <c r="A77" s="328"/>
      <c r="B77" s="89" t="s">
        <v>436</v>
      </c>
      <c r="C77" s="102" t="s">
        <v>437</v>
      </c>
      <c r="D77" s="87">
        <v>42795</v>
      </c>
      <c r="E77" s="87">
        <v>42887</v>
      </c>
      <c r="F77" s="92" t="s">
        <v>206</v>
      </c>
      <c r="G77" s="237" t="s">
        <v>192</v>
      </c>
      <c r="H77" s="292"/>
      <c r="I77" s="119">
        <v>100000</v>
      </c>
      <c r="J77" s="104"/>
      <c r="K77" s="250">
        <f t="shared" si="1"/>
        <v>100000</v>
      </c>
      <c r="L77" s="234"/>
      <c r="M77" s="234"/>
      <c r="N77" s="78"/>
    </row>
    <row r="78" spans="1:14" ht="27.75" customHeight="1" x14ac:dyDescent="0.3">
      <c r="A78" s="328"/>
      <c r="B78" s="89" t="s">
        <v>438</v>
      </c>
      <c r="C78" s="102" t="s">
        <v>437</v>
      </c>
      <c r="D78" s="87">
        <v>42736</v>
      </c>
      <c r="E78" s="87">
        <v>43100</v>
      </c>
      <c r="F78" s="92" t="s">
        <v>207</v>
      </c>
      <c r="G78" s="237" t="s">
        <v>192</v>
      </c>
      <c r="H78" s="292"/>
      <c r="I78" s="119">
        <v>50000</v>
      </c>
      <c r="J78" s="104"/>
      <c r="K78" s="250">
        <f t="shared" si="1"/>
        <v>50000</v>
      </c>
      <c r="L78" s="234"/>
      <c r="M78" s="234"/>
      <c r="N78" s="78"/>
    </row>
    <row r="79" spans="1:14" ht="36.75" customHeight="1" x14ac:dyDescent="0.3">
      <c r="A79" s="328"/>
      <c r="B79" s="89" t="s">
        <v>442</v>
      </c>
      <c r="C79" s="102" t="s">
        <v>190</v>
      </c>
      <c r="D79" s="87">
        <v>42736</v>
      </c>
      <c r="E79" s="87">
        <v>43100</v>
      </c>
      <c r="F79" s="92" t="s">
        <v>208</v>
      </c>
      <c r="G79" s="237" t="s">
        <v>192</v>
      </c>
      <c r="H79" s="292"/>
      <c r="I79" s="119">
        <v>42000</v>
      </c>
      <c r="J79" s="104"/>
      <c r="K79" s="250">
        <f t="shared" si="1"/>
        <v>42000</v>
      </c>
      <c r="L79" s="234"/>
      <c r="M79" s="234"/>
      <c r="N79" s="78"/>
    </row>
    <row r="80" spans="1:14" x14ac:dyDescent="0.3">
      <c r="A80" s="328"/>
      <c r="B80" s="297" t="s">
        <v>209</v>
      </c>
      <c r="C80" s="102"/>
      <c r="D80" s="87"/>
      <c r="E80" s="87"/>
      <c r="F80" s="92"/>
      <c r="G80" s="237" t="s">
        <v>192</v>
      </c>
      <c r="H80" s="292"/>
      <c r="I80" s="119"/>
      <c r="J80" s="104"/>
      <c r="K80" s="250">
        <f t="shared" si="1"/>
        <v>0</v>
      </c>
      <c r="L80" s="234"/>
      <c r="M80" s="234"/>
      <c r="N80" s="78"/>
    </row>
    <row r="81" spans="1:14" ht="34.5" customHeight="1" x14ac:dyDescent="0.3">
      <c r="A81" s="328"/>
      <c r="B81" s="89" t="s">
        <v>210</v>
      </c>
      <c r="C81" s="102" t="s">
        <v>190</v>
      </c>
      <c r="D81" s="87">
        <v>42795</v>
      </c>
      <c r="E81" s="87">
        <v>42887</v>
      </c>
      <c r="F81" s="92" t="s">
        <v>211</v>
      </c>
      <c r="G81" s="237" t="s">
        <v>192</v>
      </c>
      <c r="H81" s="292"/>
      <c r="I81" s="119">
        <v>100000</v>
      </c>
      <c r="J81" s="104"/>
      <c r="K81" s="250">
        <f t="shared" si="1"/>
        <v>100000</v>
      </c>
      <c r="L81" s="234"/>
      <c r="M81" s="234"/>
      <c r="N81" s="78"/>
    </row>
    <row r="82" spans="1:14" ht="38.25" x14ac:dyDescent="0.3">
      <c r="A82" s="328"/>
      <c r="B82" s="89" t="s">
        <v>212</v>
      </c>
      <c r="C82" s="102" t="s">
        <v>213</v>
      </c>
      <c r="D82" s="87">
        <v>42795</v>
      </c>
      <c r="E82" s="87">
        <v>42887</v>
      </c>
      <c r="F82" s="92" t="s">
        <v>214</v>
      </c>
      <c r="G82" s="237" t="s">
        <v>192</v>
      </c>
      <c r="H82" s="292"/>
      <c r="I82" s="119">
        <v>20000</v>
      </c>
      <c r="J82" s="119"/>
      <c r="K82" s="250">
        <f t="shared" si="1"/>
        <v>20000</v>
      </c>
      <c r="L82" s="234"/>
      <c r="M82" s="234"/>
      <c r="N82" s="78"/>
    </row>
    <row r="83" spans="1:14" x14ac:dyDescent="0.3">
      <c r="A83" s="328"/>
      <c r="B83" s="89" t="s">
        <v>215</v>
      </c>
      <c r="C83" s="102" t="s">
        <v>162</v>
      </c>
      <c r="D83" s="87">
        <v>42795</v>
      </c>
      <c r="E83" s="87">
        <v>42887</v>
      </c>
      <c r="F83" s="92" t="s">
        <v>216</v>
      </c>
      <c r="G83" s="237" t="s">
        <v>192</v>
      </c>
      <c r="H83" s="292"/>
      <c r="I83" s="119">
        <v>100000</v>
      </c>
      <c r="J83" s="104"/>
      <c r="K83" s="250">
        <f t="shared" si="1"/>
        <v>100000</v>
      </c>
      <c r="L83" s="234"/>
      <c r="M83" s="234"/>
      <c r="N83" s="78"/>
    </row>
    <row r="84" spans="1:14" ht="25.5" x14ac:dyDescent="0.3">
      <c r="A84" s="328"/>
      <c r="B84" s="147" t="s">
        <v>217</v>
      </c>
      <c r="C84" s="102" t="s">
        <v>218</v>
      </c>
      <c r="D84" s="87" t="s">
        <v>219</v>
      </c>
      <c r="E84" s="87"/>
      <c r="F84" s="92" t="s">
        <v>220</v>
      </c>
      <c r="G84" s="237" t="s">
        <v>192</v>
      </c>
      <c r="H84" s="292"/>
      <c r="I84" s="119">
        <v>5000</v>
      </c>
      <c r="J84" s="104"/>
      <c r="K84" s="250">
        <f t="shared" si="1"/>
        <v>5000</v>
      </c>
      <c r="L84" s="234"/>
      <c r="M84" s="234"/>
      <c r="N84" s="78"/>
    </row>
    <row r="85" spans="1:14" ht="25.5" x14ac:dyDescent="0.3">
      <c r="A85" s="328"/>
      <c r="B85" s="147" t="s">
        <v>443</v>
      </c>
      <c r="C85" s="102" t="s">
        <v>190</v>
      </c>
      <c r="D85" s="87" t="s">
        <v>296</v>
      </c>
      <c r="E85" s="87" t="s">
        <v>532</v>
      </c>
      <c r="F85" s="92" t="s">
        <v>487</v>
      </c>
      <c r="G85" s="237"/>
      <c r="H85" s="292"/>
      <c r="I85" s="119">
        <v>50000</v>
      </c>
      <c r="J85" s="104"/>
      <c r="K85" s="250">
        <f t="shared" si="1"/>
        <v>50000</v>
      </c>
      <c r="L85" s="234"/>
      <c r="M85" s="234"/>
      <c r="N85" s="78"/>
    </row>
    <row r="86" spans="1:14" x14ac:dyDescent="0.3">
      <c r="A86" s="328"/>
      <c r="B86" s="299" t="s">
        <v>221</v>
      </c>
      <c r="C86" s="102"/>
      <c r="D86" s="87"/>
      <c r="E86" s="87"/>
      <c r="F86" s="92"/>
      <c r="G86" s="237" t="s">
        <v>192</v>
      </c>
      <c r="H86" s="292"/>
      <c r="I86" s="119"/>
      <c r="J86" s="104"/>
      <c r="K86" s="250">
        <f t="shared" si="1"/>
        <v>0</v>
      </c>
      <c r="L86" s="234"/>
      <c r="M86" s="234"/>
      <c r="N86" s="78"/>
    </row>
    <row r="87" spans="1:14" x14ac:dyDescent="0.3">
      <c r="A87" s="328"/>
      <c r="B87" s="176" t="s">
        <v>222</v>
      </c>
      <c r="C87" s="102"/>
      <c r="D87" s="87"/>
      <c r="E87" s="87"/>
      <c r="F87" s="92"/>
      <c r="G87" s="237" t="s">
        <v>192</v>
      </c>
      <c r="H87" s="292"/>
      <c r="I87" s="119"/>
      <c r="J87" s="104"/>
      <c r="K87" s="250">
        <f t="shared" si="1"/>
        <v>0</v>
      </c>
      <c r="L87" s="234"/>
      <c r="M87" s="234"/>
      <c r="N87" s="78"/>
    </row>
    <row r="88" spans="1:14" ht="38.25" x14ac:dyDescent="0.3">
      <c r="A88" s="328"/>
      <c r="B88" s="300" t="s">
        <v>223</v>
      </c>
      <c r="C88" s="102" t="s">
        <v>190</v>
      </c>
      <c r="D88" s="87" t="s">
        <v>219</v>
      </c>
      <c r="E88" s="87"/>
      <c r="F88" s="92" t="s">
        <v>224</v>
      </c>
      <c r="G88" s="237" t="s">
        <v>192</v>
      </c>
      <c r="H88" s="292"/>
      <c r="I88" s="119">
        <v>135880</v>
      </c>
      <c r="J88" s="104"/>
      <c r="K88" s="250">
        <f t="shared" si="1"/>
        <v>135880</v>
      </c>
      <c r="L88" s="234"/>
      <c r="M88" s="234"/>
      <c r="N88" s="78"/>
    </row>
    <row r="89" spans="1:14" ht="25.5" x14ac:dyDescent="0.3">
      <c r="A89" s="328"/>
      <c r="B89" s="75" t="s">
        <v>225</v>
      </c>
      <c r="C89" s="102" t="s">
        <v>533</v>
      </c>
      <c r="D89" s="87" t="s">
        <v>219</v>
      </c>
      <c r="E89" s="87"/>
      <c r="F89" s="92" t="s">
        <v>226</v>
      </c>
      <c r="G89" s="237" t="s">
        <v>192</v>
      </c>
      <c r="H89" s="292"/>
      <c r="I89" s="119">
        <v>50000</v>
      </c>
      <c r="J89" s="104"/>
      <c r="K89" s="250">
        <f t="shared" si="1"/>
        <v>50000</v>
      </c>
      <c r="L89" s="234"/>
      <c r="M89" s="234"/>
      <c r="N89" s="78"/>
    </row>
    <row r="90" spans="1:14" ht="25.5" x14ac:dyDescent="0.3">
      <c r="A90" s="328"/>
      <c r="B90" s="176" t="s">
        <v>227</v>
      </c>
      <c r="C90" s="102"/>
      <c r="D90" s="87"/>
      <c r="E90" s="87"/>
      <c r="F90" s="92" t="s">
        <v>228</v>
      </c>
      <c r="G90" s="237" t="s">
        <v>192</v>
      </c>
      <c r="H90" s="292"/>
      <c r="I90" s="119"/>
      <c r="J90" s="104"/>
      <c r="K90" s="250">
        <f t="shared" si="1"/>
        <v>0</v>
      </c>
      <c r="L90" s="234"/>
      <c r="M90" s="234"/>
      <c r="N90" s="78"/>
    </row>
    <row r="91" spans="1:14" ht="22.5" customHeight="1" x14ac:dyDescent="0.3">
      <c r="A91" s="328"/>
      <c r="B91" s="70" t="s">
        <v>444</v>
      </c>
      <c r="C91" s="102" t="s">
        <v>153</v>
      </c>
      <c r="D91" s="87" t="s">
        <v>219</v>
      </c>
      <c r="E91" s="87"/>
      <c r="F91" s="92" t="s">
        <v>229</v>
      </c>
      <c r="G91" s="237" t="s">
        <v>192</v>
      </c>
      <c r="H91" s="292"/>
      <c r="I91" s="251">
        <v>150000.86499999999</v>
      </c>
      <c r="J91" s="104"/>
      <c r="K91" s="250">
        <f t="shared" si="1"/>
        <v>150000.86499999999</v>
      </c>
      <c r="L91" s="234"/>
      <c r="M91" s="234"/>
      <c r="N91" s="78"/>
    </row>
    <row r="92" spans="1:14" x14ac:dyDescent="0.3">
      <c r="A92" s="328"/>
      <c r="B92" s="176" t="s">
        <v>230</v>
      </c>
      <c r="C92" s="102"/>
      <c r="D92" s="87"/>
      <c r="E92" s="87"/>
      <c r="F92" s="92"/>
      <c r="G92" s="237" t="s">
        <v>192</v>
      </c>
      <c r="H92" s="292"/>
      <c r="I92" s="119"/>
      <c r="J92" s="104"/>
      <c r="K92" s="250">
        <f t="shared" si="1"/>
        <v>0</v>
      </c>
      <c r="L92" s="234"/>
      <c r="M92" s="234"/>
      <c r="N92" s="78"/>
    </row>
    <row r="93" spans="1:14" ht="38.25" x14ac:dyDescent="0.3">
      <c r="A93" s="328"/>
      <c r="B93" s="75" t="s">
        <v>231</v>
      </c>
      <c r="C93" s="102" t="s">
        <v>153</v>
      </c>
      <c r="D93" s="87" t="s">
        <v>219</v>
      </c>
      <c r="E93" s="87"/>
      <c r="F93" s="92" t="s">
        <v>232</v>
      </c>
      <c r="G93" s="237" t="s">
        <v>192</v>
      </c>
      <c r="H93" s="292"/>
      <c r="I93" s="119">
        <v>75000</v>
      </c>
      <c r="J93" s="104"/>
      <c r="K93" s="250">
        <f t="shared" si="1"/>
        <v>75000</v>
      </c>
      <c r="L93" s="234"/>
      <c r="M93" s="234"/>
      <c r="N93" s="78"/>
    </row>
    <row r="94" spans="1:14" ht="25.5" x14ac:dyDescent="0.3">
      <c r="A94" s="328"/>
      <c r="B94" s="70" t="s">
        <v>445</v>
      </c>
      <c r="C94" s="102" t="s">
        <v>190</v>
      </c>
      <c r="D94" s="87" t="s">
        <v>446</v>
      </c>
      <c r="E94" s="87" t="s">
        <v>440</v>
      </c>
      <c r="F94" s="92" t="s">
        <v>233</v>
      </c>
      <c r="G94" s="237" t="s">
        <v>192</v>
      </c>
      <c r="H94" s="292"/>
      <c r="I94" s="119">
        <v>400000</v>
      </c>
      <c r="J94" s="104"/>
      <c r="K94" s="250">
        <f t="shared" si="1"/>
        <v>400000</v>
      </c>
      <c r="L94" s="234"/>
      <c r="M94" s="234"/>
      <c r="N94" s="78"/>
    </row>
    <row r="95" spans="1:14" x14ac:dyDescent="0.3">
      <c r="A95" s="176"/>
      <c r="B95" s="301" t="s">
        <v>234</v>
      </c>
      <c r="C95" s="102"/>
      <c r="D95" s="87"/>
      <c r="E95" s="87"/>
      <c r="F95" s="157"/>
      <c r="G95" s="237" t="s">
        <v>192</v>
      </c>
      <c r="H95" s="252"/>
      <c r="I95" s="123"/>
      <c r="J95" s="123"/>
      <c r="K95" s="250">
        <f t="shared" si="1"/>
        <v>0</v>
      </c>
      <c r="L95" s="234"/>
      <c r="M95" s="234"/>
      <c r="N95" s="78"/>
    </row>
    <row r="96" spans="1:14" ht="51" x14ac:dyDescent="0.3">
      <c r="A96" s="176"/>
      <c r="B96" s="75" t="s">
        <v>235</v>
      </c>
      <c r="C96" s="102" t="s">
        <v>236</v>
      </c>
      <c r="D96" s="87" t="s">
        <v>219</v>
      </c>
      <c r="E96" s="87"/>
      <c r="F96" s="157" t="s">
        <v>237</v>
      </c>
      <c r="G96" s="237" t="s">
        <v>192</v>
      </c>
      <c r="H96" s="252"/>
      <c r="I96" s="123">
        <v>100000</v>
      </c>
      <c r="J96" s="123"/>
      <c r="K96" s="250">
        <f t="shared" si="1"/>
        <v>100000</v>
      </c>
      <c r="L96" s="234"/>
      <c r="M96" s="234"/>
      <c r="N96" s="78"/>
    </row>
    <row r="97" spans="1:18" x14ac:dyDescent="0.3">
      <c r="A97" s="176"/>
      <c r="B97" s="301" t="s">
        <v>238</v>
      </c>
      <c r="C97" s="102"/>
      <c r="D97" s="87"/>
      <c r="E97" s="87"/>
      <c r="F97" s="157"/>
      <c r="G97" s="237" t="s">
        <v>192</v>
      </c>
      <c r="H97" s="252"/>
      <c r="I97" s="123"/>
      <c r="J97" s="123"/>
      <c r="K97" s="250">
        <f t="shared" si="1"/>
        <v>0</v>
      </c>
      <c r="L97" s="234"/>
      <c r="M97" s="234"/>
      <c r="N97" s="78"/>
    </row>
    <row r="98" spans="1:18" ht="38.25" x14ac:dyDescent="0.3">
      <c r="A98" s="176"/>
      <c r="B98" s="75" t="s">
        <v>239</v>
      </c>
      <c r="C98" s="110" t="s">
        <v>240</v>
      </c>
      <c r="D98" s="87" t="s">
        <v>219</v>
      </c>
      <c r="E98" s="87"/>
      <c r="F98" s="157" t="s">
        <v>241</v>
      </c>
      <c r="G98" s="237" t="s">
        <v>192</v>
      </c>
      <c r="H98" s="252"/>
      <c r="I98" s="123">
        <v>50000</v>
      </c>
      <c r="J98" s="123"/>
      <c r="K98" s="250">
        <f t="shared" si="1"/>
        <v>50000</v>
      </c>
      <c r="L98" s="234"/>
      <c r="M98" s="234"/>
      <c r="N98" s="78"/>
    </row>
    <row r="99" spans="1:18" x14ac:dyDescent="0.3">
      <c r="A99" s="176"/>
      <c r="B99" s="176" t="s">
        <v>242</v>
      </c>
      <c r="C99" s="102"/>
      <c r="D99" s="87"/>
      <c r="E99" s="87"/>
      <c r="F99" s="157"/>
      <c r="G99" s="237" t="s">
        <v>192</v>
      </c>
      <c r="H99" s="252"/>
      <c r="I99" s="123"/>
      <c r="J99" s="123"/>
      <c r="K99" s="250">
        <f t="shared" si="1"/>
        <v>0</v>
      </c>
      <c r="L99" s="234"/>
      <c r="M99" s="234"/>
      <c r="N99" s="78"/>
    </row>
    <row r="100" spans="1:18" ht="15.75" customHeight="1" x14ac:dyDescent="0.3">
      <c r="A100" s="176"/>
      <c r="B100" s="75" t="s">
        <v>243</v>
      </c>
      <c r="C100" s="102" t="s">
        <v>190</v>
      </c>
      <c r="D100" s="87">
        <v>42736</v>
      </c>
      <c r="E100" s="87" t="s">
        <v>453</v>
      </c>
      <c r="F100" s="157" t="s">
        <v>244</v>
      </c>
      <c r="G100" s="237" t="s">
        <v>192</v>
      </c>
      <c r="H100" s="252"/>
      <c r="I100" s="123">
        <v>45001</v>
      </c>
      <c r="J100" s="123"/>
      <c r="K100" s="250">
        <f t="shared" si="1"/>
        <v>45001</v>
      </c>
      <c r="L100" s="234"/>
      <c r="M100" s="234"/>
      <c r="N100" s="78"/>
    </row>
    <row r="101" spans="1:18" x14ac:dyDescent="0.3">
      <c r="A101" s="176"/>
      <c r="B101" s="302" t="s">
        <v>245</v>
      </c>
      <c r="C101" s="102"/>
      <c r="D101" s="87"/>
      <c r="E101" s="87"/>
      <c r="F101" s="157"/>
      <c r="G101" s="237"/>
      <c r="H101" s="252"/>
      <c r="I101" s="123"/>
      <c r="J101" s="123"/>
      <c r="K101" s="250">
        <f t="shared" si="1"/>
        <v>0</v>
      </c>
      <c r="L101" s="234"/>
      <c r="M101" s="234"/>
      <c r="N101" s="78"/>
    </row>
    <row r="102" spans="1:18" ht="38.25" x14ac:dyDescent="0.3">
      <c r="A102" s="176"/>
      <c r="B102" s="75" t="s">
        <v>447</v>
      </c>
      <c r="C102" s="102" t="s">
        <v>190</v>
      </c>
      <c r="D102" s="87" t="s">
        <v>219</v>
      </c>
      <c r="E102" s="87"/>
      <c r="F102" s="157" t="s">
        <v>246</v>
      </c>
      <c r="G102" s="237" t="s">
        <v>192</v>
      </c>
      <c r="H102" s="252"/>
      <c r="I102" s="123">
        <v>50000</v>
      </c>
      <c r="J102" s="123"/>
      <c r="K102" s="250">
        <f t="shared" si="1"/>
        <v>50000</v>
      </c>
      <c r="L102" s="234"/>
      <c r="M102" s="234"/>
      <c r="N102" s="78"/>
    </row>
    <row r="103" spans="1:18" ht="51" x14ac:dyDescent="0.3">
      <c r="A103" s="176"/>
      <c r="B103" s="303" t="s">
        <v>448</v>
      </c>
      <c r="C103" s="102" t="s">
        <v>48</v>
      </c>
      <c r="D103" s="87">
        <v>42736</v>
      </c>
      <c r="E103" s="87">
        <v>43100</v>
      </c>
      <c r="F103" s="157" t="s">
        <v>247</v>
      </c>
      <c r="G103" s="237" t="s">
        <v>248</v>
      </c>
      <c r="H103" s="252"/>
      <c r="I103" s="123"/>
      <c r="J103" s="123"/>
      <c r="K103" s="250">
        <f t="shared" si="1"/>
        <v>0</v>
      </c>
      <c r="L103" s="234"/>
      <c r="M103" s="234"/>
      <c r="N103" s="78"/>
    </row>
    <row r="104" spans="1:18" ht="25.5" x14ac:dyDescent="0.3">
      <c r="A104" s="176"/>
      <c r="B104" s="304" t="s">
        <v>249</v>
      </c>
      <c r="C104" s="102" t="s">
        <v>48</v>
      </c>
      <c r="D104" s="87" t="s">
        <v>250</v>
      </c>
      <c r="E104" s="87"/>
      <c r="F104" s="157" t="s">
        <v>251</v>
      </c>
      <c r="G104" s="237" t="s">
        <v>248</v>
      </c>
      <c r="H104" s="252"/>
      <c r="I104" s="123"/>
      <c r="J104" s="123"/>
      <c r="K104" s="250">
        <f t="shared" si="1"/>
        <v>0</v>
      </c>
      <c r="L104" s="234"/>
      <c r="M104" s="234"/>
      <c r="N104" s="78"/>
    </row>
    <row r="105" spans="1:18" ht="27.75" customHeight="1" x14ac:dyDescent="0.3">
      <c r="A105" s="176"/>
      <c r="B105" s="303" t="s">
        <v>449</v>
      </c>
      <c r="C105" s="102" t="s">
        <v>48</v>
      </c>
      <c r="D105" s="87" t="s">
        <v>250</v>
      </c>
      <c r="E105" s="87"/>
      <c r="F105" s="157" t="s">
        <v>252</v>
      </c>
      <c r="G105" s="237" t="s">
        <v>248</v>
      </c>
      <c r="H105" s="252"/>
      <c r="I105" s="123"/>
      <c r="J105" s="123"/>
      <c r="K105" s="250">
        <f t="shared" si="1"/>
        <v>0</v>
      </c>
      <c r="L105" s="234"/>
      <c r="M105" s="234"/>
      <c r="N105" s="78"/>
    </row>
    <row r="106" spans="1:18" ht="25.5" x14ac:dyDescent="0.3">
      <c r="A106" s="176"/>
      <c r="B106" s="303" t="s">
        <v>253</v>
      </c>
      <c r="C106" s="102" t="s">
        <v>162</v>
      </c>
      <c r="D106" s="87" t="s">
        <v>250</v>
      </c>
      <c r="E106" s="87"/>
      <c r="F106" s="157" t="s">
        <v>254</v>
      </c>
      <c r="G106" s="237" t="s">
        <v>248</v>
      </c>
      <c r="H106" s="252"/>
      <c r="I106" s="123"/>
      <c r="J106" s="123"/>
      <c r="K106" s="250">
        <f t="shared" si="1"/>
        <v>0</v>
      </c>
      <c r="L106" s="234"/>
      <c r="M106" s="234"/>
      <c r="N106" s="78"/>
    </row>
    <row r="107" spans="1:18" ht="25.5" x14ac:dyDescent="0.3">
      <c r="A107" s="176"/>
      <c r="B107" s="70" t="s">
        <v>255</v>
      </c>
      <c r="C107" s="102" t="s">
        <v>162</v>
      </c>
      <c r="D107" s="87" t="s">
        <v>250</v>
      </c>
      <c r="E107" s="87"/>
      <c r="F107" s="157" t="s">
        <v>256</v>
      </c>
      <c r="G107" s="237" t="s">
        <v>192</v>
      </c>
      <c r="H107" s="252"/>
      <c r="I107" s="123">
        <v>50000</v>
      </c>
      <c r="J107" s="123"/>
      <c r="K107" s="250">
        <f t="shared" si="1"/>
        <v>50000</v>
      </c>
      <c r="L107" s="234"/>
      <c r="M107" s="234"/>
      <c r="N107" s="78"/>
    </row>
    <row r="108" spans="1:18" ht="25.5" x14ac:dyDescent="0.3">
      <c r="A108" s="176"/>
      <c r="B108" s="75" t="s">
        <v>257</v>
      </c>
      <c r="C108" s="102" t="s">
        <v>162</v>
      </c>
      <c r="D108" s="87" t="s">
        <v>250</v>
      </c>
      <c r="E108" s="87"/>
      <c r="F108" s="157" t="s">
        <v>258</v>
      </c>
      <c r="G108" s="237" t="s">
        <v>248</v>
      </c>
      <c r="H108" s="252"/>
      <c r="I108" s="123">
        <v>50000</v>
      </c>
      <c r="J108" s="123"/>
      <c r="K108" s="250">
        <f t="shared" si="1"/>
        <v>50000</v>
      </c>
      <c r="L108" s="234"/>
      <c r="M108" s="234"/>
      <c r="N108" s="78"/>
    </row>
    <row r="109" spans="1:18" x14ac:dyDescent="0.3">
      <c r="A109" s="176"/>
      <c r="B109" s="75" t="s">
        <v>450</v>
      </c>
      <c r="C109" s="102" t="s">
        <v>190</v>
      </c>
      <c r="D109" s="87" t="s">
        <v>250</v>
      </c>
      <c r="E109" s="87"/>
      <c r="F109" s="157"/>
      <c r="G109" s="237" t="s">
        <v>192</v>
      </c>
      <c r="H109" s="252"/>
      <c r="I109" s="123"/>
      <c r="J109" s="123"/>
      <c r="K109" s="250">
        <f t="shared" si="1"/>
        <v>0</v>
      </c>
      <c r="L109" s="234"/>
      <c r="M109" s="234"/>
      <c r="N109" s="78"/>
    </row>
    <row r="110" spans="1:18" x14ac:dyDescent="0.3">
      <c r="A110" s="176"/>
      <c r="B110" s="70" t="s">
        <v>259</v>
      </c>
      <c r="C110" s="102"/>
      <c r="D110" s="87">
        <v>42430</v>
      </c>
      <c r="E110" s="87" t="s">
        <v>260</v>
      </c>
      <c r="F110" s="157" t="s">
        <v>261</v>
      </c>
      <c r="G110" s="237"/>
      <c r="H110" s="252"/>
      <c r="I110" s="123">
        <v>10000</v>
      </c>
      <c r="J110" s="123"/>
      <c r="K110" s="250">
        <f t="shared" si="1"/>
        <v>10000</v>
      </c>
      <c r="L110" s="234"/>
      <c r="M110" s="234"/>
      <c r="N110" s="78"/>
      <c r="R110" s="41">
        <f>(670592.91)/2</f>
        <v>335296.45500000002</v>
      </c>
    </row>
    <row r="111" spans="1:18" ht="25.5" x14ac:dyDescent="0.3">
      <c r="A111" s="176"/>
      <c r="B111" s="70" t="s">
        <v>262</v>
      </c>
      <c r="C111" s="102"/>
      <c r="D111" s="87" t="s">
        <v>260</v>
      </c>
      <c r="E111" s="87" t="s">
        <v>260</v>
      </c>
      <c r="F111" s="157" t="s">
        <v>263</v>
      </c>
      <c r="G111" s="237" t="s">
        <v>192</v>
      </c>
      <c r="H111" s="252"/>
      <c r="I111" s="123">
        <v>10000</v>
      </c>
      <c r="J111" s="123"/>
      <c r="K111" s="250">
        <f t="shared" si="1"/>
        <v>10000</v>
      </c>
      <c r="L111" s="234"/>
      <c r="M111" s="234"/>
      <c r="N111" s="78"/>
    </row>
    <row r="112" spans="1:18" ht="25.5" x14ac:dyDescent="0.3">
      <c r="A112" s="176"/>
      <c r="B112" s="70" t="s">
        <v>264</v>
      </c>
      <c r="C112" s="102"/>
      <c r="D112" s="87">
        <v>42522</v>
      </c>
      <c r="E112" s="87">
        <v>42522</v>
      </c>
      <c r="F112" s="157" t="s">
        <v>265</v>
      </c>
      <c r="G112" s="237" t="s">
        <v>192</v>
      </c>
      <c r="H112" s="252"/>
      <c r="I112" s="123">
        <v>10000</v>
      </c>
      <c r="J112" s="123"/>
      <c r="K112" s="250">
        <f t="shared" si="1"/>
        <v>10000</v>
      </c>
      <c r="L112" s="234"/>
      <c r="M112" s="234"/>
      <c r="N112" s="78"/>
    </row>
    <row r="113" spans="1:14" ht="25.5" x14ac:dyDescent="0.3">
      <c r="A113" s="176"/>
      <c r="B113" s="70" t="s">
        <v>266</v>
      </c>
      <c r="C113" s="102"/>
      <c r="D113" s="87" t="s">
        <v>267</v>
      </c>
      <c r="E113" s="87" t="s">
        <v>267</v>
      </c>
      <c r="F113" s="157" t="s">
        <v>268</v>
      </c>
      <c r="G113" s="237"/>
      <c r="H113" s="252"/>
      <c r="I113" s="123">
        <v>50000</v>
      </c>
      <c r="J113" s="123"/>
      <c r="K113" s="250">
        <f t="shared" si="1"/>
        <v>50000</v>
      </c>
      <c r="L113" s="234"/>
      <c r="M113" s="234"/>
      <c r="N113" s="78"/>
    </row>
    <row r="114" spans="1:14" ht="35.25" customHeight="1" x14ac:dyDescent="0.3">
      <c r="A114" s="176"/>
      <c r="B114" s="75" t="s">
        <v>451</v>
      </c>
      <c r="C114" s="102" t="s">
        <v>153</v>
      </c>
      <c r="D114" s="87">
        <v>42491</v>
      </c>
      <c r="E114" s="87">
        <v>42522</v>
      </c>
      <c r="F114" s="157" t="s">
        <v>269</v>
      </c>
      <c r="G114" s="237" t="s">
        <v>192</v>
      </c>
      <c r="H114" s="252"/>
      <c r="I114" s="123">
        <v>100000</v>
      </c>
      <c r="J114" s="123"/>
      <c r="K114" s="250">
        <f t="shared" si="1"/>
        <v>100000</v>
      </c>
      <c r="L114" s="234"/>
      <c r="M114" s="234"/>
      <c r="N114" s="78"/>
    </row>
    <row r="115" spans="1:14" ht="25.5" x14ac:dyDescent="0.3">
      <c r="A115" s="176" t="s">
        <v>270</v>
      </c>
      <c r="B115" s="305" t="s">
        <v>271</v>
      </c>
      <c r="C115" s="116" t="s">
        <v>162</v>
      </c>
      <c r="D115" s="128">
        <v>42005</v>
      </c>
      <c r="E115" s="128">
        <v>42369</v>
      </c>
      <c r="F115" s="157" t="s">
        <v>455</v>
      </c>
      <c r="G115" s="237" t="s">
        <v>112</v>
      </c>
      <c r="H115" s="252"/>
      <c r="I115" s="306"/>
      <c r="J115" s="123"/>
      <c r="K115" s="289">
        <f>SUM(K117:K166)</f>
        <v>3352964.55</v>
      </c>
      <c r="M115" s="234"/>
      <c r="N115" s="78"/>
    </row>
    <row r="116" spans="1:14" x14ac:dyDescent="0.3">
      <c r="A116" s="176"/>
      <c r="B116" s="176" t="s">
        <v>272</v>
      </c>
      <c r="C116" s="102"/>
      <c r="D116" s="78"/>
      <c r="E116" s="78"/>
      <c r="F116" s="157"/>
      <c r="G116" s="237"/>
      <c r="H116" s="252"/>
      <c r="I116" s="306"/>
      <c r="J116" s="123"/>
      <c r="K116" s="250">
        <f t="shared" ref="K116:K166" si="2">SUM(H116:J116)</f>
        <v>0</v>
      </c>
      <c r="L116" s="234"/>
      <c r="M116" s="234"/>
      <c r="N116" s="78"/>
    </row>
    <row r="117" spans="1:14" ht="25.5" x14ac:dyDescent="0.3">
      <c r="A117" s="176"/>
      <c r="B117" s="70" t="s">
        <v>273</v>
      </c>
      <c r="C117" s="102" t="s">
        <v>454</v>
      </c>
      <c r="D117" s="87">
        <v>42736</v>
      </c>
      <c r="E117" s="87">
        <v>42825</v>
      </c>
      <c r="F117" s="157" t="s">
        <v>488</v>
      </c>
      <c r="G117" s="237" t="s">
        <v>274</v>
      </c>
      <c r="H117" s="252"/>
      <c r="I117" s="256">
        <v>80000</v>
      </c>
      <c r="J117" s="123"/>
      <c r="K117" s="250">
        <f t="shared" si="2"/>
        <v>80000</v>
      </c>
      <c r="L117" s="234"/>
      <c r="M117" s="234"/>
      <c r="N117" s="78"/>
    </row>
    <row r="118" spans="1:14" ht="38.25" x14ac:dyDescent="0.3">
      <c r="A118" s="176"/>
      <c r="B118" s="75" t="s">
        <v>456</v>
      </c>
      <c r="C118" s="102" t="s">
        <v>31</v>
      </c>
      <c r="D118" s="87">
        <v>42736</v>
      </c>
      <c r="E118" s="87">
        <v>42825</v>
      </c>
      <c r="F118" s="157" t="s">
        <v>489</v>
      </c>
      <c r="G118" s="237" t="s">
        <v>274</v>
      </c>
      <c r="H118" s="252"/>
      <c r="I118" s="256">
        <v>52964.55</v>
      </c>
      <c r="J118" s="123"/>
      <c r="K118" s="250">
        <f t="shared" si="2"/>
        <v>52964.55</v>
      </c>
      <c r="L118" s="234"/>
      <c r="M118" s="234"/>
      <c r="N118" s="78"/>
    </row>
    <row r="119" spans="1:14" ht="26.25" customHeight="1" x14ac:dyDescent="0.3">
      <c r="A119" s="176"/>
      <c r="B119" s="75" t="s">
        <v>564</v>
      </c>
      <c r="C119" s="102" t="s">
        <v>454</v>
      </c>
      <c r="D119" s="87">
        <v>42736</v>
      </c>
      <c r="E119" s="87">
        <v>43100</v>
      </c>
      <c r="F119" s="157" t="s">
        <v>490</v>
      </c>
      <c r="G119" s="237" t="s">
        <v>274</v>
      </c>
      <c r="H119" s="252"/>
      <c r="I119" s="256">
        <v>400000</v>
      </c>
      <c r="J119" s="123"/>
      <c r="K119" s="250">
        <v>400000</v>
      </c>
      <c r="L119" s="234"/>
      <c r="M119" s="234"/>
      <c r="N119" s="78"/>
    </row>
    <row r="120" spans="1:14" x14ac:dyDescent="0.3">
      <c r="A120" s="176"/>
      <c r="B120" s="176" t="s">
        <v>275</v>
      </c>
      <c r="C120" s="102"/>
      <c r="D120" s="87" t="s">
        <v>33</v>
      </c>
      <c r="E120" s="87" t="s">
        <v>33</v>
      </c>
      <c r="F120" s="157"/>
      <c r="G120" s="237"/>
      <c r="H120" s="252"/>
      <c r="I120" s="256"/>
      <c r="J120" s="123"/>
      <c r="K120" s="250">
        <f t="shared" si="2"/>
        <v>0</v>
      </c>
      <c r="L120" s="234"/>
      <c r="M120" s="234"/>
      <c r="N120" s="78"/>
    </row>
    <row r="121" spans="1:14" ht="25.5" x14ac:dyDescent="0.3">
      <c r="A121" s="176"/>
      <c r="B121" s="70" t="s">
        <v>550</v>
      </c>
      <c r="C121" s="102" t="s">
        <v>162</v>
      </c>
      <c r="D121" s="87">
        <v>42736</v>
      </c>
      <c r="E121" s="87">
        <v>43100</v>
      </c>
      <c r="F121" s="157" t="s">
        <v>491</v>
      </c>
      <c r="G121" s="237" t="s">
        <v>274</v>
      </c>
      <c r="H121" s="252"/>
      <c r="I121" s="256">
        <v>40000</v>
      </c>
      <c r="J121" s="123"/>
      <c r="K121" s="250">
        <f t="shared" si="2"/>
        <v>40000</v>
      </c>
      <c r="L121" s="234"/>
      <c r="M121" s="234"/>
      <c r="N121" s="78"/>
    </row>
    <row r="122" spans="1:14" x14ac:dyDescent="0.3">
      <c r="A122" s="176"/>
      <c r="B122" s="70" t="s">
        <v>457</v>
      </c>
      <c r="C122" s="102"/>
      <c r="D122" s="87">
        <v>42736</v>
      </c>
      <c r="E122" s="87">
        <v>42825</v>
      </c>
      <c r="F122" s="157" t="s">
        <v>558</v>
      </c>
      <c r="G122" s="237" t="s">
        <v>274</v>
      </c>
      <c r="H122" s="252"/>
      <c r="I122" s="256">
        <v>20000</v>
      </c>
      <c r="J122" s="123"/>
      <c r="K122" s="250">
        <f t="shared" si="2"/>
        <v>20000</v>
      </c>
      <c r="L122" s="234"/>
      <c r="M122" s="234"/>
      <c r="N122" s="78"/>
    </row>
    <row r="123" spans="1:14" ht="25.5" x14ac:dyDescent="0.3">
      <c r="A123" s="176"/>
      <c r="B123" s="70" t="s">
        <v>458</v>
      </c>
      <c r="C123" s="102"/>
      <c r="D123" s="87">
        <v>42795</v>
      </c>
      <c r="E123" s="87">
        <v>42947</v>
      </c>
      <c r="F123" s="157" t="s">
        <v>492</v>
      </c>
      <c r="G123" s="237" t="s">
        <v>274</v>
      </c>
      <c r="H123" s="252"/>
      <c r="I123" s="256">
        <v>10000</v>
      </c>
      <c r="J123" s="123"/>
      <c r="K123" s="250">
        <f t="shared" si="2"/>
        <v>10000</v>
      </c>
      <c r="L123" s="234"/>
      <c r="M123" s="234"/>
      <c r="N123" s="78"/>
    </row>
    <row r="124" spans="1:14" ht="25.5" x14ac:dyDescent="0.3">
      <c r="A124" s="176"/>
      <c r="B124" s="75" t="s">
        <v>459</v>
      </c>
      <c r="C124" s="102"/>
      <c r="D124" s="87">
        <v>42736</v>
      </c>
      <c r="E124" s="87">
        <v>43100</v>
      </c>
      <c r="F124" s="157" t="s">
        <v>493</v>
      </c>
      <c r="G124" s="237" t="s">
        <v>274</v>
      </c>
      <c r="H124" s="252"/>
      <c r="I124" s="256">
        <v>100000</v>
      </c>
      <c r="J124" s="123"/>
      <c r="K124" s="250">
        <f t="shared" si="2"/>
        <v>100000</v>
      </c>
      <c r="L124" s="234"/>
      <c r="M124" s="234"/>
      <c r="N124" s="78"/>
    </row>
    <row r="125" spans="1:14" ht="25.5" x14ac:dyDescent="0.3">
      <c r="A125" s="176"/>
      <c r="B125" s="75" t="s">
        <v>559</v>
      </c>
      <c r="C125" s="102"/>
      <c r="D125" s="87">
        <v>42979</v>
      </c>
      <c r="E125" s="87">
        <v>43039</v>
      </c>
      <c r="F125" s="157" t="s">
        <v>494</v>
      </c>
      <c r="G125" s="237" t="s">
        <v>274</v>
      </c>
      <c r="H125" s="252"/>
      <c r="I125" s="256">
        <v>15000</v>
      </c>
      <c r="J125" s="123"/>
      <c r="K125" s="250">
        <f t="shared" si="2"/>
        <v>15000</v>
      </c>
      <c r="L125" s="234"/>
      <c r="M125" s="234"/>
      <c r="N125" s="78"/>
    </row>
    <row r="126" spans="1:14" ht="25.5" x14ac:dyDescent="0.3">
      <c r="A126" s="176"/>
      <c r="B126" s="70" t="s">
        <v>460</v>
      </c>
      <c r="C126" s="102"/>
      <c r="D126" s="87">
        <v>42887</v>
      </c>
      <c r="E126" s="87" t="s">
        <v>530</v>
      </c>
      <c r="F126" s="157" t="s">
        <v>495</v>
      </c>
      <c r="G126" s="237" t="s">
        <v>274</v>
      </c>
      <c r="H126" s="252"/>
      <c r="I126" s="123">
        <v>50000</v>
      </c>
      <c r="J126" s="123"/>
      <c r="K126" s="250">
        <f t="shared" si="2"/>
        <v>50000</v>
      </c>
      <c r="L126" s="234"/>
      <c r="M126" s="234"/>
      <c r="N126" s="78"/>
    </row>
    <row r="127" spans="1:14" ht="25.5" x14ac:dyDescent="0.3">
      <c r="A127" s="176"/>
      <c r="B127" s="70" t="s">
        <v>461</v>
      </c>
      <c r="C127" s="102"/>
      <c r="D127" s="87">
        <v>42736</v>
      </c>
      <c r="E127" s="87">
        <v>43100</v>
      </c>
      <c r="F127" s="157" t="s">
        <v>496</v>
      </c>
      <c r="G127" s="237" t="s">
        <v>274</v>
      </c>
      <c r="H127" s="252"/>
      <c r="I127" s="123">
        <v>100000</v>
      </c>
      <c r="J127" s="123"/>
      <c r="K127" s="250">
        <f t="shared" si="2"/>
        <v>100000</v>
      </c>
      <c r="L127" s="234"/>
      <c r="M127" s="234"/>
      <c r="N127" s="78"/>
    </row>
    <row r="128" spans="1:14" x14ac:dyDescent="0.3">
      <c r="A128" s="176"/>
      <c r="B128" s="75" t="s">
        <v>462</v>
      </c>
      <c r="C128" s="102"/>
      <c r="D128" s="128">
        <v>42795</v>
      </c>
      <c r="E128" s="128">
        <v>43039</v>
      </c>
      <c r="F128" s="157" t="s">
        <v>497</v>
      </c>
      <c r="G128" s="237" t="s">
        <v>274</v>
      </c>
      <c r="H128" s="252"/>
      <c r="I128" s="123">
        <v>50000</v>
      </c>
      <c r="J128" s="123"/>
      <c r="K128" s="250">
        <f t="shared" si="2"/>
        <v>50000</v>
      </c>
      <c r="L128" s="234"/>
      <c r="M128" s="234"/>
      <c r="N128" s="78"/>
    </row>
    <row r="129" spans="1:14" ht="25.5" x14ac:dyDescent="0.3">
      <c r="A129" s="176"/>
      <c r="B129" s="75" t="s">
        <v>463</v>
      </c>
      <c r="C129" s="102"/>
      <c r="D129" s="128">
        <v>42795</v>
      </c>
      <c r="E129" s="128">
        <v>43039</v>
      </c>
      <c r="F129" s="157" t="s">
        <v>498</v>
      </c>
      <c r="G129" s="237" t="s">
        <v>274</v>
      </c>
      <c r="H129" s="252"/>
      <c r="I129" s="123">
        <v>5000</v>
      </c>
      <c r="J129" s="123"/>
      <c r="K129" s="250">
        <f t="shared" si="2"/>
        <v>5000</v>
      </c>
      <c r="L129" s="234"/>
      <c r="M129" s="234"/>
      <c r="N129" s="78"/>
    </row>
    <row r="130" spans="1:14" ht="25.5" x14ac:dyDescent="0.3">
      <c r="A130" s="176"/>
      <c r="B130" s="75" t="s">
        <v>464</v>
      </c>
      <c r="C130" s="102"/>
      <c r="D130" s="128">
        <v>42736</v>
      </c>
      <c r="E130" s="128">
        <v>43100</v>
      </c>
      <c r="F130" s="157" t="s">
        <v>499</v>
      </c>
      <c r="G130" s="237" t="s">
        <v>274</v>
      </c>
      <c r="H130" s="252"/>
      <c r="I130" s="123">
        <v>5000</v>
      </c>
      <c r="J130" s="123"/>
      <c r="K130" s="250">
        <f t="shared" si="2"/>
        <v>5000</v>
      </c>
      <c r="L130" s="234"/>
      <c r="M130" s="234"/>
      <c r="N130" s="78"/>
    </row>
    <row r="131" spans="1:14" ht="25.5" x14ac:dyDescent="0.3">
      <c r="A131" s="176"/>
      <c r="B131" s="75" t="s">
        <v>465</v>
      </c>
      <c r="C131" s="102"/>
      <c r="D131" s="128">
        <v>42917</v>
      </c>
      <c r="E131" s="128">
        <v>42947</v>
      </c>
      <c r="F131" s="157" t="s">
        <v>500</v>
      </c>
      <c r="G131" s="237" t="s">
        <v>274</v>
      </c>
      <c r="H131" s="252"/>
      <c r="I131" s="123">
        <v>10000</v>
      </c>
      <c r="J131" s="123"/>
      <c r="K131" s="250">
        <f t="shared" si="2"/>
        <v>10000</v>
      </c>
      <c r="L131" s="234"/>
      <c r="M131" s="234"/>
      <c r="N131" s="78"/>
    </row>
    <row r="132" spans="1:14" ht="25.5" x14ac:dyDescent="0.3">
      <c r="A132" s="176"/>
      <c r="B132" s="75" t="s">
        <v>466</v>
      </c>
      <c r="C132" s="102"/>
      <c r="D132" s="128">
        <v>42736</v>
      </c>
      <c r="E132" s="128">
        <v>43100</v>
      </c>
      <c r="F132" s="157" t="s">
        <v>501</v>
      </c>
      <c r="G132" s="237" t="s">
        <v>274</v>
      </c>
      <c r="H132" s="252"/>
      <c r="I132" s="123">
        <v>5000</v>
      </c>
      <c r="J132" s="123"/>
      <c r="K132" s="250">
        <f t="shared" si="2"/>
        <v>5000</v>
      </c>
      <c r="L132" s="234"/>
      <c r="M132" s="234"/>
      <c r="N132" s="78"/>
    </row>
    <row r="133" spans="1:14" x14ac:dyDescent="0.3">
      <c r="A133" s="176"/>
      <c r="B133" s="75" t="s">
        <v>565</v>
      </c>
      <c r="C133" s="102"/>
      <c r="D133" s="128"/>
      <c r="E133" s="128"/>
      <c r="F133" s="157"/>
      <c r="G133" s="237" t="s">
        <v>274</v>
      </c>
      <c r="H133" s="252"/>
      <c r="I133" s="123">
        <v>90000</v>
      </c>
      <c r="J133" s="123"/>
      <c r="K133" s="250">
        <f t="shared" si="2"/>
        <v>90000</v>
      </c>
      <c r="L133" s="234"/>
      <c r="M133" s="234"/>
      <c r="N133" s="78"/>
    </row>
    <row r="134" spans="1:14" ht="25.5" x14ac:dyDescent="0.3">
      <c r="A134" s="176"/>
      <c r="B134" s="75" t="s">
        <v>276</v>
      </c>
      <c r="C134" s="102"/>
      <c r="D134" s="128">
        <v>42736</v>
      </c>
      <c r="E134" s="128">
        <v>43100</v>
      </c>
      <c r="F134" s="157" t="s">
        <v>502</v>
      </c>
      <c r="G134" s="237" t="s">
        <v>274</v>
      </c>
      <c r="H134" s="252"/>
      <c r="I134" s="123">
        <v>168000</v>
      </c>
      <c r="J134" s="123"/>
      <c r="K134" s="250">
        <f t="shared" si="2"/>
        <v>168000</v>
      </c>
      <c r="L134" s="234"/>
      <c r="M134" s="234"/>
      <c r="N134" s="78"/>
    </row>
    <row r="135" spans="1:14" ht="25.5" x14ac:dyDescent="0.3">
      <c r="A135" s="176"/>
      <c r="B135" s="75" t="s">
        <v>467</v>
      </c>
      <c r="C135" s="102"/>
      <c r="D135" s="128">
        <v>42736</v>
      </c>
      <c r="E135" s="128">
        <v>43100</v>
      </c>
      <c r="F135" s="157" t="s">
        <v>503</v>
      </c>
      <c r="G135" s="237" t="s">
        <v>274</v>
      </c>
      <c r="H135" s="252"/>
      <c r="I135" s="123">
        <v>30000</v>
      </c>
      <c r="J135" s="123"/>
      <c r="K135" s="250">
        <f t="shared" si="2"/>
        <v>30000</v>
      </c>
      <c r="L135" s="234"/>
      <c r="M135" s="234"/>
      <c r="N135" s="78"/>
    </row>
    <row r="136" spans="1:14" ht="25.5" x14ac:dyDescent="0.3">
      <c r="A136" s="176"/>
      <c r="B136" s="75" t="s">
        <v>468</v>
      </c>
      <c r="C136" s="102"/>
      <c r="D136" s="128">
        <v>42736</v>
      </c>
      <c r="E136" s="128">
        <v>43100</v>
      </c>
      <c r="F136" s="157" t="s">
        <v>504</v>
      </c>
      <c r="G136" s="237" t="s">
        <v>274</v>
      </c>
      <c r="H136" s="252"/>
      <c r="I136" s="123">
        <v>30000</v>
      </c>
      <c r="J136" s="123"/>
      <c r="K136" s="250">
        <f t="shared" si="2"/>
        <v>30000</v>
      </c>
      <c r="L136" s="234"/>
      <c r="M136" s="234"/>
      <c r="N136" s="78"/>
    </row>
    <row r="137" spans="1:14" ht="25.5" x14ac:dyDescent="0.3">
      <c r="A137" s="176"/>
      <c r="B137" s="75" t="s">
        <v>469</v>
      </c>
      <c r="C137" s="102"/>
      <c r="D137" s="128">
        <v>42736</v>
      </c>
      <c r="E137" s="128">
        <v>43100</v>
      </c>
      <c r="F137" s="157" t="s">
        <v>505</v>
      </c>
      <c r="G137" s="237" t="s">
        <v>274</v>
      </c>
      <c r="H137" s="252"/>
      <c r="I137" s="123">
        <v>40000</v>
      </c>
      <c r="J137" s="123"/>
      <c r="K137" s="250">
        <f t="shared" si="2"/>
        <v>40000</v>
      </c>
      <c r="L137" s="234"/>
      <c r="M137" s="234"/>
      <c r="N137" s="78"/>
    </row>
    <row r="138" spans="1:14" ht="13.5" customHeight="1" x14ac:dyDescent="0.3">
      <c r="A138" s="176"/>
      <c r="B138" s="75" t="s">
        <v>551</v>
      </c>
      <c r="C138" s="102"/>
      <c r="D138" s="128" t="s">
        <v>507</v>
      </c>
      <c r="E138" s="128" t="s">
        <v>506</v>
      </c>
      <c r="F138" s="157" t="s">
        <v>508</v>
      </c>
      <c r="G138" s="237" t="s">
        <v>274</v>
      </c>
      <c r="H138" s="252"/>
      <c r="I138" s="123">
        <v>40000</v>
      </c>
      <c r="J138" s="123"/>
      <c r="K138" s="250">
        <f t="shared" si="2"/>
        <v>40000</v>
      </c>
      <c r="L138" s="234"/>
      <c r="M138" s="234"/>
      <c r="N138" s="78"/>
    </row>
    <row r="139" spans="1:14" x14ac:dyDescent="0.3">
      <c r="A139" s="176"/>
      <c r="B139" s="75" t="s">
        <v>470</v>
      </c>
      <c r="C139" s="102"/>
      <c r="D139" s="128">
        <v>42736</v>
      </c>
      <c r="E139" s="128">
        <v>43100</v>
      </c>
      <c r="F139" s="157" t="s">
        <v>509</v>
      </c>
      <c r="G139" s="237" t="s">
        <v>274</v>
      </c>
      <c r="H139" s="252"/>
      <c r="I139" s="123">
        <v>50000</v>
      </c>
      <c r="J139" s="123"/>
      <c r="K139" s="250">
        <f t="shared" si="2"/>
        <v>50000</v>
      </c>
      <c r="L139" s="234"/>
      <c r="M139" s="234"/>
      <c r="N139" s="78"/>
    </row>
    <row r="140" spans="1:14" ht="25.5" x14ac:dyDescent="0.3">
      <c r="A140" s="176"/>
      <c r="B140" s="75" t="s">
        <v>471</v>
      </c>
      <c r="C140" s="102"/>
      <c r="D140" s="128">
        <v>42736</v>
      </c>
      <c r="E140" s="128">
        <v>43100</v>
      </c>
      <c r="F140" s="157" t="s">
        <v>510</v>
      </c>
      <c r="G140" s="237" t="s">
        <v>274</v>
      </c>
      <c r="H140" s="252"/>
      <c r="I140" s="123">
        <v>30000</v>
      </c>
      <c r="J140" s="123"/>
      <c r="K140" s="250">
        <f t="shared" si="2"/>
        <v>30000</v>
      </c>
      <c r="L140" s="234"/>
      <c r="M140" s="234"/>
      <c r="N140" s="78"/>
    </row>
    <row r="141" spans="1:14" ht="27" customHeight="1" x14ac:dyDescent="0.3">
      <c r="A141" s="176"/>
      <c r="B141" s="75" t="s">
        <v>472</v>
      </c>
      <c r="C141" s="102"/>
      <c r="D141" s="128">
        <v>42736</v>
      </c>
      <c r="E141" s="128">
        <v>43100</v>
      </c>
      <c r="F141" s="157" t="s">
        <v>511</v>
      </c>
      <c r="G141" s="237" t="s">
        <v>274</v>
      </c>
      <c r="H141" s="252"/>
      <c r="I141" s="123">
        <v>50000</v>
      </c>
      <c r="J141" s="123"/>
      <c r="K141" s="250">
        <f t="shared" si="2"/>
        <v>50000</v>
      </c>
      <c r="L141" s="234"/>
      <c r="M141" s="234"/>
      <c r="N141" s="78"/>
    </row>
    <row r="142" spans="1:14" ht="36.75" customHeight="1" x14ac:dyDescent="0.3">
      <c r="A142" s="176"/>
      <c r="B142" s="75" t="s">
        <v>512</v>
      </c>
      <c r="C142" s="102"/>
      <c r="D142" s="128">
        <v>42736</v>
      </c>
      <c r="E142" s="128">
        <v>43100</v>
      </c>
      <c r="F142" s="157" t="s">
        <v>513</v>
      </c>
      <c r="G142" s="237" t="s">
        <v>274</v>
      </c>
      <c r="H142" s="252"/>
      <c r="I142" s="123">
        <v>350000</v>
      </c>
      <c r="J142" s="123"/>
      <c r="K142" s="250">
        <f t="shared" si="2"/>
        <v>350000</v>
      </c>
      <c r="L142" s="234"/>
      <c r="M142" s="234"/>
      <c r="N142" s="78"/>
    </row>
    <row r="143" spans="1:14" x14ac:dyDescent="0.3">
      <c r="A143" s="176"/>
      <c r="B143" s="176" t="s">
        <v>277</v>
      </c>
      <c r="C143" s="102"/>
      <c r="D143" s="78"/>
      <c r="E143" s="78"/>
      <c r="F143" s="157"/>
      <c r="G143" s="237" t="s">
        <v>274</v>
      </c>
      <c r="H143" s="252"/>
      <c r="I143" s="123"/>
      <c r="J143" s="123"/>
      <c r="K143" s="250">
        <f t="shared" si="2"/>
        <v>0</v>
      </c>
      <c r="L143" s="234"/>
      <c r="M143" s="234"/>
      <c r="N143" s="78"/>
    </row>
    <row r="144" spans="1:14" ht="19.5" customHeight="1" x14ac:dyDescent="0.3">
      <c r="A144" s="70"/>
      <c r="B144" s="70" t="s">
        <v>560</v>
      </c>
      <c r="C144" s="102"/>
      <c r="D144" s="128">
        <v>42736</v>
      </c>
      <c r="E144" s="128">
        <v>43100</v>
      </c>
      <c r="F144" s="157" t="s">
        <v>278</v>
      </c>
      <c r="G144" s="237" t="s">
        <v>274</v>
      </c>
      <c r="H144" s="252"/>
      <c r="I144" s="123">
        <v>30000</v>
      </c>
      <c r="J144" s="123"/>
      <c r="K144" s="250">
        <f t="shared" si="2"/>
        <v>30000</v>
      </c>
      <c r="L144" s="234"/>
      <c r="M144" s="234"/>
      <c r="N144" s="78"/>
    </row>
    <row r="145" spans="1:14" ht="18.75" customHeight="1" x14ac:dyDescent="0.3">
      <c r="A145" s="176"/>
      <c r="B145" s="70" t="s">
        <v>552</v>
      </c>
      <c r="C145" s="102"/>
      <c r="D145" s="128">
        <v>42736</v>
      </c>
      <c r="E145" s="128" t="s">
        <v>534</v>
      </c>
      <c r="F145" s="157" t="s">
        <v>278</v>
      </c>
      <c r="G145" s="237" t="s">
        <v>274</v>
      </c>
      <c r="H145" s="252"/>
      <c r="I145" s="123">
        <v>200000</v>
      </c>
      <c r="J145" s="123"/>
      <c r="K145" s="250">
        <f t="shared" si="2"/>
        <v>200000</v>
      </c>
      <c r="L145" s="234"/>
      <c r="M145" s="234"/>
      <c r="N145" s="78"/>
    </row>
    <row r="146" spans="1:14" ht="23.25" customHeight="1" x14ac:dyDescent="0.3">
      <c r="A146" s="176"/>
      <c r="B146" s="70" t="s">
        <v>473</v>
      </c>
      <c r="C146" s="102"/>
      <c r="D146" s="128">
        <v>42736</v>
      </c>
      <c r="E146" s="128">
        <v>43100</v>
      </c>
      <c r="F146" s="157" t="s">
        <v>279</v>
      </c>
      <c r="G146" s="237" t="s">
        <v>274</v>
      </c>
      <c r="H146" s="252"/>
      <c r="I146" s="123">
        <v>300000</v>
      </c>
      <c r="J146" s="123"/>
      <c r="K146" s="250">
        <f t="shared" si="2"/>
        <v>300000</v>
      </c>
      <c r="L146" s="234"/>
      <c r="M146" s="234"/>
      <c r="N146" s="78"/>
    </row>
    <row r="147" spans="1:14" ht="17.25" customHeight="1" x14ac:dyDescent="0.3">
      <c r="A147" s="176"/>
      <c r="B147" s="70" t="s">
        <v>280</v>
      </c>
      <c r="C147" s="102"/>
      <c r="D147" s="128">
        <v>42736</v>
      </c>
      <c r="E147" s="128">
        <v>43100</v>
      </c>
      <c r="F147" s="157" t="s">
        <v>281</v>
      </c>
      <c r="G147" s="237" t="s">
        <v>274</v>
      </c>
      <c r="H147" s="252"/>
      <c r="I147" s="123">
        <v>100000</v>
      </c>
      <c r="J147" s="123"/>
      <c r="K147" s="250">
        <f t="shared" si="2"/>
        <v>100000</v>
      </c>
      <c r="L147" s="234"/>
      <c r="M147" s="234"/>
      <c r="N147" s="78"/>
    </row>
    <row r="148" spans="1:14" ht="25.5" x14ac:dyDescent="0.3">
      <c r="A148" s="176"/>
      <c r="B148" s="75" t="s">
        <v>282</v>
      </c>
      <c r="C148" s="102"/>
      <c r="D148" s="128">
        <v>42736</v>
      </c>
      <c r="E148" s="128">
        <v>43100</v>
      </c>
      <c r="F148" s="157" t="s">
        <v>283</v>
      </c>
      <c r="G148" s="237" t="s">
        <v>274</v>
      </c>
      <c r="H148" s="252"/>
      <c r="I148" s="123">
        <v>35000</v>
      </c>
      <c r="J148" s="123"/>
      <c r="K148" s="250">
        <f t="shared" si="2"/>
        <v>35000</v>
      </c>
      <c r="L148" s="234"/>
      <c r="M148" s="234"/>
      <c r="N148" s="78"/>
    </row>
    <row r="149" spans="1:14" x14ac:dyDescent="0.3">
      <c r="A149" s="176"/>
      <c r="B149" s="176" t="s">
        <v>284</v>
      </c>
      <c r="C149" s="102"/>
      <c r="D149" s="78"/>
      <c r="E149" s="78"/>
      <c r="F149" s="157"/>
      <c r="G149" s="237" t="s">
        <v>274</v>
      </c>
      <c r="H149" s="252"/>
      <c r="I149" s="123"/>
      <c r="J149" s="123"/>
      <c r="K149" s="250">
        <f t="shared" si="2"/>
        <v>0</v>
      </c>
      <c r="L149" s="234"/>
      <c r="M149" s="234"/>
      <c r="N149" s="78"/>
    </row>
    <row r="150" spans="1:14" ht="25.5" x14ac:dyDescent="0.3">
      <c r="A150" s="176"/>
      <c r="B150" s="70" t="s">
        <v>285</v>
      </c>
      <c r="C150" s="102" t="s">
        <v>162</v>
      </c>
      <c r="D150" s="307">
        <v>42795</v>
      </c>
      <c r="E150" s="307">
        <v>42795</v>
      </c>
      <c r="F150" s="157" t="s">
        <v>286</v>
      </c>
      <c r="G150" s="237" t="s">
        <v>274</v>
      </c>
      <c r="H150" s="252"/>
      <c r="I150" s="123">
        <v>35000</v>
      </c>
      <c r="J150" s="123"/>
      <c r="K150" s="250">
        <f t="shared" si="2"/>
        <v>35000</v>
      </c>
      <c r="L150" s="234"/>
      <c r="M150" s="234"/>
      <c r="N150" s="78"/>
    </row>
    <row r="151" spans="1:14" ht="25.5" x14ac:dyDescent="0.3">
      <c r="A151" s="176"/>
      <c r="B151" s="70" t="s">
        <v>287</v>
      </c>
      <c r="C151" s="102"/>
      <c r="D151" s="307">
        <v>42979</v>
      </c>
      <c r="E151" s="78" t="s">
        <v>441</v>
      </c>
      <c r="F151" s="157" t="s">
        <v>288</v>
      </c>
      <c r="G151" s="237" t="s">
        <v>274</v>
      </c>
      <c r="H151" s="252"/>
      <c r="I151" s="123">
        <v>35000</v>
      </c>
      <c r="J151" s="123"/>
      <c r="K151" s="250">
        <f t="shared" si="2"/>
        <v>35000</v>
      </c>
      <c r="L151" s="234"/>
      <c r="M151" s="234"/>
      <c r="N151" s="78"/>
    </row>
    <row r="152" spans="1:14" x14ac:dyDescent="0.3">
      <c r="A152" s="176"/>
      <c r="B152" s="70" t="s">
        <v>289</v>
      </c>
      <c r="C152" s="102"/>
      <c r="D152" s="307">
        <v>42979</v>
      </c>
      <c r="E152" s="78" t="s">
        <v>441</v>
      </c>
      <c r="F152" s="157" t="s">
        <v>290</v>
      </c>
      <c r="G152" s="237" t="s">
        <v>274</v>
      </c>
      <c r="H152" s="252"/>
      <c r="I152" s="123">
        <v>35000</v>
      </c>
      <c r="J152" s="123"/>
      <c r="K152" s="250">
        <f t="shared" si="2"/>
        <v>35000</v>
      </c>
      <c r="L152" s="234"/>
      <c r="M152" s="234"/>
      <c r="N152" s="78"/>
    </row>
    <row r="153" spans="1:14" x14ac:dyDescent="0.3">
      <c r="A153" s="176"/>
      <c r="B153" s="176" t="s">
        <v>474</v>
      </c>
      <c r="C153" s="102"/>
      <c r="D153" s="78"/>
      <c r="E153" s="78"/>
      <c r="F153" s="157"/>
      <c r="G153" s="237"/>
      <c r="H153" s="252"/>
      <c r="I153" s="123"/>
      <c r="J153" s="123"/>
      <c r="K153" s="250">
        <f t="shared" si="2"/>
        <v>0</v>
      </c>
      <c r="L153" s="234"/>
      <c r="M153" s="234"/>
      <c r="N153" s="78"/>
    </row>
    <row r="154" spans="1:14" ht="25.5" x14ac:dyDescent="0.3">
      <c r="A154" s="176"/>
      <c r="B154" s="70" t="s">
        <v>475</v>
      </c>
      <c r="C154" s="102"/>
      <c r="D154" s="128">
        <v>42736</v>
      </c>
      <c r="E154" s="128">
        <v>43100</v>
      </c>
      <c r="F154" s="157" t="s">
        <v>514</v>
      </c>
      <c r="G154" s="237" t="s">
        <v>274</v>
      </c>
      <c r="H154" s="252"/>
      <c r="I154" s="123">
        <v>5000</v>
      </c>
      <c r="J154" s="123"/>
      <c r="K154" s="250">
        <f t="shared" si="2"/>
        <v>5000</v>
      </c>
      <c r="L154" s="234"/>
      <c r="M154" s="234"/>
      <c r="N154" s="78"/>
    </row>
    <row r="155" spans="1:14" ht="25.5" x14ac:dyDescent="0.3">
      <c r="A155" s="176"/>
      <c r="B155" s="75" t="s">
        <v>553</v>
      </c>
      <c r="C155" s="102"/>
      <c r="D155" s="78" t="s">
        <v>535</v>
      </c>
      <c r="E155" s="78" t="s">
        <v>440</v>
      </c>
      <c r="F155" s="157" t="s">
        <v>515</v>
      </c>
      <c r="G155" s="237" t="s">
        <v>274</v>
      </c>
      <c r="H155" s="252"/>
      <c r="I155" s="123">
        <v>192000</v>
      </c>
      <c r="J155" s="123"/>
      <c r="K155" s="250">
        <f t="shared" si="2"/>
        <v>192000</v>
      </c>
      <c r="L155" s="234"/>
      <c r="M155" s="234"/>
      <c r="N155" s="78"/>
    </row>
    <row r="156" spans="1:14" ht="25.5" x14ac:dyDescent="0.3">
      <c r="A156" s="176"/>
      <c r="B156" s="75" t="s">
        <v>476</v>
      </c>
      <c r="C156" s="102"/>
      <c r="D156" s="128" t="s">
        <v>536</v>
      </c>
      <c r="E156" s="128">
        <v>43100</v>
      </c>
      <c r="F156" s="157" t="s">
        <v>516</v>
      </c>
      <c r="G156" s="237" t="s">
        <v>274</v>
      </c>
      <c r="H156" s="252"/>
      <c r="I156" s="123">
        <v>60000</v>
      </c>
      <c r="J156" s="123"/>
      <c r="K156" s="250">
        <f t="shared" si="2"/>
        <v>60000</v>
      </c>
      <c r="L156" s="234"/>
      <c r="M156" s="234"/>
      <c r="N156" s="78"/>
    </row>
    <row r="157" spans="1:14" ht="29.25" customHeight="1" x14ac:dyDescent="0.3">
      <c r="A157" s="176"/>
      <c r="B157" s="75" t="s">
        <v>477</v>
      </c>
      <c r="C157" s="102"/>
      <c r="D157" s="78" t="s">
        <v>440</v>
      </c>
      <c r="E157" s="78" t="s">
        <v>194</v>
      </c>
      <c r="F157" s="157" t="s">
        <v>517</v>
      </c>
      <c r="G157" s="237" t="s">
        <v>274</v>
      </c>
      <c r="H157" s="252"/>
      <c r="I157" s="123">
        <v>50000</v>
      </c>
      <c r="J157" s="123"/>
      <c r="K157" s="250">
        <f t="shared" si="2"/>
        <v>50000</v>
      </c>
      <c r="L157" s="234"/>
      <c r="M157" s="234"/>
      <c r="N157" s="78"/>
    </row>
    <row r="158" spans="1:14" ht="25.5" x14ac:dyDescent="0.3">
      <c r="A158" s="176"/>
      <c r="B158" s="75" t="s">
        <v>478</v>
      </c>
      <c r="C158" s="102"/>
      <c r="D158" s="128">
        <v>42736</v>
      </c>
      <c r="E158" s="128">
        <v>43100</v>
      </c>
      <c r="F158" s="157" t="s">
        <v>518</v>
      </c>
      <c r="G158" s="237" t="s">
        <v>274</v>
      </c>
      <c r="H158" s="252"/>
      <c r="I158" s="123">
        <v>50000</v>
      </c>
      <c r="J158" s="123"/>
      <c r="K158" s="250">
        <f t="shared" si="2"/>
        <v>50000</v>
      </c>
      <c r="L158" s="234"/>
      <c r="M158" s="234"/>
      <c r="N158" s="78"/>
    </row>
    <row r="159" spans="1:14" ht="38.25" x14ac:dyDescent="0.3">
      <c r="A159" s="176"/>
      <c r="B159" s="75" t="s">
        <v>479</v>
      </c>
      <c r="C159" s="102"/>
      <c r="D159" s="128">
        <v>42736</v>
      </c>
      <c r="E159" s="128">
        <v>43100</v>
      </c>
      <c r="F159" s="157" t="s">
        <v>519</v>
      </c>
      <c r="G159" s="237" t="s">
        <v>274</v>
      </c>
      <c r="H159" s="252"/>
      <c r="I159" s="123">
        <v>100000</v>
      </c>
      <c r="J159" s="123"/>
      <c r="K159" s="250">
        <f t="shared" si="2"/>
        <v>100000</v>
      </c>
      <c r="L159" s="234"/>
      <c r="M159" s="234"/>
      <c r="N159" s="78"/>
    </row>
    <row r="160" spans="1:14" x14ac:dyDescent="0.3">
      <c r="A160" s="176"/>
      <c r="B160" s="176" t="s">
        <v>291</v>
      </c>
      <c r="C160" s="102"/>
      <c r="D160" s="78"/>
      <c r="E160" s="78"/>
      <c r="F160" s="157"/>
      <c r="G160" s="237" t="s">
        <v>274</v>
      </c>
      <c r="H160" s="252"/>
      <c r="I160" s="123"/>
      <c r="J160" s="123"/>
      <c r="K160" s="250"/>
      <c r="L160" s="234"/>
      <c r="M160" s="234"/>
      <c r="N160" s="78"/>
    </row>
    <row r="161" spans="1:14" ht="18" customHeight="1" x14ac:dyDescent="0.3">
      <c r="A161" s="176"/>
      <c r="B161" s="75" t="s">
        <v>292</v>
      </c>
      <c r="C161" s="102" t="s">
        <v>162</v>
      </c>
      <c r="D161" s="128">
        <v>42736</v>
      </c>
      <c r="E161" s="128">
        <v>43100</v>
      </c>
      <c r="F161" s="157" t="s">
        <v>293</v>
      </c>
      <c r="G161" s="237" t="s">
        <v>274</v>
      </c>
      <c r="H161" s="252"/>
      <c r="I161" s="123">
        <v>100000</v>
      </c>
      <c r="J161" s="123"/>
      <c r="K161" s="250">
        <f t="shared" si="2"/>
        <v>100000</v>
      </c>
      <c r="L161" s="234"/>
      <c r="M161" s="234"/>
      <c r="N161" s="78"/>
    </row>
    <row r="162" spans="1:14" ht="38.25" x14ac:dyDescent="0.3">
      <c r="A162" s="176"/>
      <c r="B162" s="70" t="s">
        <v>294</v>
      </c>
      <c r="C162" s="102"/>
      <c r="D162" s="78" t="s">
        <v>219</v>
      </c>
      <c r="E162" s="78"/>
      <c r="F162" s="157" t="s">
        <v>295</v>
      </c>
      <c r="G162" s="237" t="s">
        <v>274</v>
      </c>
      <c r="H162" s="252"/>
      <c r="I162" s="123">
        <v>100000</v>
      </c>
      <c r="J162" s="123"/>
      <c r="K162" s="250">
        <f t="shared" si="2"/>
        <v>100000</v>
      </c>
      <c r="L162" s="234"/>
      <c r="M162" s="234"/>
      <c r="N162" s="78"/>
    </row>
    <row r="163" spans="1:14" ht="51" x14ac:dyDescent="0.3">
      <c r="A163" s="176"/>
      <c r="B163" s="75" t="s">
        <v>554</v>
      </c>
      <c r="C163" s="102"/>
      <c r="D163" s="78"/>
      <c r="E163" s="78"/>
      <c r="F163" s="157" t="s">
        <v>562</v>
      </c>
      <c r="G163" s="237" t="s">
        <v>274</v>
      </c>
      <c r="H163" s="252"/>
      <c r="I163" s="123"/>
      <c r="J163" s="123"/>
      <c r="K163" s="250">
        <f t="shared" si="2"/>
        <v>0</v>
      </c>
      <c r="L163" s="234"/>
      <c r="M163" s="234"/>
      <c r="N163" s="78"/>
    </row>
    <row r="164" spans="1:14" ht="25.5" x14ac:dyDescent="0.3">
      <c r="A164" s="176"/>
      <c r="B164" s="75" t="s">
        <v>555</v>
      </c>
      <c r="C164" s="102"/>
      <c r="D164" s="78"/>
      <c r="E164" s="78"/>
      <c r="F164" s="157" t="s">
        <v>563</v>
      </c>
      <c r="G164" s="237" t="s">
        <v>274</v>
      </c>
      <c r="H164" s="252"/>
      <c r="I164" s="123">
        <v>5000</v>
      </c>
      <c r="J164" s="123"/>
      <c r="K164" s="250">
        <f t="shared" si="2"/>
        <v>5000</v>
      </c>
      <c r="L164" s="234"/>
      <c r="M164" s="234"/>
      <c r="N164" s="78"/>
    </row>
    <row r="165" spans="1:14" ht="25.5" customHeight="1" x14ac:dyDescent="0.3">
      <c r="A165" s="176"/>
      <c r="B165" s="75" t="s">
        <v>275</v>
      </c>
      <c r="C165" s="102" t="s">
        <v>53</v>
      </c>
      <c r="D165" s="78"/>
      <c r="E165" s="78"/>
      <c r="F165" s="157" t="s">
        <v>556</v>
      </c>
      <c r="G165" s="237"/>
      <c r="H165" s="252"/>
      <c r="I165" s="123">
        <v>50000</v>
      </c>
      <c r="J165" s="123"/>
      <c r="K165" s="250">
        <f t="shared" si="2"/>
        <v>50000</v>
      </c>
      <c r="L165" s="234"/>
      <c r="M165" s="234"/>
      <c r="N165" s="78"/>
    </row>
    <row r="166" spans="1:14" ht="37.5" customHeight="1" x14ac:dyDescent="0.3">
      <c r="A166" s="176"/>
      <c r="B166" s="70"/>
      <c r="C166" s="102"/>
      <c r="D166" s="78"/>
      <c r="E166" s="78"/>
      <c r="F166" s="157" t="s">
        <v>557</v>
      </c>
      <c r="G166" s="237" t="s">
        <v>274</v>
      </c>
      <c r="H166" s="252"/>
      <c r="I166" s="123">
        <v>50000</v>
      </c>
      <c r="J166" s="123"/>
      <c r="K166" s="250">
        <f t="shared" si="2"/>
        <v>50000</v>
      </c>
      <c r="L166" s="234"/>
      <c r="M166" s="234"/>
      <c r="N166" s="78"/>
    </row>
    <row r="167" spans="1:14" x14ac:dyDescent="0.3">
      <c r="A167" s="308"/>
      <c r="B167" s="126" t="s">
        <v>421</v>
      </c>
      <c r="C167" s="116"/>
      <c r="D167" s="128"/>
      <c r="E167" s="128"/>
      <c r="F167" s="92"/>
      <c r="G167" s="237" t="s">
        <v>33</v>
      </c>
      <c r="H167" s="292"/>
      <c r="I167" s="129"/>
      <c r="J167" s="104"/>
      <c r="K167" s="250">
        <f>SUM(K168:K176)</f>
        <v>335296.46000000002</v>
      </c>
      <c r="L167" s="234"/>
      <c r="M167" s="234"/>
      <c r="N167" s="78"/>
    </row>
    <row r="168" spans="1:14" x14ac:dyDescent="0.3">
      <c r="A168" s="308"/>
      <c r="B168" s="75" t="s">
        <v>298</v>
      </c>
      <c r="C168" s="116" t="s">
        <v>162</v>
      </c>
      <c r="D168" s="128" t="s">
        <v>299</v>
      </c>
      <c r="E168" s="128" t="s">
        <v>300</v>
      </c>
      <c r="F168" s="92" t="s">
        <v>301</v>
      </c>
      <c r="G168" s="237" t="s">
        <v>33</v>
      </c>
      <c r="H168" s="292"/>
      <c r="I168" s="130">
        <v>24000</v>
      </c>
      <c r="J168" s="104"/>
      <c r="K168" s="250">
        <f t="shared" ref="K168:K217" si="3">SUM(H168:J168)</f>
        <v>24000</v>
      </c>
      <c r="L168" s="234"/>
      <c r="M168" s="234"/>
      <c r="N168" s="78"/>
    </row>
    <row r="169" spans="1:14" x14ac:dyDescent="0.3">
      <c r="A169" s="308"/>
      <c r="B169" s="70" t="s">
        <v>302</v>
      </c>
      <c r="C169" s="116" t="s">
        <v>162</v>
      </c>
      <c r="D169" s="128" t="s">
        <v>537</v>
      </c>
      <c r="E169" s="128" t="s">
        <v>440</v>
      </c>
      <c r="F169" s="92" t="s">
        <v>303</v>
      </c>
      <c r="G169" s="237" t="s">
        <v>304</v>
      </c>
      <c r="H169" s="292"/>
      <c r="I169" s="130">
        <v>40000</v>
      </c>
      <c r="J169" s="104"/>
      <c r="K169" s="250">
        <f t="shared" si="3"/>
        <v>40000</v>
      </c>
      <c r="L169" s="234"/>
      <c r="M169" s="234"/>
      <c r="N169" s="78"/>
    </row>
    <row r="170" spans="1:14" x14ac:dyDescent="0.3">
      <c r="A170" s="308"/>
      <c r="B170" s="70" t="s">
        <v>538</v>
      </c>
      <c r="C170" s="116" t="s">
        <v>162</v>
      </c>
      <c r="D170" s="128" t="s">
        <v>299</v>
      </c>
      <c r="E170" s="128" t="s">
        <v>300</v>
      </c>
      <c r="F170" s="92" t="s">
        <v>305</v>
      </c>
      <c r="G170" s="237" t="s">
        <v>304</v>
      </c>
      <c r="H170" s="292"/>
      <c r="I170" s="130">
        <v>30000</v>
      </c>
      <c r="J170" s="104"/>
      <c r="K170" s="250">
        <f t="shared" si="3"/>
        <v>30000</v>
      </c>
      <c r="L170" s="234"/>
      <c r="M170" s="234"/>
      <c r="N170" s="78"/>
    </row>
    <row r="171" spans="1:14" x14ac:dyDescent="0.3">
      <c r="A171" s="308"/>
      <c r="B171" s="70" t="s">
        <v>306</v>
      </c>
      <c r="C171" s="116" t="s">
        <v>162</v>
      </c>
      <c r="D171" s="128" t="s">
        <v>299</v>
      </c>
      <c r="E171" s="128" t="s">
        <v>539</v>
      </c>
      <c r="F171" s="92" t="s">
        <v>307</v>
      </c>
      <c r="G171" s="237" t="s">
        <v>304</v>
      </c>
      <c r="H171" s="292"/>
      <c r="I171" s="130">
        <v>20000</v>
      </c>
      <c r="J171" s="104"/>
      <c r="K171" s="250">
        <f t="shared" si="3"/>
        <v>20000</v>
      </c>
      <c r="L171" s="234"/>
      <c r="M171" s="234"/>
      <c r="N171" s="78"/>
    </row>
    <row r="172" spans="1:14" x14ac:dyDescent="0.3">
      <c r="A172" s="308"/>
      <c r="B172" s="70" t="s">
        <v>308</v>
      </c>
      <c r="C172" s="116" t="s">
        <v>162</v>
      </c>
      <c r="D172" s="128" t="s">
        <v>299</v>
      </c>
      <c r="E172" s="128" t="s">
        <v>300</v>
      </c>
      <c r="F172" s="92" t="s">
        <v>309</v>
      </c>
      <c r="G172" s="237" t="s">
        <v>304</v>
      </c>
      <c r="H172" s="292"/>
      <c r="I172" s="130">
        <v>91000</v>
      </c>
      <c r="J172" s="104"/>
      <c r="K172" s="250">
        <f t="shared" si="3"/>
        <v>91000</v>
      </c>
      <c r="L172" s="234"/>
      <c r="M172" s="234"/>
      <c r="N172" s="78"/>
    </row>
    <row r="173" spans="1:14" ht="25.5" x14ac:dyDescent="0.3">
      <c r="A173" s="308"/>
      <c r="B173" s="75" t="s">
        <v>310</v>
      </c>
      <c r="C173" s="116" t="s">
        <v>162</v>
      </c>
      <c r="D173" s="128" t="s">
        <v>299</v>
      </c>
      <c r="E173" s="128" t="s">
        <v>300</v>
      </c>
      <c r="F173" s="92" t="s">
        <v>311</v>
      </c>
      <c r="G173" s="237" t="s">
        <v>304</v>
      </c>
      <c r="H173" s="292"/>
      <c r="I173" s="130">
        <v>30000</v>
      </c>
      <c r="J173" s="104"/>
      <c r="K173" s="250">
        <f t="shared" si="3"/>
        <v>30000</v>
      </c>
      <c r="L173" s="234"/>
      <c r="M173" s="234"/>
      <c r="N173" s="78"/>
    </row>
    <row r="174" spans="1:14" ht="25.5" x14ac:dyDescent="0.3">
      <c r="A174" s="308"/>
      <c r="B174" s="70" t="s">
        <v>312</v>
      </c>
      <c r="C174" s="116" t="s">
        <v>162</v>
      </c>
      <c r="D174" s="128" t="s">
        <v>299</v>
      </c>
      <c r="E174" s="128" t="s">
        <v>300</v>
      </c>
      <c r="F174" s="92" t="s">
        <v>313</v>
      </c>
      <c r="G174" s="237" t="s">
        <v>304</v>
      </c>
      <c r="H174" s="292"/>
      <c r="I174" s="130">
        <v>50000</v>
      </c>
      <c r="J174" s="104"/>
      <c r="K174" s="250">
        <f t="shared" si="3"/>
        <v>50000</v>
      </c>
      <c r="L174" s="234"/>
      <c r="M174" s="234"/>
      <c r="N174" s="78"/>
    </row>
    <row r="175" spans="1:14" ht="25.5" x14ac:dyDescent="0.3">
      <c r="A175" s="308"/>
      <c r="B175" s="75" t="s">
        <v>314</v>
      </c>
      <c r="C175" s="116" t="s">
        <v>162</v>
      </c>
      <c r="D175" s="128" t="s">
        <v>539</v>
      </c>
      <c r="E175" s="128" t="s">
        <v>440</v>
      </c>
      <c r="F175" s="92" t="s">
        <v>315</v>
      </c>
      <c r="G175" s="237" t="s">
        <v>304</v>
      </c>
      <c r="H175" s="292"/>
      <c r="I175" s="130">
        <v>25000</v>
      </c>
      <c r="J175" s="104"/>
      <c r="K175" s="250">
        <f t="shared" si="3"/>
        <v>25000</v>
      </c>
      <c r="L175" s="234"/>
      <c r="M175" s="234"/>
      <c r="N175" s="78"/>
    </row>
    <row r="176" spans="1:14" x14ac:dyDescent="0.3">
      <c r="A176" s="308"/>
      <c r="B176" s="75" t="s">
        <v>329</v>
      </c>
      <c r="C176" s="116" t="s">
        <v>162</v>
      </c>
      <c r="D176" s="128" t="s">
        <v>540</v>
      </c>
      <c r="E176" s="128" t="s">
        <v>300</v>
      </c>
      <c r="F176" s="92" t="s">
        <v>316</v>
      </c>
      <c r="G176" s="237" t="s">
        <v>304</v>
      </c>
      <c r="H176" s="292"/>
      <c r="I176" s="130">
        <v>25296.46</v>
      </c>
      <c r="J176" s="104"/>
      <c r="K176" s="250">
        <f t="shared" si="3"/>
        <v>25296.46</v>
      </c>
      <c r="L176" s="234"/>
      <c r="M176" s="234"/>
      <c r="N176" s="78"/>
    </row>
    <row r="177" spans="1:14" x14ac:dyDescent="0.3">
      <c r="A177" s="308"/>
      <c r="B177" s="309" t="s">
        <v>317</v>
      </c>
      <c r="C177" s="116"/>
      <c r="D177" s="310"/>
      <c r="E177" s="149"/>
      <c r="F177" s="92"/>
      <c r="G177" s="102"/>
      <c r="H177" s="292"/>
      <c r="I177" s="311"/>
      <c r="J177" s="104"/>
      <c r="K177" s="250">
        <f>SUM(K178:K188)</f>
        <v>335296.45</v>
      </c>
      <c r="L177" s="234"/>
      <c r="M177" s="234"/>
      <c r="N177" s="78"/>
    </row>
    <row r="178" spans="1:14" ht="27" customHeight="1" x14ac:dyDescent="0.3">
      <c r="A178" s="308"/>
      <c r="B178" s="89" t="s">
        <v>318</v>
      </c>
      <c r="C178" s="116" t="s">
        <v>162</v>
      </c>
      <c r="D178" s="128" t="s">
        <v>299</v>
      </c>
      <c r="E178" s="128" t="s">
        <v>300</v>
      </c>
      <c r="F178" s="92" t="s">
        <v>520</v>
      </c>
      <c r="G178" s="102" t="s">
        <v>319</v>
      </c>
      <c r="H178" s="292"/>
      <c r="I178" s="130">
        <v>22000</v>
      </c>
      <c r="J178" s="119"/>
      <c r="K178" s="250">
        <f t="shared" si="3"/>
        <v>22000</v>
      </c>
      <c r="L178" s="234"/>
      <c r="M178" s="234"/>
      <c r="N178" s="78"/>
    </row>
    <row r="179" spans="1:14" ht="25.5" x14ac:dyDescent="0.3">
      <c r="A179" s="308"/>
      <c r="B179" s="89" t="s">
        <v>320</v>
      </c>
      <c r="C179" s="116" t="s">
        <v>162</v>
      </c>
      <c r="D179" s="128" t="s">
        <v>299</v>
      </c>
      <c r="E179" s="128" t="s">
        <v>300</v>
      </c>
      <c r="F179" s="92" t="s">
        <v>521</v>
      </c>
      <c r="G179" s="102" t="s">
        <v>319</v>
      </c>
      <c r="H179" s="292"/>
      <c r="I179" s="144">
        <v>30000</v>
      </c>
      <c r="J179" s="119"/>
      <c r="K179" s="250">
        <f t="shared" si="3"/>
        <v>30000</v>
      </c>
      <c r="L179" s="234"/>
      <c r="M179" s="234"/>
      <c r="N179" s="78"/>
    </row>
    <row r="180" spans="1:14" ht="25.5" x14ac:dyDescent="0.3">
      <c r="A180" s="308"/>
      <c r="B180" s="89" t="s">
        <v>321</v>
      </c>
      <c r="C180" s="116" t="s">
        <v>162</v>
      </c>
      <c r="D180" s="128" t="s">
        <v>541</v>
      </c>
      <c r="E180" s="128" t="s">
        <v>422</v>
      </c>
      <c r="F180" s="92" t="s">
        <v>522</v>
      </c>
      <c r="G180" s="102" t="s">
        <v>319</v>
      </c>
      <c r="H180" s="292"/>
      <c r="I180" s="144">
        <v>35000</v>
      </c>
      <c r="J180" s="119"/>
      <c r="K180" s="250">
        <f t="shared" si="3"/>
        <v>35000</v>
      </c>
      <c r="L180" s="234"/>
      <c r="M180" s="234"/>
      <c r="N180" s="78"/>
    </row>
    <row r="181" spans="1:14" ht="25.5" x14ac:dyDescent="0.3">
      <c r="A181" s="308"/>
      <c r="B181" s="147" t="s">
        <v>322</v>
      </c>
      <c r="C181" s="116" t="s">
        <v>162</v>
      </c>
      <c r="D181" s="128" t="s">
        <v>299</v>
      </c>
      <c r="E181" s="128" t="s">
        <v>300</v>
      </c>
      <c r="F181" s="92" t="s">
        <v>523</v>
      </c>
      <c r="G181" s="102" t="s">
        <v>319</v>
      </c>
      <c r="H181" s="292"/>
      <c r="I181" s="130">
        <v>32500</v>
      </c>
      <c r="J181" s="119"/>
      <c r="K181" s="250">
        <f t="shared" si="3"/>
        <v>32500</v>
      </c>
      <c r="L181" s="234"/>
      <c r="M181" s="234"/>
      <c r="N181" s="78"/>
    </row>
    <row r="182" spans="1:14" x14ac:dyDescent="0.3">
      <c r="A182" s="308"/>
      <c r="B182" s="147" t="s">
        <v>323</v>
      </c>
      <c r="C182" s="116" t="s">
        <v>162</v>
      </c>
      <c r="D182" s="128" t="s">
        <v>299</v>
      </c>
      <c r="E182" s="128" t="s">
        <v>300</v>
      </c>
      <c r="F182" s="92" t="s">
        <v>524</v>
      </c>
      <c r="G182" s="102" t="s">
        <v>319</v>
      </c>
      <c r="H182" s="292"/>
      <c r="I182" s="130">
        <v>18796.45</v>
      </c>
      <c r="J182" s="119"/>
      <c r="K182" s="250">
        <f t="shared" si="3"/>
        <v>18796.45</v>
      </c>
      <c r="L182" s="234"/>
      <c r="M182" s="234"/>
      <c r="N182" s="78"/>
    </row>
    <row r="183" spans="1:14" ht="25.5" x14ac:dyDescent="0.3">
      <c r="A183" s="308"/>
      <c r="B183" s="147" t="s">
        <v>324</v>
      </c>
      <c r="C183" s="116" t="s">
        <v>162</v>
      </c>
      <c r="D183" s="128" t="s">
        <v>542</v>
      </c>
      <c r="E183" s="128" t="s">
        <v>422</v>
      </c>
      <c r="F183" s="92" t="s">
        <v>325</v>
      </c>
      <c r="G183" s="102" t="s">
        <v>319</v>
      </c>
      <c r="H183" s="292"/>
      <c r="I183" s="130">
        <v>132000</v>
      </c>
      <c r="J183" s="119"/>
      <c r="K183" s="250">
        <f t="shared" si="3"/>
        <v>132000</v>
      </c>
      <c r="L183" s="234"/>
      <c r="M183" s="234"/>
      <c r="N183" s="78"/>
    </row>
    <row r="184" spans="1:14" ht="25.5" x14ac:dyDescent="0.3">
      <c r="A184" s="308"/>
      <c r="B184" s="147" t="s">
        <v>326</v>
      </c>
      <c r="C184" s="116" t="s">
        <v>162</v>
      </c>
      <c r="D184" s="128" t="s">
        <v>299</v>
      </c>
      <c r="E184" s="128" t="s">
        <v>300</v>
      </c>
      <c r="F184" s="92" t="s">
        <v>525</v>
      </c>
      <c r="G184" s="102" t="s">
        <v>319</v>
      </c>
      <c r="H184" s="292"/>
      <c r="I184" s="130">
        <v>6000</v>
      </c>
      <c r="J184" s="119"/>
      <c r="K184" s="250">
        <f t="shared" si="3"/>
        <v>6000</v>
      </c>
      <c r="L184" s="234"/>
      <c r="M184" s="234"/>
      <c r="N184" s="78"/>
    </row>
    <row r="185" spans="1:14" ht="25.5" x14ac:dyDescent="0.3">
      <c r="A185" s="308"/>
      <c r="B185" s="147" t="s">
        <v>327</v>
      </c>
      <c r="C185" s="116" t="s">
        <v>162</v>
      </c>
      <c r="D185" s="128" t="s">
        <v>299</v>
      </c>
      <c r="E185" s="128" t="s">
        <v>300</v>
      </c>
      <c r="F185" s="92" t="s">
        <v>529</v>
      </c>
      <c r="G185" s="102" t="s">
        <v>319</v>
      </c>
      <c r="H185" s="292"/>
      <c r="I185" s="130">
        <v>19000</v>
      </c>
      <c r="J185" s="119"/>
      <c r="K185" s="250">
        <f t="shared" si="3"/>
        <v>19000</v>
      </c>
      <c r="L185" s="234"/>
      <c r="M185" s="234"/>
      <c r="N185" s="78"/>
    </row>
    <row r="186" spans="1:14" ht="25.5" x14ac:dyDescent="0.3">
      <c r="A186" s="308"/>
      <c r="B186" s="147" t="s">
        <v>328</v>
      </c>
      <c r="C186" s="116" t="s">
        <v>162</v>
      </c>
      <c r="D186" s="128" t="s">
        <v>541</v>
      </c>
      <c r="E186" s="128" t="s">
        <v>542</v>
      </c>
      <c r="F186" s="92" t="s">
        <v>527</v>
      </c>
      <c r="G186" s="102" t="s">
        <v>319</v>
      </c>
      <c r="H186" s="292"/>
      <c r="I186" s="130">
        <v>5000</v>
      </c>
      <c r="J186" s="119"/>
      <c r="K186" s="250">
        <f t="shared" si="3"/>
        <v>5000</v>
      </c>
      <c r="L186" s="234"/>
      <c r="M186" s="234"/>
      <c r="N186" s="78"/>
    </row>
    <row r="187" spans="1:14" ht="25.5" x14ac:dyDescent="0.3">
      <c r="A187" s="308"/>
      <c r="B187" s="147" t="s">
        <v>329</v>
      </c>
      <c r="C187" s="116" t="s">
        <v>162</v>
      </c>
      <c r="D187" s="128" t="s">
        <v>543</v>
      </c>
      <c r="E187" s="128" t="s">
        <v>300</v>
      </c>
      <c r="F187" s="92" t="s">
        <v>528</v>
      </c>
      <c r="G187" s="102" t="s">
        <v>319</v>
      </c>
      <c r="H187" s="292"/>
      <c r="I187" s="130">
        <v>5000</v>
      </c>
      <c r="J187" s="119"/>
      <c r="K187" s="250">
        <f t="shared" si="3"/>
        <v>5000</v>
      </c>
      <c r="L187" s="234"/>
      <c r="M187" s="234"/>
      <c r="N187" s="78"/>
    </row>
    <row r="188" spans="1:14" x14ac:dyDescent="0.3">
      <c r="A188" s="308"/>
      <c r="B188" s="147" t="s">
        <v>330</v>
      </c>
      <c r="C188" s="116" t="s">
        <v>162</v>
      </c>
      <c r="D188" s="128" t="s">
        <v>299</v>
      </c>
      <c r="E188" s="128" t="s">
        <v>300</v>
      </c>
      <c r="F188" s="92" t="s">
        <v>526</v>
      </c>
      <c r="G188" s="102" t="s">
        <v>319</v>
      </c>
      <c r="H188" s="292"/>
      <c r="I188" s="130">
        <v>30000</v>
      </c>
      <c r="J188" s="119"/>
      <c r="K188" s="250">
        <f t="shared" si="3"/>
        <v>30000</v>
      </c>
      <c r="L188" s="234"/>
      <c r="M188" s="234"/>
      <c r="N188" s="78"/>
    </row>
    <row r="189" spans="1:14" ht="18" customHeight="1" x14ac:dyDescent="0.3">
      <c r="A189" s="308"/>
      <c r="B189" s="126" t="s">
        <v>393</v>
      </c>
      <c r="C189" s="116" t="s">
        <v>33</v>
      </c>
      <c r="D189" s="128" t="s">
        <v>33</v>
      </c>
      <c r="E189" s="128" t="s">
        <v>544</v>
      </c>
      <c r="F189" s="92"/>
      <c r="G189" s="237"/>
      <c r="H189" s="292"/>
      <c r="I189" s="129"/>
      <c r="J189" s="104"/>
      <c r="K189" s="250">
        <f>SUM(K190:K205)</f>
        <v>607967.91</v>
      </c>
      <c r="L189" s="234"/>
      <c r="M189" s="234"/>
      <c r="N189" s="78"/>
    </row>
    <row r="190" spans="1:14" ht="25.5" x14ac:dyDescent="0.3">
      <c r="A190" s="308"/>
      <c r="B190" s="70" t="s">
        <v>331</v>
      </c>
      <c r="C190" s="116" t="s">
        <v>332</v>
      </c>
      <c r="D190" s="149" t="s">
        <v>299</v>
      </c>
      <c r="E190" s="149" t="s">
        <v>541</v>
      </c>
      <c r="F190" s="92" t="s">
        <v>333</v>
      </c>
      <c r="G190" s="102" t="s">
        <v>403</v>
      </c>
      <c r="H190" s="292"/>
      <c r="I190" s="104">
        <v>75000</v>
      </c>
      <c r="J190" s="104"/>
      <c r="K190" s="250">
        <f t="shared" si="3"/>
        <v>75000</v>
      </c>
      <c r="L190" s="234"/>
      <c r="M190" s="234"/>
      <c r="N190" s="78"/>
    </row>
    <row r="191" spans="1:14" s="156" customFormat="1" ht="25.5" x14ac:dyDescent="0.2">
      <c r="A191" s="312"/>
      <c r="B191" s="89" t="s">
        <v>334</v>
      </c>
      <c r="C191" s="116" t="s">
        <v>332</v>
      </c>
      <c r="D191" s="149" t="s">
        <v>546</v>
      </c>
      <c r="E191" s="149" t="s">
        <v>545</v>
      </c>
      <c r="F191" s="92" t="s">
        <v>335</v>
      </c>
      <c r="G191" s="102" t="s">
        <v>403</v>
      </c>
      <c r="H191" s="286"/>
      <c r="I191" s="130">
        <v>15000</v>
      </c>
      <c r="J191" s="119"/>
      <c r="K191" s="313">
        <f t="shared" si="3"/>
        <v>15000</v>
      </c>
      <c r="L191" s="258"/>
      <c r="M191" s="258"/>
      <c r="N191" s="314"/>
    </row>
    <row r="192" spans="1:14" ht="25.5" x14ac:dyDescent="0.3">
      <c r="A192" s="308"/>
      <c r="B192" s="70" t="s">
        <v>336</v>
      </c>
      <c r="C192" s="116" t="s">
        <v>162</v>
      </c>
      <c r="D192" s="149" t="s">
        <v>542</v>
      </c>
      <c r="E192" s="149" t="s">
        <v>547</v>
      </c>
      <c r="F192" s="92" t="s">
        <v>337</v>
      </c>
      <c r="G192" s="102" t="s">
        <v>403</v>
      </c>
      <c r="H192" s="292"/>
      <c r="I192" s="104">
        <v>100000</v>
      </c>
      <c r="J192" s="104"/>
      <c r="K192" s="250">
        <f t="shared" si="3"/>
        <v>100000</v>
      </c>
      <c r="L192" s="234"/>
      <c r="M192" s="234"/>
      <c r="N192" s="78"/>
    </row>
    <row r="193" spans="1:19" s="163" customFormat="1" x14ac:dyDescent="0.2">
      <c r="A193" s="308"/>
      <c r="B193" s="70" t="s">
        <v>566</v>
      </c>
      <c r="C193" s="116" t="s">
        <v>236</v>
      </c>
      <c r="D193" s="149" t="s">
        <v>299</v>
      </c>
      <c r="E193" s="149" t="s">
        <v>300</v>
      </c>
      <c r="F193" s="157" t="s">
        <v>339</v>
      </c>
      <c r="G193" s="102" t="s">
        <v>403</v>
      </c>
      <c r="H193" s="315"/>
      <c r="I193" s="316">
        <v>20000</v>
      </c>
      <c r="J193" s="102"/>
      <c r="K193" s="317">
        <f t="shared" si="3"/>
        <v>20000</v>
      </c>
      <c r="L193" s="318"/>
      <c r="M193" s="318"/>
      <c r="N193" s="78"/>
    </row>
    <row r="194" spans="1:19" ht="25.5" customHeight="1" x14ac:dyDescent="0.3">
      <c r="A194" s="308"/>
      <c r="B194" s="70" t="s">
        <v>340</v>
      </c>
      <c r="C194" s="116" t="s">
        <v>332</v>
      </c>
      <c r="D194" s="128" t="s">
        <v>299</v>
      </c>
      <c r="E194" s="128" t="s">
        <v>300</v>
      </c>
      <c r="F194" s="92" t="s">
        <v>341</v>
      </c>
      <c r="G194" s="102" t="s">
        <v>403</v>
      </c>
      <c r="H194" s="292"/>
      <c r="I194" s="104">
        <v>75000</v>
      </c>
      <c r="J194" s="104"/>
      <c r="K194" s="250">
        <f t="shared" si="3"/>
        <v>75000</v>
      </c>
      <c r="L194" s="234"/>
      <c r="M194" s="234"/>
      <c r="N194" s="78"/>
    </row>
    <row r="195" spans="1:19" x14ac:dyDescent="0.3">
      <c r="A195" s="308"/>
      <c r="B195" s="164" t="s">
        <v>342</v>
      </c>
      <c r="C195" s="116" t="s">
        <v>236</v>
      </c>
      <c r="D195" s="128" t="s">
        <v>299</v>
      </c>
      <c r="E195" s="128" t="s">
        <v>300</v>
      </c>
      <c r="F195" s="92" t="s">
        <v>343</v>
      </c>
      <c r="G195" s="102" t="s">
        <v>403</v>
      </c>
      <c r="H195" s="292"/>
      <c r="I195" s="104">
        <v>20000</v>
      </c>
      <c r="J195" s="104"/>
      <c r="K195" s="250">
        <f t="shared" si="3"/>
        <v>20000</v>
      </c>
      <c r="L195" s="234"/>
      <c r="M195" s="234"/>
      <c r="N195" s="78"/>
    </row>
    <row r="196" spans="1:19" x14ac:dyDescent="0.3">
      <c r="A196" s="308"/>
      <c r="B196" s="164" t="s">
        <v>344</v>
      </c>
      <c r="C196" s="116" t="s">
        <v>332</v>
      </c>
      <c r="D196" s="128" t="s">
        <v>548</v>
      </c>
      <c r="E196" s="128" t="s">
        <v>422</v>
      </c>
      <c r="F196" s="92" t="s">
        <v>345</v>
      </c>
      <c r="G196" s="102" t="s">
        <v>403</v>
      </c>
      <c r="H196" s="292"/>
      <c r="I196" s="130">
        <v>30000</v>
      </c>
      <c r="J196" s="104"/>
      <c r="K196" s="250">
        <f t="shared" si="3"/>
        <v>30000</v>
      </c>
      <c r="L196" s="234"/>
      <c r="M196" s="234"/>
      <c r="N196" s="78"/>
    </row>
    <row r="197" spans="1:19" x14ac:dyDescent="0.3">
      <c r="A197" s="308"/>
      <c r="B197" s="164" t="s">
        <v>346</v>
      </c>
      <c r="C197" s="116" t="s">
        <v>162</v>
      </c>
      <c r="D197" s="128" t="s">
        <v>545</v>
      </c>
      <c r="E197" s="128" t="s">
        <v>300</v>
      </c>
      <c r="F197" s="92" t="s">
        <v>347</v>
      </c>
      <c r="G197" s="102" t="s">
        <v>403</v>
      </c>
      <c r="H197" s="292"/>
      <c r="I197" s="130">
        <v>20000</v>
      </c>
      <c r="J197" s="104"/>
      <c r="K197" s="250">
        <f t="shared" si="3"/>
        <v>20000</v>
      </c>
      <c r="L197" s="234"/>
      <c r="M197" s="234"/>
      <c r="N197" s="78"/>
    </row>
    <row r="198" spans="1:19" ht="15.75" customHeight="1" x14ac:dyDescent="0.3">
      <c r="A198" s="308"/>
      <c r="B198" s="70" t="s">
        <v>348</v>
      </c>
      <c r="C198" s="116" t="s">
        <v>162</v>
      </c>
      <c r="D198" s="128" t="s">
        <v>299</v>
      </c>
      <c r="E198" s="128" t="s">
        <v>300</v>
      </c>
      <c r="F198" s="92" t="s">
        <v>349</v>
      </c>
      <c r="G198" s="102" t="s">
        <v>403</v>
      </c>
      <c r="H198" s="292"/>
      <c r="I198" s="130">
        <v>30000</v>
      </c>
      <c r="J198" s="104"/>
      <c r="K198" s="250">
        <f t="shared" si="3"/>
        <v>30000</v>
      </c>
      <c r="L198" s="234"/>
      <c r="M198" s="234"/>
      <c r="N198" s="78"/>
    </row>
    <row r="199" spans="1:19" x14ac:dyDescent="0.3">
      <c r="A199" s="308"/>
      <c r="B199" s="70" t="s">
        <v>350</v>
      </c>
      <c r="C199" s="116" t="s">
        <v>332</v>
      </c>
      <c r="D199" s="128" t="s">
        <v>299</v>
      </c>
      <c r="E199" s="128" t="s">
        <v>300</v>
      </c>
      <c r="F199" s="92" t="s">
        <v>351</v>
      </c>
      <c r="G199" s="102" t="s">
        <v>403</v>
      </c>
      <c r="H199" s="292"/>
      <c r="I199" s="130">
        <v>60000</v>
      </c>
      <c r="J199" s="104"/>
      <c r="K199" s="250">
        <f t="shared" si="3"/>
        <v>60000</v>
      </c>
      <c r="L199" s="234"/>
      <c r="M199" s="234"/>
      <c r="N199" s="78"/>
    </row>
    <row r="200" spans="1:19" ht="25.5" x14ac:dyDescent="0.3">
      <c r="A200" s="308"/>
      <c r="B200" s="170" t="s">
        <v>352</v>
      </c>
      <c r="C200" s="116" t="s">
        <v>162</v>
      </c>
      <c r="D200" s="128" t="s">
        <v>299</v>
      </c>
      <c r="E200" s="128" t="s">
        <v>300</v>
      </c>
      <c r="F200" s="92" t="s">
        <v>353</v>
      </c>
      <c r="G200" s="102" t="s">
        <v>403</v>
      </c>
      <c r="H200" s="292"/>
      <c r="I200" s="129">
        <v>52000</v>
      </c>
      <c r="J200" s="104"/>
      <c r="K200" s="250">
        <f t="shared" si="3"/>
        <v>52000</v>
      </c>
      <c r="L200" s="234"/>
      <c r="M200" s="234"/>
      <c r="N200" s="78"/>
    </row>
    <row r="201" spans="1:19" ht="25.5" x14ac:dyDescent="0.3">
      <c r="A201" s="308"/>
      <c r="B201" s="70" t="s">
        <v>354</v>
      </c>
      <c r="C201" s="116" t="s">
        <v>162</v>
      </c>
      <c r="D201" s="128" t="s">
        <v>299</v>
      </c>
      <c r="E201" s="128" t="s">
        <v>300</v>
      </c>
      <c r="F201" s="92" t="s">
        <v>355</v>
      </c>
      <c r="G201" s="102" t="s">
        <v>403</v>
      </c>
      <c r="H201" s="292"/>
      <c r="I201" s="130">
        <v>5000</v>
      </c>
      <c r="J201" s="104"/>
      <c r="K201" s="250">
        <f t="shared" si="3"/>
        <v>5000</v>
      </c>
      <c r="L201" s="234"/>
      <c r="M201" s="234"/>
      <c r="N201" s="78"/>
    </row>
    <row r="202" spans="1:19" x14ac:dyDescent="0.3">
      <c r="A202" s="308"/>
      <c r="B202" s="164" t="s">
        <v>356</v>
      </c>
      <c r="C202" s="116" t="s">
        <v>162</v>
      </c>
      <c r="D202" s="128" t="s">
        <v>299</v>
      </c>
      <c r="E202" s="128" t="s">
        <v>300</v>
      </c>
      <c r="F202" s="92" t="s">
        <v>357</v>
      </c>
      <c r="G202" s="102" t="s">
        <v>403</v>
      </c>
      <c r="H202" s="292"/>
      <c r="I202" s="130">
        <v>20000</v>
      </c>
      <c r="J202" s="104"/>
      <c r="K202" s="250">
        <f t="shared" si="3"/>
        <v>20000</v>
      </c>
      <c r="L202" s="234"/>
      <c r="M202" s="234"/>
      <c r="N202" s="78"/>
    </row>
    <row r="203" spans="1:19" x14ac:dyDescent="0.3">
      <c r="A203" s="308"/>
      <c r="B203" s="164" t="s">
        <v>358</v>
      </c>
      <c r="C203" s="116" t="s">
        <v>162</v>
      </c>
      <c r="D203" s="128" t="s">
        <v>299</v>
      </c>
      <c r="E203" s="128" t="s">
        <v>300</v>
      </c>
      <c r="F203" s="92" t="s">
        <v>359</v>
      </c>
      <c r="G203" s="102" t="s">
        <v>403</v>
      </c>
      <c r="H203" s="292"/>
      <c r="I203" s="130">
        <v>32967.910000000003</v>
      </c>
      <c r="J203" s="104"/>
      <c r="K203" s="250">
        <f t="shared" si="3"/>
        <v>32967.910000000003</v>
      </c>
      <c r="L203" s="234"/>
      <c r="M203" s="234"/>
      <c r="N203" s="78"/>
    </row>
    <row r="204" spans="1:19" ht="25.5" x14ac:dyDescent="0.3">
      <c r="A204" s="308"/>
      <c r="B204" s="70" t="s">
        <v>360</v>
      </c>
      <c r="C204" s="116" t="s">
        <v>162</v>
      </c>
      <c r="D204" s="128" t="s">
        <v>299</v>
      </c>
      <c r="E204" s="128" t="s">
        <v>300</v>
      </c>
      <c r="F204" s="92" t="s">
        <v>361</v>
      </c>
      <c r="G204" s="102" t="s">
        <v>403</v>
      </c>
      <c r="H204" s="292"/>
      <c r="I204" s="130">
        <v>38000</v>
      </c>
      <c r="J204" s="104"/>
      <c r="K204" s="250">
        <f t="shared" si="3"/>
        <v>38000</v>
      </c>
      <c r="L204" s="234"/>
      <c r="M204" s="234"/>
      <c r="N204" s="78"/>
    </row>
    <row r="205" spans="1:19" s="156" customFormat="1" ht="25.5" x14ac:dyDescent="0.25">
      <c r="A205" s="308"/>
      <c r="B205" s="75" t="s">
        <v>406</v>
      </c>
      <c r="C205" s="116" t="s">
        <v>362</v>
      </c>
      <c r="D205" s="128" t="s">
        <v>299</v>
      </c>
      <c r="E205" s="128" t="s">
        <v>300</v>
      </c>
      <c r="F205" s="92" t="s">
        <v>549</v>
      </c>
      <c r="G205" s="102" t="s">
        <v>403</v>
      </c>
      <c r="H205" s="292"/>
      <c r="I205" s="130">
        <v>15000</v>
      </c>
      <c r="J205" s="104"/>
      <c r="K205" s="250">
        <f t="shared" si="3"/>
        <v>15000</v>
      </c>
      <c r="L205" s="258"/>
      <c r="M205" s="258"/>
      <c r="N205" s="78"/>
    </row>
    <row r="206" spans="1:19" ht="25.5" x14ac:dyDescent="0.3">
      <c r="A206" s="116" t="s">
        <v>363</v>
      </c>
      <c r="B206" s="176" t="s">
        <v>364</v>
      </c>
      <c r="C206" s="102" t="s">
        <v>23</v>
      </c>
      <c r="D206" s="128" t="s">
        <v>422</v>
      </c>
      <c r="E206" s="128" t="s">
        <v>300</v>
      </c>
      <c r="F206" s="92" t="s">
        <v>365</v>
      </c>
      <c r="G206" s="237" t="s">
        <v>112</v>
      </c>
      <c r="H206" s="292"/>
      <c r="I206" s="88">
        <v>15000</v>
      </c>
      <c r="J206" s="90"/>
      <c r="K206" s="250">
        <f t="shared" si="3"/>
        <v>15000</v>
      </c>
      <c r="L206" s="234"/>
      <c r="M206" s="234"/>
      <c r="N206" s="78"/>
      <c r="P206" s="238"/>
      <c r="S206" s="249"/>
    </row>
    <row r="207" spans="1:19" ht="25.5" x14ac:dyDescent="0.3">
      <c r="A207" s="116" t="s">
        <v>366</v>
      </c>
      <c r="B207" s="176" t="s">
        <v>367</v>
      </c>
      <c r="C207" s="102" t="s">
        <v>23</v>
      </c>
      <c r="D207" s="128" t="s">
        <v>299</v>
      </c>
      <c r="E207" s="128" t="s">
        <v>300</v>
      </c>
      <c r="F207" s="92" t="s">
        <v>368</v>
      </c>
      <c r="G207" s="237" t="s">
        <v>112</v>
      </c>
      <c r="H207" s="292"/>
      <c r="I207" s="88">
        <v>20000</v>
      </c>
      <c r="J207" s="90"/>
      <c r="K207" s="250">
        <f t="shared" si="3"/>
        <v>20000</v>
      </c>
      <c r="L207" s="234"/>
      <c r="M207" s="234"/>
      <c r="N207" s="78"/>
      <c r="P207" s="238"/>
      <c r="S207" s="249"/>
    </row>
    <row r="208" spans="1:19" ht="38.25" x14ac:dyDescent="0.3">
      <c r="A208" s="288"/>
      <c r="B208" s="177" t="s">
        <v>369</v>
      </c>
      <c r="C208" s="78" t="s">
        <v>23</v>
      </c>
      <c r="D208" s="128" t="s">
        <v>299</v>
      </c>
      <c r="E208" s="128" t="s">
        <v>300</v>
      </c>
      <c r="F208" s="92" t="s">
        <v>370</v>
      </c>
      <c r="G208" s="237" t="s">
        <v>112</v>
      </c>
      <c r="H208" s="319"/>
      <c r="I208" s="88">
        <v>10000</v>
      </c>
      <c r="J208" s="90"/>
      <c r="K208" s="250">
        <f t="shared" si="3"/>
        <v>10000</v>
      </c>
      <c r="L208" s="234"/>
      <c r="M208" s="234"/>
      <c r="N208" s="78"/>
      <c r="S208" s="249"/>
    </row>
    <row r="209" spans="1:19" ht="25.5" x14ac:dyDescent="0.3">
      <c r="A209" s="116" t="s">
        <v>371</v>
      </c>
      <c r="B209" s="176" t="s">
        <v>372</v>
      </c>
      <c r="C209" s="78" t="s">
        <v>373</v>
      </c>
      <c r="D209" s="78" t="s">
        <v>423</v>
      </c>
      <c r="E209" s="78" t="s">
        <v>423</v>
      </c>
      <c r="F209" s="92" t="s">
        <v>374</v>
      </c>
      <c r="G209" s="237" t="s">
        <v>112</v>
      </c>
      <c r="H209" s="178">
        <v>0</v>
      </c>
      <c r="I209" s="88">
        <v>100000</v>
      </c>
      <c r="J209" s="90"/>
      <c r="K209" s="250">
        <f t="shared" si="3"/>
        <v>100000</v>
      </c>
      <c r="L209" s="234"/>
      <c r="M209" s="234"/>
      <c r="N209" s="78"/>
      <c r="S209" s="249"/>
    </row>
    <row r="210" spans="1:19" ht="25.5" x14ac:dyDescent="0.3">
      <c r="A210" s="248" t="s">
        <v>33</v>
      </c>
      <c r="B210" s="176" t="s">
        <v>375</v>
      </c>
      <c r="C210" s="78" t="s">
        <v>373</v>
      </c>
      <c r="D210" s="78" t="s">
        <v>423</v>
      </c>
      <c r="E210" s="78" t="s">
        <v>424</v>
      </c>
      <c r="F210" s="92" t="s">
        <v>376</v>
      </c>
      <c r="G210" s="237" t="s">
        <v>112</v>
      </c>
      <c r="H210" s="178">
        <v>0</v>
      </c>
      <c r="I210" s="88">
        <v>300000</v>
      </c>
      <c r="J210" s="90"/>
      <c r="K210" s="250">
        <f t="shared" si="3"/>
        <v>300000</v>
      </c>
      <c r="L210" s="234"/>
      <c r="M210" s="234"/>
      <c r="N210" s="78"/>
      <c r="S210" s="249"/>
    </row>
    <row r="211" spans="1:19" x14ac:dyDescent="0.3">
      <c r="A211" s="248"/>
      <c r="B211" s="176" t="s">
        <v>570</v>
      </c>
      <c r="C211" s="78" t="s">
        <v>236</v>
      </c>
      <c r="D211" s="128">
        <v>42736</v>
      </c>
      <c r="E211" s="128">
        <v>43100</v>
      </c>
      <c r="F211" s="92"/>
      <c r="G211" s="237" t="s">
        <v>112</v>
      </c>
      <c r="H211" s="178"/>
      <c r="I211" s="88">
        <v>60000</v>
      </c>
      <c r="J211" s="90"/>
      <c r="K211" s="250">
        <f t="shared" si="3"/>
        <v>60000</v>
      </c>
      <c r="L211" s="234"/>
      <c r="M211" s="234"/>
      <c r="N211" s="78"/>
      <c r="S211" s="249"/>
    </row>
    <row r="212" spans="1:19" x14ac:dyDescent="0.3">
      <c r="A212" s="248"/>
      <c r="B212" s="177" t="s">
        <v>427</v>
      </c>
      <c r="C212" s="78" t="s">
        <v>23</v>
      </c>
      <c r="D212" s="128">
        <v>42736</v>
      </c>
      <c r="E212" s="128">
        <v>43100</v>
      </c>
      <c r="F212" s="92" t="s">
        <v>377</v>
      </c>
      <c r="G212" s="237" t="s">
        <v>112</v>
      </c>
      <c r="H212" s="178"/>
      <c r="I212" s="88">
        <v>200000</v>
      </c>
      <c r="J212" s="90"/>
      <c r="K212" s="250">
        <f t="shared" si="3"/>
        <v>200000</v>
      </c>
      <c r="L212" s="234"/>
      <c r="M212" s="234"/>
      <c r="N212" s="78"/>
      <c r="S212" s="249"/>
    </row>
    <row r="213" spans="1:19" x14ac:dyDescent="0.3">
      <c r="A213" s="248"/>
      <c r="B213" s="177" t="s">
        <v>428</v>
      </c>
      <c r="C213" s="78" t="s">
        <v>378</v>
      </c>
      <c r="D213" s="128">
        <v>42736</v>
      </c>
      <c r="E213" s="128">
        <v>43100</v>
      </c>
      <c r="F213" s="92" t="s">
        <v>379</v>
      </c>
      <c r="G213" s="237" t="s">
        <v>112</v>
      </c>
      <c r="H213" s="178"/>
      <c r="I213" s="88">
        <v>300000</v>
      </c>
      <c r="J213" s="90"/>
      <c r="K213" s="250">
        <f t="shared" si="3"/>
        <v>300000</v>
      </c>
      <c r="L213" s="234"/>
      <c r="M213" s="234"/>
      <c r="N213" s="78"/>
      <c r="S213" s="249"/>
    </row>
    <row r="214" spans="1:19" x14ac:dyDescent="0.3">
      <c r="A214" s="248"/>
      <c r="B214" s="177" t="s">
        <v>569</v>
      </c>
      <c r="C214" s="78"/>
      <c r="D214" s="128"/>
      <c r="E214" s="128"/>
      <c r="F214" s="92"/>
      <c r="G214" s="237"/>
      <c r="H214" s="88">
        <v>1040985.56</v>
      </c>
      <c r="I214" s="88"/>
      <c r="J214" s="90"/>
      <c r="K214" s="250">
        <f t="shared" si="3"/>
        <v>1040985.56</v>
      </c>
      <c r="L214" s="234"/>
      <c r="M214" s="234"/>
      <c r="N214" s="78"/>
      <c r="S214" s="249"/>
    </row>
    <row r="215" spans="1:19" ht="25.5" x14ac:dyDescent="0.3">
      <c r="A215" s="248"/>
      <c r="B215" s="177" t="s">
        <v>380</v>
      </c>
      <c r="C215" s="78" t="s">
        <v>373</v>
      </c>
      <c r="D215" s="128">
        <v>42736</v>
      </c>
      <c r="E215" s="128">
        <v>43100</v>
      </c>
      <c r="F215" s="92" t="s">
        <v>381</v>
      </c>
      <c r="G215" s="237" t="s">
        <v>112</v>
      </c>
      <c r="H215" s="88">
        <v>150000</v>
      </c>
      <c r="I215" s="88"/>
      <c r="J215" s="88"/>
      <c r="K215" s="250">
        <f t="shared" si="3"/>
        <v>150000</v>
      </c>
      <c r="L215" s="234"/>
      <c r="M215" s="234"/>
      <c r="N215" s="78"/>
    </row>
    <row r="216" spans="1:19" ht="25.5" x14ac:dyDescent="0.3">
      <c r="A216" s="248"/>
      <c r="B216" s="177" t="s">
        <v>382</v>
      </c>
      <c r="C216" s="78" t="s">
        <v>373</v>
      </c>
      <c r="D216" s="128">
        <v>42736</v>
      </c>
      <c r="E216" s="128">
        <v>43100</v>
      </c>
      <c r="F216" s="92" t="s">
        <v>383</v>
      </c>
      <c r="G216" s="237" t="s">
        <v>112</v>
      </c>
      <c r="H216" s="88">
        <v>200000</v>
      </c>
      <c r="I216" s="88"/>
      <c r="J216" s="88"/>
      <c r="K216" s="250">
        <f t="shared" si="3"/>
        <v>200000</v>
      </c>
      <c r="L216" s="234"/>
      <c r="M216" s="234"/>
      <c r="N216" s="78"/>
    </row>
    <row r="217" spans="1:19" ht="25.5" x14ac:dyDescent="0.3">
      <c r="A217" s="248"/>
      <c r="B217" s="177" t="s">
        <v>384</v>
      </c>
      <c r="C217" s="78" t="s">
        <v>373</v>
      </c>
      <c r="D217" s="128">
        <v>42736</v>
      </c>
      <c r="E217" s="128">
        <v>43100</v>
      </c>
      <c r="F217" s="92" t="s">
        <v>385</v>
      </c>
      <c r="G217" s="237" t="s">
        <v>112</v>
      </c>
      <c r="H217" s="88">
        <v>1416000</v>
      </c>
      <c r="I217" s="88"/>
      <c r="J217" s="88"/>
      <c r="K217" s="250">
        <f t="shared" si="3"/>
        <v>1416000</v>
      </c>
      <c r="L217" s="234"/>
      <c r="M217" s="234"/>
      <c r="N217" s="78"/>
    </row>
    <row r="218" spans="1:19" x14ac:dyDescent="0.3">
      <c r="A218" s="356" t="s">
        <v>420</v>
      </c>
      <c r="B218" s="356"/>
      <c r="C218" s="356"/>
      <c r="D218" s="356"/>
      <c r="E218" s="356"/>
      <c r="F218" s="356"/>
      <c r="G218" s="356"/>
      <c r="H218" s="356"/>
      <c r="I218" s="356"/>
      <c r="J218" s="356"/>
      <c r="K218" s="250">
        <f>SUM(K64,K115,K167,K177,K189,K206:K217)</f>
        <v>11796475.48</v>
      </c>
      <c r="L218" s="259"/>
      <c r="M218" s="234"/>
      <c r="N218" s="78"/>
    </row>
    <row r="219" spans="1:19" x14ac:dyDescent="0.3">
      <c r="A219" s="357" t="s">
        <v>12</v>
      </c>
      <c r="B219" s="357"/>
      <c r="C219" s="357"/>
      <c r="D219" s="357"/>
      <c r="E219" s="357"/>
      <c r="F219" s="357"/>
      <c r="G219" s="357"/>
      <c r="H219" s="115">
        <f>SUM(H11:H217)</f>
        <v>32849576.759999998</v>
      </c>
      <c r="I219" s="115">
        <f>SUM(I11:I217)</f>
        <v>28025323.390000001</v>
      </c>
      <c r="J219" s="115">
        <f>SUM(J11:J217)</f>
        <v>6184390.8499999996</v>
      </c>
      <c r="K219" s="115">
        <f>SUM(K35,K45,K58,K62,K64,K115,K167,K177,K189,K206:K217)</f>
        <v>67059290.999999993</v>
      </c>
      <c r="L219" s="115"/>
      <c r="M219" s="178"/>
      <c r="N219" s="78"/>
    </row>
    <row r="220" spans="1:19" x14ac:dyDescent="0.3">
      <c r="A220" s="96"/>
      <c r="B220" s="179"/>
      <c r="C220" s="124"/>
      <c r="D220" s="174"/>
      <c r="E220" s="174"/>
      <c r="F220" s="67"/>
      <c r="G220" s="180"/>
      <c r="H220" s="181"/>
      <c r="I220" s="175"/>
      <c r="J220" s="175"/>
      <c r="K220" s="182"/>
      <c r="L220" s="183"/>
      <c r="M220" s="184"/>
      <c r="N220" s="124"/>
    </row>
    <row r="221" spans="1:19" x14ac:dyDescent="0.3">
      <c r="A221" s="185"/>
      <c r="B221" s="186" t="s">
        <v>386</v>
      </c>
      <c r="C221" s="124"/>
      <c r="D221" s="187"/>
      <c r="E221" s="187"/>
      <c r="F221" s="188"/>
      <c r="G221" s="189"/>
      <c r="H221" s="190"/>
      <c r="I221" s="190"/>
      <c r="J221" s="186" t="s">
        <v>387</v>
      </c>
      <c r="K221" s="184"/>
      <c r="L221" s="184"/>
      <c r="M221" s="184"/>
      <c r="N221" s="124"/>
    </row>
    <row r="222" spans="1:19" x14ac:dyDescent="0.3">
      <c r="A222" s="185"/>
      <c r="B222" s="191" t="s">
        <v>388</v>
      </c>
      <c r="C222" s="124"/>
      <c r="D222" s="187"/>
      <c r="E222" s="187"/>
      <c r="F222" s="188"/>
      <c r="G222" s="189"/>
      <c r="H222" s="190"/>
      <c r="I222" s="190"/>
      <c r="J222" s="190"/>
      <c r="K222" s="192" t="s">
        <v>389</v>
      </c>
      <c r="L222" s="184"/>
      <c r="M222" s="184"/>
      <c r="N222" s="124"/>
    </row>
    <row r="223" spans="1:19" ht="25.5" x14ac:dyDescent="0.3">
      <c r="A223" s="185"/>
      <c r="B223" s="193" t="s">
        <v>390</v>
      </c>
      <c r="C223" s="124"/>
      <c r="D223" s="187"/>
      <c r="E223" s="187"/>
      <c r="F223" s="188"/>
      <c r="G223" s="189"/>
      <c r="H223" s="190"/>
      <c r="I223" s="190"/>
      <c r="J223" s="190"/>
      <c r="K223" s="194" t="s">
        <v>391</v>
      </c>
      <c r="L223" s="184"/>
      <c r="M223" s="184"/>
      <c r="N223" s="124"/>
    </row>
    <row r="225" spans="3:14" s="195" customFormat="1" ht="15.75" x14ac:dyDescent="0.25">
      <c r="C225" s="196"/>
      <c r="N225" s="196"/>
    </row>
    <row r="226" spans="3:14" s="195" customFormat="1" ht="15.75" x14ac:dyDescent="0.25">
      <c r="C226" s="196"/>
      <c r="H226" s="197"/>
      <c r="I226" s="197"/>
      <c r="J226" s="197"/>
      <c r="K226" s="197"/>
      <c r="N226" s="196"/>
    </row>
    <row r="227" spans="3:14" s="195" customFormat="1" ht="15.75" x14ac:dyDescent="0.25">
      <c r="C227" s="196"/>
      <c r="G227" s="198"/>
      <c r="H227" s="199"/>
      <c r="I227" s="199"/>
      <c r="J227" s="199"/>
      <c r="K227" s="199"/>
      <c r="L227" s="199"/>
      <c r="N227" s="196"/>
    </row>
    <row r="228" spans="3:14" s="195" customFormat="1" ht="15.75" x14ac:dyDescent="0.25">
      <c r="C228" s="196"/>
      <c r="G228" s="198"/>
      <c r="H228" s="200"/>
      <c r="I228" s="201"/>
      <c r="J228" s="201"/>
      <c r="K228" s="202"/>
      <c r="N228" s="196"/>
    </row>
  </sheetData>
  <mergeCells count="35">
    <mergeCell ref="A62:J62"/>
    <mergeCell ref="A63:B63"/>
    <mergeCell ref="A218:J218"/>
    <mergeCell ref="A219:G219"/>
    <mergeCell ref="A35:J35"/>
    <mergeCell ref="A36:B36"/>
    <mergeCell ref="A45:J45"/>
    <mergeCell ref="A46:B46"/>
    <mergeCell ref="A58:J58"/>
    <mergeCell ref="A59:B59"/>
    <mergeCell ref="N8:N10"/>
    <mergeCell ref="D9:D10"/>
    <mergeCell ref="E9:E10"/>
    <mergeCell ref="H9:H10"/>
    <mergeCell ref="I9:I10"/>
    <mergeCell ref="J9:J10"/>
    <mergeCell ref="K9:K10"/>
    <mergeCell ref="L9:L10"/>
    <mergeCell ref="M9:M10"/>
    <mergeCell ref="L7:M7"/>
    <mergeCell ref="A8:A9"/>
    <mergeCell ref="B8:B9"/>
    <mergeCell ref="C8:C10"/>
    <mergeCell ref="D8:E8"/>
    <mergeCell ref="F8:F10"/>
    <mergeCell ref="G8:G10"/>
    <mergeCell ref="H8:K8"/>
    <mergeCell ref="L8:M8"/>
    <mergeCell ref="A10:B10"/>
    <mergeCell ref="L6:M6"/>
    <mergeCell ref="A1:N1"/>
    <mergeCell ref="A2:N2"/>
    <mergeCell ref="A3:N3"/>
    <mergeCell ref="L4:M4"/>
    <mergeCell ref="L5:M5"/>
  </mergeCells>
  <dataValidations count="1">
    <dataValidation operator="lessThanOrEqual" allowBlank="1" showInputMessage="1" showErrorMessage="1" sqref="H11:K11"/>
  </dataValidations>
  <pageMargins left="0.91" right="0.24" top="0.32" bottom="0.32" header="0.3" footer="0.3"/>
  <pageSetup paperSize="5" scale="90" orientation="landscape" horizontalDpi="0" verticalDpi="0" r:id="rId1"/>
  <rowBreaks count="4" manualBreakCount="4">
    <brk id="59" max="13" man="1"/>
    <brk id="85" max="13" man="1"/>
    <brk id="113" max="13" man="1"/>
    <brk id="140" max="13" man="1"/>
  </rowBreaks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"/>
  <sheetViews>
    <sheetView topLeftCell="A91" zoomScale="110" zoomScaleNormal="110" workbookViewId="0">
      <selection activeCell="G94" sqref="G94"/>
    </sheetView>
  </sheetViews>
  <sheetFormatPr defaultColWidth="9.140625" defaultRowHeight="16.5" x14ac:dyDescent="0.3"/>
  <cols>
    <col min="1" max="1" width="7.7109375" style="41" customWidth="1"/>
    <col min="2" max="2" width="33.42578125" style="41" customWidth="1"/>
    <col min="3" max="3" width="10.140625" style="163" customWidth="1"/>
    <col min="4" max="4" width="9.42578125" style="41" customWidth="1"/>
    <col min="5" max="5" width="10.140625" style="41" customWidth="1"/>
    <col min="6" max="6" width="20.7109375" style="41" customWidth="1"/>
    <col min="7" max="7" width="9.42578125" style="41" customWidth="1"/>
    <col min="8" max="8" width="11.7109375" style="41" customWidth="1"/>
    <col min="9" max="9" width="12.140625" style="41" customWidth="1"/>
    <col min="10" max="10" width="12.42578125" style="41" customWidth="1"/>
    <col min="11" max="11" width="14.42578125" style="41" customWidth="1"/>
    <col min="12" max="12" width="10.5703125" style="41" customWidth="1"/>
    <col min="13" max="13" width="10.140625" style="41" customWidth="1"/>
    <col min="14" max="14" width="9.140625" style="163" customWidth="1"/>
    <col min="15" max="15" width="14" style="41" customWidth="1"/>
    <col min="16" max="16" width="13.140625" style="41" customWidth="1"/>
    <col min="17" max="17" width="2" style="41" customWidth="1"/>
    <col min="18" max="18" width="19" style="41" customWidth="1"/>
    <col min="19" max="19" width="13.28515625" style="41" customWidth="1"/>
    <col min="20" max="16384" width="9.140625" style="41"/>
  </cols>
  <sheetData>
    <row r="1" spans="1:18" s="40" customFormat="1" x14ac:dyDescent="0.3">
      <c r="A1" s="331" t="s">
        <v>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</row>
    <row r="2" spans="1:18" x14ac:dyDescent="0.3">
      <c r="A2" s="332" t="s">
        <v>84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</row>
    <row r="3" spans="1:18" x14ac:dyDescent="0.3">
      <c r="A3" s="333" t="s">
        <v>65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</row>
    <row r="4" spans="1:18" x14ac:dyDescent="0.3">
      <c r="A4" s="42" t="s">
        <v>85</v>
      </c>
      <c r="B4" s="43"/>
      <c r="C4" s="44"/>
      <c r="D4" s="43"/>
      <c r="E4" s="43"/>
      <c r="F4" s="43"/>
      <c r="G4" s="43"/>
      <c r="H4" s="43"/>
      <c r="I4" s="43"/>
      <c r="J4" s="43"/>
      <c r="K4" s="45" t="s">
        <v>86</v>
      </c>
      <c r="L4" s="334">
        <v>67059291</v>
      </c>
      <c r="M4" s="334"/>
      <c r="N4" s="43"/>
      <c r="O4" s="46">
        <f>L4-R4</f>
        <v>0</v>
      </c>
      <c r="P4" s="47" t="s">
        <v>87</v>
      </c>
      <c r="Q4" s="48" t="s">
        <v>88</v>
      </c>
      <c r="R4" s="49">
        <f>K219</f>
        <v>67059290.999999993</v>
      </c>
    </row>
    <row r="5" spans="1:18" x14ac:dyDescent="0.3">
      <c r="A5" s="50"/>
      <c r="B5" s="43"/>
      <c r="C5" s="44"/>
      <c r="D5" s="43"/>
      <c r="E5" s="43"/>
      <c r="F5" s="43"/>
      <c r="G5" s="43"/>
      <c r="H5" s="43"/>
      <c r="I5" s="43"/>
      <c r="J5" s="43"/>
      <c r="K5" s="45" t="s">
        <v>89</v>
      </c>
      <c r="L5" s="334">
        <v>60796791</v>
      </c>
      <c r="M5" s="334"/>
      <c r="N5" s="43"/>
      <c r="P5" s="47" t="s">
        <v>4</v>
      </c>
      <c r="Q5" s="48" t="s">
        <v>88</v>
      </c>
      <c r="R5" s="49">
        <f>L5</f>
        <v>60796791</v>
      </c>
    </row>
    <row r="6" spans="1:18" x14ac:dyDescent="0.3">
      <c r="A6" s="51"/>
      <c r="B6" s="52"/>
      <c r="C6" s="53"/>
      <c r="D6" s="54"/>
      <c r="E6" s="54"/>
      <c r="F6" s="55"/>
      <c r="G6" s="56"/>
      <c r="H6" s="57"/>
      <c r="I6" s="57"/>
      <c r="J6" s="57"/>
      <c r="K6" s="58" t="s">
        <v>90</v>
      </c>
      <c r="L6" s="330">
        <f>L5*0.2</f>
        <v>12159358.200000001</v>
      </c>
      <c r="M6" s="330"/>
      <c r="N6" s="53"/>
      <c r="O6" s="46">
        <f>L6-R6</f>
        <v>12159358.200000001</v>
      </c>
      <c r="P6" s="59">
        <v>0.2</v>
      </c>
      <c r="Q6" s="48" t="s">
        <v>88</v>
      </c>
      <c r="R6" s="60">
        <f>K228</f>
        <v>0</v>
      </c>
    </row>
    <row r="7" spans="1:18" x14ac:dyDescent="0.3">
      <c r="A7" s="51"/>
      <c r="B7" s="52"/>
      <c r="C7" s="53"/>
      <c r="D7" s="54"/>
      <c r="E7" s="54"/>
      <c r="F7" s="55"/>
      <c r="G7" s="56"/>
      <c r="H7" s="61"/>
      <c r="I7" s="61"/>
      <c r="J7" s="61"/>
      <c r="K7" s="62" t="s">
        <v>91</v>
      </c>
      <c r="L7" s="330">
        <f>L4-L5</f>
        <v>6262500</v>
      </c>
      <c r="M7" s="330"/>
      <c r="N7" s="63"/>
      <c r="P7" s="47" t="s">
        <v>92</v>
      </c>
      <c r="Q7" s="48" t="s">
        <v>88</v>
      </c>
      <c r="R7" s="49">
        <f>R4-R5</f>
        <v>6262499.9999999925</v>
      </c>
    </row>
    <row r="8" spans="1:18" ht="25.5" customHeight="1" x14ac:dyDescent="0.3">
      <c r="A8" s="335" t="s">
        <v>93</v>
      </c>
      <c r="B8" s="335" t="s">
        <v>94</v>
      </c>
      <c r="C8" s="336" t="s">
        <v>95</v>
      </c>
      <c r="D8" s="338" t="s">
        <v>96</v>
      </c>
      <c r="E8" s="338"/>
      <c r="F8" s="339" t="s">
        <v>97</v>
      </c>
      <c r="G8" s="341" t="s">
        <v>98</v>
      </c>
      <c r="H8" s="343" t="s">
        <v>99</v>
      </c>
      <c r="I8" s="344"/>
      <c r="J8" s="344"/>
      <c r="K8" s="345"/>
      <c r="L8" s="343" t="s">
        <v>100</v>
      </c>
      <c r="M8" s="345"/>
      <c r="N8" s="341" t="s">
        <v>101</v>
      </c>
    </row>
    <row r="9" spans="1:18" ht="21" customHeight="1" x14ac:dyDescent="0.3">
      <c r="A9" s="335"/>
      <c r="B9" s="335"/>
      <c r="C9" s="337"/>
      <c r="D9" s="348" t="s">
        <v>102</v>
      </c>
      <c r="E9" s="348" t="s">
        <v>103</v>
      </c>
      <c r="F9" s="340"/>
      <c r="G9" s="342"/>
      <c r="H9" s="350" t="s">
        <v>104</v>
      </c>
      <c r="I9" s="350" t="s">
        <v>105</v>
      </c>
      <c r="J9" s="350" t="s">
        <v>106</v>
      </c>
      <c r="K9" s="350" t="s">
        <v>107</v>
      </c>
      <c r="L9" s="352" t="s">
        <v>108</v>
      </c>
      <c r="M9" s="352" t="s">
        <v>109</v>
      </c>
      <c r="N9" s="342"/>
      <c r="R9" s="238"/>
    </row>
    <row r="10" spans="1:18" ht="30" customHeight="1" x14ac:dyDescent="0.3">
      <c r="A10" s="346" t="s">
        <v>20</v>
      </c>
      <c r="B10" s="347"/>
      <c r="C10" s="337"/>
      <c r="D10" s="349"/>
      <c r="E10" s="349"/>
      <c r="F10" s="340"/>
      <c r="G10" s="342"/>
      <c r="H10" s="351"/>
      <c r="I10" s="351"/>
      <c r="J10" s="351"/>
      <c r="K10" s="351"/>
      <c r="L10" s="353"/>
      <c r="M10" s="353"/>
      <c r="N10" s="342"/>
      <c r="R10" s="238"/>
    </row>
    <row r="11" spans="1:18" ht="27" customHeight="1" x14ac:dyDescent="0.3">
      <c r="A11" s="261">
        <v>1011</v>
      </c>
      <c r="B11" s="64" t="s">
        <v>110</v>
      </c>
      <c r="C11" s="257" t="s">
        <v>23</v>
      </c>
      <c r="D11" s="240">
        <v>42736</v>
      </c>
      <c r="E11" s="240">
        <v>43100</v>
      </c>
      <c r="F11" s="92" t="s">
        <v>111</v>
      </c>
      <c r="G11" s="237" t="s">
        <v>112</v>
      </c>
      <c r="H11" s="88">
        <v>2381063.7599999998</v>
      </c>
      <c r="I11" s="88">
        <v>3040500</v>
      </c>
      <c r="J11" s="88">
        <v>794390.85</v>
      </c>
      <c r="K11" s="250">
        <f>SUM(H11:J11)</f>
        <v>6215954.6099999994</v>
      </c>
      <c r="L11" s="262"/>
      <c r="M11" s="262"/>
      <c r="N11" s="257"/>
      <c r="R11" s="238"/>
    </row>
    <row r="12" spans="1:18" x14ac:dyDescent="0.3">
      <c r="A12" s="116" t="s">
        <v>21</v>
      </c>
      <c r="B12" s="70" t="s">
        <v>22</v>
      </c>
      <c r="C12" s="257" t="s">
        <v>23</v>
      </c>
      <c r="D12" s="240">
        <v>42736</v>
      </c>
      <c r="E12" s="240">
        <v>43100</v>
      </c>
      <c r="F12" s="92" t="s">
        <v>113</v>
      </c>
      <c r="G12" s="241" t="s">
        <v>24</v>
      </c>
      <c r="H12" s="242"/>
      <c r="I12" s="72">
        <v>76540.399999999994</v>
      </c>
      <c r="J12" s="73"/>
      <c r="K12" s="250">
        <f t="shared" ref="K12:K75" si="0">SUM(H12:J12)</f>
        <v>76540.399999999994</v>
      </c>
      <c r="L12" s="262"/>
      <c r="M12" s="262"/>
      <c r="N12" s="257"/>
      <c r="P12" s="46">
        <v>2740500</v>
      </c>
      <c r="R12" s="238" t="s">
        <v>561</v>
      </c>
    </row>
    <row r="13" spans="1:18" ht="18" customHeight="1" x14ac:dyDescent="0.3">
      <c r="A13" s="116" t="s">
        <v>25</v>
      </c>
      <c r="B13" s="70" t="s">
        <v>26</v>
      </c>
      <c r="C13" s="257" t="s">
        <v>23</v>
      </c>
      <c r="D13" s="240">
        <v>42736</v>
      </c>
      <c r="E13" s="240">
        <v>43100</v>
      </c>
      <c r="F13" s="92" t="s">
        <v>114</v>
      </c>
      <c r="G13" s="241" t="s">
        <v>24</v>
      </c>
      <c r="H13" s="242"/>
      <c r="I13" s="72">
        <v>430000</v>
      </c>
      <c r="J13" s="73"/>
      <c r="K13" s="250">
        <f t="shared" si="0"/>
        <v>430000</v>
      </c>
      <c r="L13" s="262"/>
      <c r="M13" s="262"/>
      <c r="N13" s="257"/>
      <c r="P13" s="46">
        <v>31010.560000000001</v>
      </c>
      <c r="R13" s="238"/>
    </row>
    <row r="14" spans="1:18" s="74" customFormat="1" ht="25.5" x14ac:dyDescent="0.3">
      <c r="A14" s="263" t="s">
        <v>27</v>
      </c>
      <c r="B14" s="83" t="s">
        <v>28</v>
      </c>
      <c r="C14" s="257" t="s">
        <v>23</v>
      </c>
      <c r="D14" s="240">
        <v>42826</v>
      </c>
      <c r="E14" s="240">
        <v>43069</v>
      </c>
      <c r="F14" s="92" t="s">
        <v>115</v>
      </c>
      <c r="G14" s="272" t="s">
        <v>24</v>
      </c>
      <c r="H14" s="264"/>
      <c r="I14" s="72">
        <v>120000</v>
      </c>
      <c r="J14" s="72"/>
      <c r="K14" s="250">
        <f t="shared" si="0"/>
        <v>120000</v>
      </c>
      <c r="L14" s="262"/>
      <c r="M14" s="262"/>
      <c r="N14" s="257"/>
      <c r="P14" s="260">
        <f>SUM(P12:P13)</f>
        <v>2771510.56</v>
      </c>
      <c r="R14" s="49"/>
    </row>
    <row r="15" spans="1:18" ht="25.5" x14ac:dyDescent="0.3">
      <c r="A15" s="116" t="s">
        <v>29</v>
      </c>
      <c r="B15" s="75" t="s">
        <v>116</v>
      </c>
      <c r="C15" s="257" t="s">
        <v>23</v>
      </c>
      <c r="D15" s="240">
        <v>42917</v>
      </c>
      <c r="E15" s="240">
        <v>43100</v>
      </c>
      <c r="F15" s="92" t="s">
        <v>117</v>
      </c>
      <c r="G15" s="241" t="s">
        <v>24</v>
      </c>
      <c r="H15" s="242"/>
      <c r="I15" s="72">
        <v>450000</v>
      </c>
      <c r="J15" s="73"/>
      <c r="K15" s="250">
        <f t="shared" si="0"/>
        <v>450000</v>
      </c>
      <c r="L15" s="262"/>
      <c r="M15" s="262"/>
      <c r="N15" s="257"/>
    </row>
    <row r="16" spans="1:18" ht="26.25" customHeight="1" x14ac:dyDescent="0.3">
      <c r="A16" s="116" t="s">
        <v>35</v>
      </c>
      <c r="B16" s="70" t="s">
        <v>36</v>
      </c>
      <c r="C16" s="257" t="s">
        <v>23</v>
      </c>
      <c r="D16" s="240">
        <v>42736</v>
      </c>
      <c r="E16" s="240">
        <v>43100</v>
      </c>
      <c r="F16" s="92" t="s">
        <v>118</v>
      </c>
      <c r="G16" s="241" t="s">
        <v>32</v>
      </c>
      <c r="H16" s="242"/>
      <c r="I16" s="72"/>
      <c r="J16" s="73">
        <v>800000</v>
      </c>
      <c r="K16" s="250">
        <f t="shared" si="0"/>
        <v>800000</v>
      </c>
      <c r="L16" s="262"/>
      <c r="M16" s="262"/>
      <c r="N16" s="257"/>
    </row>
    <row r="17" spans="1:14" ht="25.5" customHeight="1" x14ac:dyDescent="0.3">
      <c r="A17" s="116"/>
      <c r="B17" s="70" t="s">
        <v>405</v>
      </c>
      <c r="C17" s="257" t="s">
        <v>23</v>
      </c>
      <c r="D17" s="240">
        <v>42736</v>
      </c>
      <c r="E17" s="240">
        <v>43100</v>
      </c>
      <c r="F17" s="92" t="s">
        <v>480</v>
      </c>
      <c r="G17" s="241" t="s">
        <v>32</v>
      </c>
      <c r="H17" s="242"/>
      <c r="I17" s="72">
        <v>700000</v>
      </c>
      <c r="J17" s="73"/>
      <c r="K17" s="250">
        <f t="shared" si="0"/>
        <v>700000</v>
      </c>
      <c r="L17" s="262"/>
      <c r="M17" s="262"/>
      <c r="N17" s="257"/>
    </row>
    <row r="18" spans="1:14" ht="28.5" customHeight="1" x14ac:dyDescent="0.3">
      <c r="A18" s="116"/>
      <c r="B18" s="70" t="s">
        <v>407</v>
      </c>
      <c r="C18" s="257" t="s">
        <v>23</v>
      </c>
      <c r="D18" s="240">
        <v>42736</v>
      </c>
      <c r="E18" s="240">
        <v>43100</v>
      </c>
      <c r="F18" s="92" t="s">
        <v>481</v>
      </c>
      <c r="G18" s="237" t="s">
        <v>112</v>
      </c>
      <c r="H18" s="242"/>
      <c r="I18" s="88">
        <v>300000</v>
      </c>
      <c r="J18" s="73"/>
      <c r="K18" s="250">
        <f t="shared" si="0"/>
        <v>300000</v>
      </c>
      <c r="L18" s="262"/>
      <c r="M18" s="262"/>
      <c r="N18" s="257"/>
    </row>
    <row r="19" spans="1:14" ht="25.5" x14ac:dyDescent="0.3">
      <c r="A19" s="261">
        <v>1021</v>
      </c>
      <c r="B19" s="77" t="s">
        <v>119</v>
      </c>
      <c r="C19" s="78" t="s">
        <v>23</v>
      </c>
      <c r="D19" s="240">
        <v>42736</v>
      </c>
      <c r="E19" s="240">
        <v>43100</v>
      </c>
      <c r="F19" s="92" t="s">
        <v>120</v>
      </c>
      <c r="G19" s="265" t="s">
        <v>112</v>
      </c>
      <c r="H19" s="79">
        <v>9980650.2400000002</v>
      </c>
      <c r="I19" s="79">
        <v>1530292.5</v>
      </c>
      <c r="J19" s="79">
        <v>150000</v>
      </c>
      <c r="K19" s="250">
        <f t="shared" si="0"/>
        <v>11660942.74</v>
      </c>
      <c r="L19" s="262"/>
      <c r="M19" s="262"/>
      <c r="N19" s="257"/>
    </row>
    <row r="20" spans="1:14" x14ac:dyDescent="0.3">
      <c r="A20" s="261">
        <v>1041</v>
      </c>
      <c r="B20" s="81" t="s">
        <v>121</v>
      </c>
      <c r="C20" s="257" t="s">
        <v>31</v>
      </c>
      <c r="D20" s="240">
        <v>42736</v>
      </c>
      <c r="E20" s="240">
        <v>43100</v>
      </c>
      <c r="F20" s="92" t="s">
        <v>122</v>
      </c>
      <c r="G20" s="237" t="s">
        <v>112</v>
      </c>
      <c r="H20" s="79">
        <v>1244595.8400000001</v>
      </c>
      <c r="I20" s="79">
        <v>201300</v>
      </c>
      <c r="J20" s="79">
        <v>50000</v>
      </c>
      <c r="K20" s="250">
        <f t="shared" si="0"/>
        <v>1495895.84</v>
      </c>
      <c r="L20" s="254"/>
      <c r="M20" s="254"/>
      <c r="N20" s="266"/>
    </row>
    <row r="21" spans="1:14" ht="30.75" customHeight="1" x14ac:dyDescent="0.3">
      <c r="A21" s="116" t="s">
        <v>37</v>
      </c>
      <c r="B21" s="75" t="s">
        <v>38</v>
      </c>
      <c r="C21" s="257" t="s">
        <v>31</v>
      </c>
      <c r="D21" s="240">
        <v>42736</v>
      </c>
      <c r="E21" s="240">
        <v>43039</v>
      </c>
      <c r="F21" s="92" t="s">
        <v>123</v>
      </c>
      <c r="G21" s="241" t="s">
        <v>24</v>
      </c>
      <c r="H21" s="267"/>
      <c r="I21" s="72">
        <v>500000</v>
      </c>
      <c r="J21" s="73"/>
      <c r="K21" s="250">
        <f t="shared" si="0"/>
        <v>500000</v>
      </c>
      <c r="L21" s="268"/>
      <c r="M21" s="268"/>
      <c r="N21" s="269"/>
    </row>
    <row r="22" spans="1:14" ht="23.25" customHeight="1" x14ac:dyDescent="0.3">
      <c r="A22" s="116" t="s">
        <v>39</v>
      </c>
      <c r="B22" s="70" t="s">
        <v>124</v>
      </c>
      <c r="C22" s="257" t="s">
        <v>31</v>
      </c>
      <c r="D22" s="240">
        <v>42736</v>
      </c>
      <c r="E22" s="240">
        <v>43100</v>
      </c>
      <c r="F22" s="92" t="s">
        <v>125</v>
      </c>
      <c r="G22" s="241" t="s">
        <v>24</v>
      </c>
      <c r="H22" s="267"/>
      <c r="I22" s="72">
        <v>50000</v>
      </c>
      <c r="J22" s="73">
        <v>100000</v>
      </c>
      <c r="K22" s="250">
        <f t="shared" si="0"/>
        <v>150000</v>
      </c>
      <c r="L22" s="253"/>
      <c r="M22" s="253"/>
      <c r="N22" s="257"/>
    </row>
    <row r="23" spans="1:14" s="80" customFormat="1" ht="25.5" x14ac:dyDescent="0.3">
      <c r="A23" s="270"/>
      <c r="B23" s="271" t="s">
        <v>41</v>
      </c>
      <c r="C23" s="257" t="s">
        <v>42</v>
      </c>
      <c r="D23" s="240">
        <v>42736</v>
      </c>
      <c r="E23" s="240">
        <v>43100</v>
      </c>
      <c r="F23" s="92" t="s">
        <v>126</v>
      </c>
      <c r="G23" s="272" t="s">
        <v>24</v>
      </c>
      <c r="H23" s="273"/>
      <c r="I23" s="274">
        <v>100000</v>
      </c>
      <c r="J23" s="275"/>
      <c r="K23" s="250">
        <f t="shared" si="0"/>
        <v>100000</v>
      </c>
      <c r="L23" s="268"/>
      <c r="M23" s="268"/>
      <c r="N23" s="270"/>
    </row>
    <row r="24" spans="1:14" x14ac:dyDescent="0.3">
      <c r="A24" s="261">
        <v>1051</v>
      </c>
      <c r="B24" s="77" t="s">
        <v>127</v>
      </c>
      <c r="C24" s="102" t="s">
        <v>128</v>
      </c>
      <c r="D24" s="240">
        <v>42736</v>
      </c>
      <c r="E24" s="240">
        <v>43100</v>
      </c>
      <c r="F24" s="92" t="s">
        <v>129</v>
      </c>
      <c r="G24" s="237" t="s">
        <v>112</v>
      </c>
      <c r="H24" s="79">
        <v>944053.52</v>
      </c>
      <c r="I24" s="79">
        <v>218703.1</v>
      </c>
      <c r="J24" s="79"/>
      <c r="K24" s="250">
        <f t="shared" si="0"/>
        <v>1162756.6200000001</v>
      </c>
      <c r="L24" s="253"/>
      <c r="M24" s="253"/>
      <c r="N24" s="257"/>
    </row>
    <row r="25" spans="1:14" x14ac:dyDescent="0.3">
      <c r="A25" s="261">
        <v>1061</v>
      </c>
      <c r="B25" s="81" t="s">
        <v>130</v>
      </c>
      <c r="C25" s="257" t="s">
        <v>23</v>
      </c>
      <c r="D25" s="240">
        <v>42736</v>
      </c>
      <c r="E25" s="240">
        <v>43100</v>
      </c>
      <c r="F25" s="92" t="s">
        <v>131</v>
      </c>
      <c r="G25" s="237" t="s">
        <v>112</v>
      </c>
      <c r="H25" s="79">
        <v>2318248.52</v>
      </c>
      <c r="I25" s="79">
        <v>1955000</v>
      </c>
      <c r="J25" s="79">
        <v>0</v>
      </c>
      <c r="K25" s="250">
        <f t="shared" si="0"/>
        <v>4273248.5199999996</v>
      </c>
      <c r="L25" s="253"/>
      <c r="M25" s="253"/>
      <c r="N25" s="257"/>
    </row>
    <row r="26" spans="1:14" ht="21" customHeight="1" x14ac:dyDescent="0.3">
      <c r="A26" s="116" t="s">
        <v>132</v>
      </c>
      <c r="B26" s="70" t="s">
        <v>567</v>
      </c>
      <c r="C26" s="257" t="s">
        <v>23</v>
      </c>
      <c r="D26" s="240">
        <v>42795</v>
      </c>
      <c r="E26" s="240">
        <v>43100</v>
      </c>
      <c r="F26" s="92" t="s">
        <v>568</v>
      </c>
      <c r="G26" s="265" t="s">
        <v>112</v>
      </c>
      <c r="H26" s="276"/>
      <c r="I26" s="276">
        <v>500000</v>
      </c>
      <c r="J26" s="276"/>
      <c r="K26" s="250">
        <f t="shared" si="0"/>
        <v>500000</v>
      </c>
      <c r="L26" s="253"/>
      <c r="M26" s="253"/>
      <c r="N26" s="257"/>
    </row>
    <row r="27" spans="1:14" ht="39" customHeight="1" x14ac:dyDescent="0.3">
      <c r="A27" s="116"/>
      <c r="B27" s="70" t="s">
        <v>43</v>
      </c>
      <c r="C27" s="257" t="s">
        <v>23</v>
      </c>
      <c r="D27" s="240">
        <v>42736</v>
      </c>
      <c r="E27" s="240">
        <v>43100</v>
      </c>
      <c r="F27" s="92" t="s">
        <v>133</v>
      </c>
      <c r="G27" s="272" t="s">
        <v>24</v>
      </c>
      <c r="H27" s="267"/>
      <c r="I27" s="72">
        <v>75000</v>
      </c>
      <c r="J27" s="73"/>
      <c r="K27" s="250">
        <f t="shared" si="0"/>
        <v>75000</v>
      </c>
      <c r="L27" s="253"/>
      <c r="M27" s="253"/>
      <c r="N27" s="257"/>
    </row>
    <row r="28" spans="1:14" ht="17.25" customHeight="1" x14ac:dyDescent="0.3">
      <c r="A28" s="277"/>
      <c r="B28" s="278" t="s">
        <v>134</v>
      </c>
      <c r="C28" s="257" t="s">
        <v>23</v>
      </c>
      <c r="D28" s="240">
        <v>42736</v>
      </c>
      <c r="E28" s="87">
        <v>43039</v>
      </c>
      <c r="F28" s="92" t="s">
        <v>135</v>
      </c>
      <c r="G28" s="279" t="s">
        <v>32</v>
      </c>
      <c r="H28" s="267"/>
      <c r="I28" s="72"/>
      <c r="J28" s="73">
        <v>500000</v>
      </c>
      <c r="K28" s="250">
        <f t="shared" si="0"/>
        <v>500000</v>
      </c>
      <c r="L28" s="253"/>
      <c r="M28" s="253"/>
      <c r="N28" s="257"/>
    </row>
    <row r="29" spans="1:14" ht="30" customHeight="1" x14ac:dyDescent="0.3">
      <c r="A29" s="277"/>
      <c r="B29" s="82" t="s">
        <v>45</v>
      </c>
      <c r="C29" s="257" t="s">
        <v>31</v>
      </c>
      <c r="D29" s="240">
        <v>42736</v>
      </c>
      <c r="E29" s="87">
        <v>43039</v>
      </c>
      <c r="F29" s="92" t="s">
        <v>136</v>
      </c>
      <c r="G29" s="279" t="s">
        <v>32</v>
      </c>
      <c r="H29" s="267"/>
      <c r="I29" s="72"/>
      <c r="J29" s="73">
        <v>500000</v>
      </c>
      <c r="K29" s="250">
        <f t="shared" si="0"/>
        <v>500000</v>
      </c>
      <c r="L29" s="253"/>
      <c r="M29" s="253"/>
      <c r="N29" s="257"/>
    </row>
    <row r="30" spans="1:14" ht="18.75" customHeight="1" x14ac:dyDescent="0.3">
      <c r="A30" s="261">
        <v>1071</v>
      </c>
      <c r="B30" s="77" t="s">
        <v>137</v>
      </c>
      <c r="C30" s="257" t="s">
        <v>138</v>
      </c>
      <c r="D30" s="240">
        <v>42736</v>
      </c>
      <c r="E30" s="87">
        <v>43039</v>
      </c>
      <c r="F30" s="92" t="s">
        <v>139</v>
      </c>
      <c r="G30" s="237" t="s">
        <v>112</v>
      </c>
      <c r="H30" s="79">
        <v>807403.84</v>
      </c>
      <c r="I30" s="79">
        <v>152996.65</v>
      </c>
      <c r="J30" s="79">
        <v>20000</v>
      </c>
      <c r="K30" s="250">
        <f t="shared" si="0"/>
        <v>980400.49</v>
      </c>
      <c r="L30" s="253"/>
      <c r="M30" s="253"/>
      <c r="N30" s="257"/>
    </row>
    <row r="31" spans="1:14" ht="25.5" x14ac:dyDescent="0.3">
      <c r="A31" s="261">
        <v>1081</v>
      </c>
      <c r="B31" s="77" t="s">
        <v>140</v>
      </c>
      <c r="C31" s="257" t="s">
        <v>141</v>
      </c>
      <c r="D31" s="240">
        <v>42736</v>
      </c>
      <c r="E31" s="87">
        <v>43039</v>
      </c>
      <c r="F31" s="92" t="s">
        <v>142</v>
      </c>
      <c r="G31" s="237" t="s">
        <v>112</v>
      </c>
      <c r="H31" s="79">
        <v>1322071.8400000001</v>
      </c>
      <c r="I31" s="79">
        <v>300162.5</v>
      </c>
      <c r="J31" s="79">
        <v>35000</v>
      </c>
      <c r="K31" s="250">
        <f t="shared" si="0"/>
        <v>1657234.34</v>
      </c>
      <c r="L31" s="253"/>
      <c r="M31" s="253"/>
      <c r="N31" s="257"/>
    </row>
    <row r="32" spans="1:14" ht="25.5" x14ac:dyDescent="0.3">
      <c r="A32" s="261">
        <v>1091</v>
      </c>
      <c r="B32" s="77" t="s">
        <v>143</v>
      </c>
      <c r="C32" s="78" t="s">
        <v>144</v>
      </c>
      <c r="D32" s="240">
        <v>42736</v>
      </c>
      <c r="E32" s="87">
        <v>43039</v>
      </c>
      <c r="F32" s="92" t="s">
        <v>145</v>
      </c>
      <c r="G32" s="237" t="s">
        <v>112</v>
      </c>
      <c r="H32" s="79">
        <v>2365620.48</v>
      </c>
      <c r="I32" s="79">
        <v>770000</v>
      </c>
      <c r="J32" s="79">
        <v>200000</v>
      </c>
      <c r="K32" s="250">
        <f t="shared" si="0"/>
        <v>3335620.48</v>
      </c>
      <c r="L32" s="253"/>
      <c r="M32" s="253"/>
      <c r="N32" s="257"/>
    </row>
    <row r="33" spans="1:14" ht="25.5" x14ac:dyDescent="0.3">
      <c r="A33" s="261">
        <v>1101</v>
      </c>
      <c r="B33" s="81" t="s">
        <v>146</v>
      </c>
      <c r="C33" s="78" t="s">
        <v>147</v>
      </c>
      <c r="D33" s="240">
        <v>42736</v>
      </c>
      <c r="E33" s="87">
        <v>43039</v>
      </c>
      <c r="F33" s="92" t="s">
        <v>148</v>
      </c>
      <c r="G33" s="265" t="s">
        <v>112</v>
      </c>
      <c r="H33" s="79">
        <v>995551.48</v>
      </c>
      <c r="I33" s="79">
        <v>173850</v>
      </c>
      <c r="J33" s="79"/>
      <c r="K33" s="250">
        <f t="shared" si="0"/>
        <v>1169401.48</v>
      </c>
      <c r="L33" s="254"/>
      <c r="M33" s="254"/>
      <c r="N33" s="266"/>
    </row>
    <row r="34" spans="1:14" x14ac:dyDescent="0.3">
      <c r="A34" s="116" t="s">
        <v>46</v>
      </c>
      <c r="B34" s="83" t="s">
        <v>47</v>
      </c>
      <c r="C34" s="257" t="s">
        <v>48</v>
      </c>
      <c r="D34" s="240">
        <v>42736</v>
      </c>
      <c r="E34" s="87">
        <v>43039</v>
      </c>
      <c r="F34" s="92" t="s">
        <v>149</v>
      </c>
      <c r="G34" s="279" t="s">
        <v>32</v>
      </c>
      <c r="H34" s="84"/>
      <c r="I34" s="280">
        <v>2000000</v>
      </c>
      <c r="J34" s="84"/>
      <c r="K34" s="250">
        <f>SUM(H34:J34)</f>
        <v>2000000</v>
      </c>
      <c r="L34" s="253"/>
      <c r="M34" s="253"/>
      <c r="N34" s="257"/>
    </row>
    <row r="35" spans="1:14" x14ac:dyDescent="0.3">
      <c r="A35" s="356" t="s">
        <v>417</v>
      </c>
      <c r="B35" s="356"/>
      <c r="C35" s="356"/>
      <c r="D35" s="356"/>
      <c r="E35" s="356"/>
      <c r="F35" s="356"/>
      <c r="G35" s="356"/>
      <c r="H35" s="356"/>
      <c r="I35" s="356"/>
      <c r="J35" s="356"/>
      <c r="K35" s="250">
        <f>SUM(K11:K34)</f>
        <v>39152995.519999996</v>
      </c>
      <c r="L35" s="253"/>
      <c r="M35" s="253"/>
      <c r="N35" s="257"/>
    </row>
    <row r="36" spans="1:14" x14ac:dyDescent="0.3">
      <c r="A36" s="355" t="s">
        <v>150</v>
      </c>
      <c r="B36" s="355"/>
      <c r="C36" s="257"/>
      <c r="D36" s="240" t="s">
        <v>33</v>
      </c>
      <c r="E36" s="87" t="s">
        <v>33</v>
      </c>
      <c r="F36" s="92"/>
      <c r="G36" s="281"/>
      <c r="H36" s="85"/>
      <c r="I36" s="85"/>
      <c r="J36" s="85"/>
      <c r="K36" s="250"/>
      <c r="L36" s="253"/>
      <c r="M36" s="253"/>
      <c r="N36" s="257"/>
    </row>
    <row r="37" spans="1:14" ht="25.5" x14ac:dyDescent="0.3">
      <c r="A37" s="282">
        <v>3999</v>
      </c>
      <c r="B37" s="147" t="s">
        <v>49</v>
      </c>
      <c r="C37" s="257" t="s">
        <v>50</v>
      </c>
      <c r="D37" s="240">
        <v>42736</v>
      </c>
      <c r="E37" s="87">
        <v>43039</v>
      </c>
      <c r="F37" s="92" t="s">
        <v>151</v>
      </c>
      <c r="G37" s="241" t="s">
        <v>24</v>
      </c>
      <c r="H37" s="73"/>
      <c r="I37" s="280">
        <v>500000</v>
      </c>
      <c r="J37" s="84"/>
      <c r="K37" s="250">
        <f t="shared" si="0"/>
        <v>500000</v>
      </c>
      <c r="L37" s="253"/>
      <c r="M37" s="253"/>
      <c r="N37" s="257"/>
    </row>
    <row r="38" spans="1:14" x14ac:dyDescent="0.3">
      <c r="A38" s="282"/>
      <c r="B38" s="147" t="s">
        <v>397</v>
      </c>
      <c r="C38" s="257" t="s">
        <v>426</v>
      </c>
      <c r="D38" s="240">
        <v>42736</v>
      </c>
      <c r="E38" s="87">
        <v>43100</v>
      </c>
      <c r="F38" s="92" t="s">
        <v>482</v>
      </c>
      <c r="G38" s="241" t="s">
        <v>24</v>
      </c>
      <c r="H38" s="73"/>
      <c r="I38" s="280">
        <v>200000</v>
      </c>
      <c r="J38" s="84"/>
      <c r="K38" s="250">
        <f t="shared" si="0"/>
        <v>200000</v>
      </c>
      <c r="L38" s="253"/>
      <c r="M38" s="253"/>
      <c r="N38" s="257"/>
    </row>
    <row r="39" spans="1:14" ht="25.5" x14ac:dyDescent="0.3">
      <c r="A39" s="243">
        <v>4411</v>
      </c>
      <c r="B39" s="86" t="s">
        <v>152</v>
      </c>
      <c r="C39" s="257" t="s">
        <v>153</v>
      </c>
      <c r="D39" s="87">
        <v>42736</v>
      </c>
      <c r="E39" s="87">
        <v>43100</v>
      </c>
      <c r="F39" s="92" t="s">
        <v>154</v>
      </c>
      <c r="G39" s="237" t="s">
        <v>112</v>
      </c>
      <c r="H39" s="88">
        <v>3338906.64</v>
      </c>
      <c r="I39" s="88">
        <v>256067.24</v>
      </c>
      <c r="J39" s="88"/>
      <c r="K39" s="250">
        <f t="shared" si="0"/>
        <v>3594973.88</v>
      </c>
      <c r="L39" s="253"/>
      <c r="M39" s="253"/>
      <c r="N39" s="257"/>
    </row>
    <row r="40" spans="1:14" ht="25.5" x14ac:dyDescent="0.3">
      <c r="A40" s="248"/>
      <c r="B40" s="89" t="s">
        <v>155</v>
      </c>
      <c r="C40" s="257" t="s">
        <v>153</v>
      </c>
      <c r="D40" s="87">
        <v>42736</v>
      </c>
      <c r="E40" s="87">
        <v>43100</v>
      </c>
      <c r="F40" s="92" t="s">
        <v>156</v>
      </c>
      <c r="G40" s="237" t="s">
        <v>112</v>
      </c>
      <c r="H40" s="178"/>
      <c r="I40" s="104">
        <v>10000</v>
      </c>
      <c r="J40" s="90"/>
      <c r="K40" s="250">
        <f t="shared" si="0"/>
        <v>10000</v>
      </c>
      <c r="L40" s="253"/>
      <c r="M40" s="253"/>
      <c r="N40" s="257"/>
    </row>
    <row r="41" spans="1:14" ht="25.5" x14ac:dyDescent="0.3">
      <c r="A41" s="248"/>
      <c r="B41" s="89" t="s">
        <v>157</v>
      </c>
      <c r="C41" s="257" t="s">
        <v>153</v>
      </c>
      <c r="D41" s="87">
        <v>42736</v>
      </c>
      <c r="E41" s="87">
        <v>43100</v>
      </c>
      <c r="F41" s="92" t="s">
        <v>158</v>
      </c>
      <c r="G41" s="237" t="s">
        <v>112</v>
      </c>
      <c r="H41" s="178"/>
      <c r="I41" s="104">
        <v>1000000</v>
      </c>
      <c r="J41" s="90"/>
      <c r="K41" s="250">
        <f t="shared" si="0"/>
        <v>1000000</v>
      </c>
      <c r="L41" s="253"/>
      <c r="M41" s="253"/>
      <c r="N41" s="257"/>
    </row>
    <row r="42" spans="1:14" ht="25.5" x14ac:dyDescent="0.3">
      <c r="A42" s="248"/>
      <c r="B42" s="89" t="s">
        <v>159</v>
      </c>
      <c r="C42" s="257" t="s">
        <v>153</v>
      </c>
      <c r="D42" s="87">
        <v>42736</v>
      </c>
      <c r="E42" s="87">
        <v>43100</v>
      </c>
      <c r="F42" s="92" t="s">
        <v>160</v>
      </c>
      <c r="G42" s="237" t="s">
        <v>112</v>
      </c>
      <c r="H42" s="178"/>
      <c r="I42" s="104">
        <v>35000</v>
      </c>
      <c r="J42" s="104">
        <v>0</v>
      </c>
      <c r="K42" s="250">
        <f t="shared" si="0"/>
        <v>35000</v>
      </c>
      <c r="L42" s="253"/>
      <c r="M42" s="253"/>
      <c r="N42" s="257"/>
    </row>
    <row r="43" spans="1:14" ht="25.5" x14ac:dyDescent="0.3">
      <c r="A43" s="248"/>
      <c r="B43" s="89" t="s">
        <v>408</v>
      </c>
      <c r="C43" s="257" t="s">
        <v>153</v>
      </c>
      <c r="D43" s="87">
        <v>42736</v>
      </c>
      <c r="E43" s="87">
        <v>43100</v>
      </c>
      <c r="F43" s="92" t="s">
        <v>483</v>
      </c>
      <c r="G43" s="237" t="s">
        <v>112</v>
      </c>
      <c r="H43" s="178"/>
      <c r="I43" s="104">
        <v>150000</v>
      </c>
      <c r="J43" s="90"/>
      <c r="K43" s="250">
        <f t="shared" si="0"/>
        <v>150000</v>
      </c>
      <c r="L43" s="253"/>
      <c r="M43" s="253"/>
      <c r="N43" s="257"/>
    </row>
    <row r="44" spans="1:14" ht="25.5" x14ac:dyDescent="0.3">
      <c r="A44" s="243">
        <v>7611</v>
      </c>
      <c r="B44" s="81" t="s">
        <v>161</v>
      </c>
      <c r="C44" s="78" t="s">
        <v>162</v>
      </c>
      <c r="D44" s="87">
        <v>42736</v>
      </c>
      <c r="E44" s="87">
        <v>43100</v>
      </c>
      <c r="F44" s="92" t="s">
        <v>163</v>
      </c>
      <c r="G44" s="237" t="s">
        <v>112</v>
      </c>
      <c r="H44" s="88">
        <v>2023716.8</v>
      </c>
      <c r="I44" s="88">
        <v>430037.28</v>
      </c>
      <c r="J44" s="88">
        <v>35000</v>
      </c>
      <c r="K44" s="250">
        <f t="shared" si="0"/>
        <v>2488754.08</v>
      </c>
      <c r="L44" s="254"/>
      <c r="M44" s="254"/>
      <c r="N44" s="266"/>
    </row>
    <row r="45" spans="1:14" x14ac:dyDescent="0.3">
      <c r="A45" s="356" t="s">
        <v>416</v>
      </c>
      <c r="B45" s="356"/>
      <c r="C45" s="356"/>
      <c r="D45" s="356"/>
      <c r="E45" s="356"/>
      <c r="F45" s="356"/>
      <c r="G45" s="356"/>
      <c r="H45" s="356"/>
      <c r="I45" s="356"/>
      <c r="J45" s="356"/>
      <c r="K45" s="250">
        <f>SUM(K37:K44)</f>
        <v>7978727.96</v>
      </c>
      <c r="L45" s="254"/>
      <c r="M45" s="254"/>
      <c r="N45" s="266"/>
    </row>
    <row r="46" spans="1:14" x14ac:dyDescent="0.3">
      <c r="A46" s="355" t="s">
        <v>164</v>
      </c>
      <c r="B46" s="355"/>
      <c r="C46" s="257"/>
      <c r="D46" s="87"/>
      <c r="E46" s="87"/>
      <c r="F46" s="92"/>
      <c r="G46" s="270"/>
      <c r="H46" s="253"/>
      <c r="I46" s="253"/>
      <c r="J46" s="253"/>
      <c r="K46" s="250">
        <f t="shared" si="0"/>
        <v>0</v>
      </c>
      <c r="L46" s="254"/>
      <c r="M46" s="254"/>
      <c r="N46" s="266"/>
    </row>
    <row r="47" spans="1:14" x14ac:dyDescent="0.3">
      <c r="A47" s="261">
        <v>8711</v>
      </c>
      <c r="B47" s="64" t="s">
        <v>165</v>
      </c>
      <c r="C47" s="257" t="s">
        <v>53</v>
      </c>
      <c r="D47" s="87">
        <v>42736</v>
      </c>
      <c r="E47" s="87">
        <v>43100</v>
      </c>
      <c r="F47" s="92" t="s">
        <v>166</v>
      </c>
      <c r="G47" s="237" t="s">
        <v>112</v>
      </c>
      <c r="H47" s="88">
        <v>1021774.24</v>
      </c>
      <c r="I47" s="88">
        <v>137784</v>
      </c>
      <c r="J47" s="88">
        <v>30000</v>
      </c>
      <c r="K47" s="250">
        <f t="shared" si="0"/>
        <v>1189558.24</v>
      </c>
      <c r="L47" s="253"/>
      <c r="M47" s="253"/>
      <c r="N47" s="257"/>
    </row>
    <row r="48" spans="1:14" ht="27.75" customHeight="1" x14ac:dyDescent="0.3">
      <c r="A48" s="116" t="s">
        <v>51</v>
      </c>
      <c r="B48" s="94" t="s">
        <v>167</v>
      </c>
      <c r="C48" s="257" t="s">
        <v>53</v>
      </c>
      <c r="D48" s="87">
        <v>42736</v>
      </c>
      <c r="E48" s="87">
        <v>43100</v>
      </c>
      <c r="F48" s="92" t="s">
        <v>168</v>
      </c>
      <c r="G48" s="241" t="s">
        <v>24</v>
      </c>
      <c r="H48" s="73"/>
      <c r="I48" s="84">
        <v>400000</v>
      </c>
      <c r="J48" s="84"/>
      <c r="K48" s="250">
        <f>SUM(H48:J48)</f>
        <v>400000</v>
      </c>
      <c r="L48" s="254"/>
      <c r="M48" s="254"/>
      <c r="N48" s="266"/>
    </row>
    <row r="49" spans="1:14" ht="25.5" x14ac:dyDescent="0.3">
      <c r="A49" s="283" t="s">
        <v>54</v>
      </c>
      <c r="B49" s="83" t="s">
        <v>55</v>
      </c>
      <c r="C49" s="257" t="s">
        <v>53</v>
      </c>
      <c r="D49" s="87">
        <v>42736</v>
      </c>
      <c r="E49" s="87">
        <v>43100</v>
      </c>
      <c r="F49" s="92" t="s">
        <v>169</v>
      </c>
      <c r="G49" s="241" t="s">
        <v>24</v>
      </c>
      <c r="H49" s="73"/>
      <c r="I49" s="84">
        <v>20000</v>
      </c>
      <c r="J49" s="84"/>
      <c r="K49" s="250">
        <f t="shared" si="0"/>
        <v>20000</v>
      </c>
      <c r="L49" s="268"/>
      <c r="M49" s="268"/>
      <c r="N49" s="270"/>
    </row>
    <row r="50" spans="1:14" ht="38.25" x14ac:dyDescent="0.3">
      <c r="A50" s="283" t="s">
        <v>56</v>
      </c>
      <c r="B50" s="83" t="s">
        <v>57</v>
      </c>
      <c r="C50" s="257" t="s">
        <v>53</v>
      </c>
      <c r="D50" s="87">
        <v>42736</v>
      </c>
      <c r="E50" s="87">
        <v>43100</v>
      </c>
      <c r="F50" s="92" t="s">
        <v>170</v>
      </c>
      <c r="G50" s="241" t="s">
        <v>24</v>
      </c>
      <c r="H50" s="73"/>
      <c r="I50" s="84">
        <v>65000</v>
      </c>
      <c r="J50" s="84"/>
      <c r="K50" s="250">
        <f t="shared" si="0"/>
        <v>65000</v>
      </c>
      <c r="L50" s="268"/>
      <c r="M50" s="268"/>
      <c r="N50" s="270"/>
    </row>
    <row r="51" spans="1:14" ht="25.5" x14ac:dyDescent="0.3">
      <c r="A51" s="283" t="s">
        <v>58</v>
      </c>
      <c r="B51" s="83" t="s">
        <v>59</v>
      </c>
      <c r="C51" s="257" t="s">
        <v>53</v>
      </c>
      <c r="D51" s="87">
        <v>42736</v>
      </c>
      <c r="E51" s="87">
        <v>43100</v>
      </c>
      <c r="F51" s="92" t="s">
        <v>171</v>
      </c>
      <c r="G51" s="241" t="s">
        <v>24</v>
      </c>
      <c r="H51" s="73"/>
      <c r="I51" s="284">
        <v>450000</v>
      </c>
      <c r="J51" s="284">
        <v>150000</v>
      </c>
      <c r="K51" s="250">
        <f t="shared" si="0"/>
        <v>600000</v>
      </c>
      <c r="L51" s="253"/>
      <c r="M51" s="253"/>
      <c r="N51" s="257"/>
    </row>
    <row r="52" spans="1:14" ht="25.5" x14ac:dyDescent="0.3">
      <c r="A52" s="285">
        <v>8751</v>
      </c>
      <c r="B52" s="77" t="s">
        <v>172</v>
      </c>
      <c r="C52" s="78" t="s">
        <v>48</v>
      </c>
      <c r="D52" s="87">
        <v>42736</v>
      </c>
      <c r="E52" s="87">
        <v>43100</v>
      </c>
      <c r="F52" s="92" t="s">
        <v>173</v>
      </c>
      <c r="G52" s="237" t="s">
        <v>112</v>
      </c>
      <c r="H52" s="88">
        <v>1298934</v>
      </c>
      <c r="I52" s="88">
        <v>89782</v>
      </c>
      <c r="J52" s="88">
        <v>70000</v>
      </c>
      <c r="K52" s="250">
        <f t="shared" si="0"/>
        <v>1458716</v>
      </c>
      <c r="L52" s="253"/>
      <c r="M52" s="253"/>
      <c r="N52" s="257"/>
    </row>
    <row r="53" spans="1:14" ht="25.5" x14ac:dyDescent="0.3">
      <c r="A53" s="285"/>
      <c r="B53" s="83" t="s">
        <v>415</v>
      </c>
      <c r="C53" s="78"/>
      <c r="D53" s="87"/>
      <c r="E53" s="87"/>
      <c r="F53" s="92" t="s">
        <v>484</v>
      </c>
      <c r="G53" s="237"/>
      <c r="H53" s="88"/>
      <c r="I53" s="72">
        <v>622817.80000000005</v>
      </c>
      <c r="J53" s="88"/>
      <c r="K53" s="250">
        <f t="shared" si="0"/>
        <v>622817.80000000005</v>
      </c>
      <c r="L53" s="253"/>
      <c r="M53" s="253"/>
      <c r="N53" s="257"/>
    </row>
    <row r="54" spans="1:14" ht="25.5" x14ac:dyDescent="0.3">
      <c r="A54" s="116" t="s">
        <v>174</v>
      </c>
      <c r="B54" s="77" t="s">
        <v>175</v>
      </c>
      <c r="C54" s="78" t="s">
        <v>144</v>
      </c>
      <c r="D54" s="87">
        <v>42736</v>
      </c>
      <c r="E54" s="87">
        <v>43100</v>
      </c>
      <c r="F54" s="92" t="s">
        <v>176</v>
      </c>
      <c r="G54" s="237" t="s">
        <v>112</v>
      </c>
      <c r="H54" s="286"/>
      <c r="I54" s="79">
        <v>375000</v>
      </c>
      <c r="J54" s="79">
        <v>50000</v>
      </c>
      <c r="K54" s="250">
        <f t="shared" si="0"/>
        <v>425000</v>
      </c>
      <c r="L54" s="253"/>
      <c r="M54" s="253"/>
      <c r="N54" s="257"/>
    </row>
    <row r="55" spans="1:14" ht="25.5" x14ac:dyDescent="0.3">
      <c r="A55" s="248"/>
      <c r="B55" s="81" t="s">
        <v>177</v>
      </c>
      <c r="C55" s="78" t="s">
        <v>23</v>
      </c>
      <c r="D55" s="87">
        <v>42795</v>
      </c>
      <c r="E55" s="87">
        <v>43100</v>
      </c>
      <c r="F55" s="92" t="s">
        <v>178</v>
      </c>
      <c r="G55" s="241" t="s">
        <v>32</v>
      </c>
      <c r="H55" s="84"/>
      <c r="I55" s="84"/>
      <c r="J55" s="84">
        <v>1000000</v>
      </c>
      <c r="K55" s="250">
        <f>SUM(H55:J55)</f>
        <v>1000000</v>
      </c>
      <c r="L55" s="254"/>
      <c r="M55" s="254"/>
      <c r="N55" s="266"/>
    </row>
    <row r="56" spans="1:14" ht="25.5" x14ac:dyDescent="0.3">
      <c r="A56" s="248"/>
      <c r="B56" s="81" t="s">
        <v>179</v>
      </c>
      <c r="C56" s="78" t="s">
        <v>23</v>
      </c>
      <c r="D56" s="87">
        <v>42736</v>
      </c>
      <c r="E56" s="87">
        <v>43100</v>
      </c>
      <c r="F56" s="92" t="s">
        <v>485</v>
      </c>
      <c r="G56" s="241" t="s">
        <v>32</v>
      </c>
      <c r="H56" s="84"/>
      <c r="I56" s="84"/>
      <c r="J56" s="84">
        <v>1000000</v>
      </c>
      <c r="K56" s="250">
        <f>SUM(H56:J56)</f>
        <v>1000000</v>
      </c>
      <c r="L56" s="254"/>
      <c r="M56" s="254"/>
      <c r="N56" s="266"/>
    </row>
    <row r="57" spans="1:14" ht="25.5" x14ac:dyDescent="0.3">
      <c r="A57" s="248"/>
      <c r="B57" s="81" t="s">
        <v>180</v>
      </c>
      <c r="C57" s="257" t="s">
        <v>61</v>
      </c>
      <c r="D57" s="87">
        <v>42736</v>
      </c>
      <c r="E57" s="87">
        <v>43100</v>
      </c>
      <c r="F57" s="92" t="s">
        <v>181</v>
      </c>
      <c r="G57" s="241" t="s">
        <v>32</v>
      </c>
      <c r="H57" s="84"/>
      <c r="I57" s="84"/>
      <c r="J57" s="84">
        <v>500000</v>
      </c>
      <c r="K57" s="250">
        <f t="shared" si="0"/>
        <v>500000</v>
      </c>
      <c r="L57" s="253"/>
      <c r="M57" s="253"/>
      <c r="N57" s="257"/>
    </row>
    <row r="58" spans="1:14" x14ac:dyDescent="0.3">
      <c r="A58" s="356" t="s">
        <v>418</v>
      </c>
      <c r="B58" s="356"/>
      <c r="C58" s="356"/>
      <c r="D58" s="356"/>
      <c r="E58" s="356"/>
      <c r="F58" s="356"/>
      <c r="G58" s="356"/>
      <c r="H58" s="356"/>
      <c r="I58" s="356"/>
      <c r="J58" s="356"/>
      <c r="K58" s="250">
        <f>SUM(K47:K57)</f>
        <v>7281092.04</v>
      </c>
      <c r="L58" s="253"/>
      <c r="M58" s="253"/>
      <c r="N58" s="257"/>
    </row>
    <row r="59" spans="1:14" x14ac:dyDescent="0.3">
      <c r="A59" s="355" t="s">
        <v>182</v>
      </c>
      <c r="B59" s="355"/>
      <c r="C59" s="78"/>
      <c r="D59" s="97"/>
      <c r="E59" s="97"/>
      <c r="F59" s="92"/>
      <c r="G59" s="287"/>
      <c r="H59" s="98"/>
      <c r="I59" s="98"/>
      <c r="J59" s="98"/>
      <c r="K59" s="250">
        <f t="shared" si="0"/>
        <v>0</v>
      </c>
      <c r="L59" s="254"/>
      <c r="M59" s="254"/>
      <c r="N59" s="266"/>
    </row>
    <row r="60" spans="1:14" ht="25.5" x14ac:dyDescent="0.3">
      <c r="A60" s="288"/>
      <c r="B60" s="70" t="s">
        <v>62</v>
      </c>
      <c r="C60" s="78" t="s">
        <v>183</v>
      </c>
      <c r="D60" s="87">
        <v>42736</v>
      </c>
      <c r="E60" s="87">
        <v>43100</v>
      </c>
      <c r="F60" s="92" t="s">
        <v>184</v>
      </c>
      <c r="G60" s="241" t="s">
        <v>24</v>
      </c>
      <c r="H60" s="254"/>
      <c r="I60" s="73">
        <v>400000</v>
      </c>
      <c r="J60" s="73">
        <v>200000</v>
      </c>
      <c r="K60" s="250">
        <f t="shared" si="0"/>
        <v>600000</v>
      </c>
      <c r="L60" s="289"/>
      <c r="M60" s="289"/>
      <c r="N60" s="78"/>
    </row>
    <row r="61" spans="1:14" ht="25.5" x14ac:dyDescent="0.3">
      <c r="A61" s="288"/>
      <c r="B61" s="70" t="s">
        <v>63</v>
      </c>
      <c r="C61" s="78" t="s">
        <v>183</v>
      </c>
      <c r="D61" s="87">
        <v>42736</v>
      </c>
      <c r="E61" s="87">
        <v>43100</v>
      </c>
      <c r="F61" s="92" t="s">
        <v>185</v>
      </c>
      <c r="G61" s="241" t="s">
        <v>24</v>
      </c>
      <c r="H61" s="258"/>
      <c r="I61" s="73">
        <v>250000</v>
      </c>
      <c r="J61" s="100"/>
      <c r="K61" s="250">
        <f t="shared" si="0"/>
        <v>250000</v>
      </c>
      <c r="L61" s="253"/>
      <c r="M61" s="253"/>
      <c r="N61" s="257"/>
    </row>
    <row r="62" spans="1:14" x14ac:dyDescent="0.3">
      <c r="A62" s="354" t="s">
        <v>419</v>
      </c>
      <c r="B62" s="354"/>
      <c r="C62" s="354"/>
      <c r="D62" s="354"/>
      <c r="E62" s="354"/>
      <c r="F62" s="354"/>
      <c r="G62" s="354"/>
      <c r="H62" s="354"/>
      <c r="I62" s="354"/>
      <c r="J62" s="354"/>
      <c r="K62" s="250">
        <f>SUM(K60:K61)</f>
        <v>850000</v>
      </c>
      <c r="L62" s="253"/>
      <c r="M62" s="253"/>
      <c r="N62" s="257"/>
    </row>
    <row r="63" spans="1:14" x14ac:dyDescent="0.3">
      <c r="A63" s="355" t="s">
        <v>186</v>
      </c>
      <c r="B63" s="355"/>
      <c r="C63" s="78"/>
      <c r="D63" s="101"/>
      <c r="E63" s="101"/>
      <c r="F63" s="92"/>
      <c r="G63" s="290"/>
      <c r="H63" s="258"/>
      <c r="I63" s="258"/>
      <c r="J63" s="258"/>
      <c r="K63" s="250">
        <f t="shared" si="0"/>
        <v>0</v>
      </c>
      <c r="L63" s="254"/>
      <c r="M63" s="254"/>
      <c r="N63" s="266"/>
    </row>
    <row r="64" spans="1:14" ht="25.5" x14ac:dyDescent="0.3">
      <c r="A64" s="261" t="s">
        <v>187</v>
      </c>
      <c r="B64" s="291" t="s">
        <v>188</v>
      </c>
      <c r="C64" s="102" t="s">
        <v>23</v>
      </c>
      <c r="D64" s="87" t="s">
        <v>33</v>
      </c>
      <c r="E64" s="87" t="s">
        <v>33</v>
      </c>
      <c r="F64" s="92" t="s">
        <v>189</v>
      </c>
      <c r="G64" s="237" t="s">
        <v>112</v>
      </c>
      <c r="H64" s="292"/>
      <c r="I64" s="88"/>
      <c r="J64" s="104"/>
      <c r="K64" s="289">
        <f>SUM(K66:K114)</f>
        <v>3352964.55</v>
      </c>
      <c r="L64" s="255"/>
      <c r="M64" s="254"/>
      <c r="N64" s="266"/>
    </row>
    <row r="65" spans="1:14" x14ac:dyDescent="0.3">
      <c r="A65" s="261"/>
      <c r="B65" s="291" t="s">
        <v>429</v>
      </c>
      <c r="C65" s="102"/>
      <c r="D65" s="87"/>
      <c r="E65" s="87"/>
      <c r="F65" s="92"/>
      <c r="G65" s="237"/>
      <c r="H65" s="292"/>
      <c r="I65" s="115"/>
      <c r="J65" s="104"/>
      <c r="K65" s="250">
        <f t="shared" si="0"/>
        <v>0</v>
      </c>
      <c r="L65" s="254"/>
      <c r="M65" s="254"/>
      <c r="N65" s="78"/>
    </row>
    <row r="66" spans="1:14" ht="21.75" customHeight="1" x14ac:dyDescent="0.3">
      <c r="A66" s="261"/>
      <c r="B66" s="293" t="s">
        <v>430</v>
      </c>
      <c r="C66" s="102" t="s">
        <v>190</v>
      </c>
      <c r="D66" s="87">
        <v>42887</v>
      </c>
      <c r="E66" s="87">
        <v>42917</v>
      </c>
      <c r="F66" s="92" t="s">
        <v>191</v>
      </c>
      <c r="G66" s="237" t="s">
        <v>192</v>
      </c>
      <c r="H66" s="292"/>
      <c r="I66" s="88">
        <v>100000</v>
      </c>
      <c r="J66" s="104"/>
      <c r="K66" s="250">
        <f t="shared" si="0"/>
        <v>100000</v>
      </c>
      <c r="L66" s="234"/>
      <c r="M66" s="234"/>
      <c r="N66" s="78"/>
    </row>
    <row r="67" spans="1:14" ht="21.75" customHeight="1" x14ac:dyDescent="0.3">
      <c r="A67" s="261"/>
      <c r="B67" s="294" t="s">
        <v>431</v>
      </c>
      <c r="C67" s="102" t="s">
        <v>190</v>
      </c>
      <c r="D67" s="87">
        <v>42917</v>
      </c>
      <c r="E67" s="87">
        <v>42917</v>
      </c>
      <c r="F67" s="92" t="s">
        <v>432</v>
      </c>
      <c r="G67" s="237"/>
      <c r="H67" s="292"/>
      <c r="I67" s="88">
        <v>100000</v>
      </c>
      <c r="J67" s="104"/>
      <c r="K67" s="250">
        <f t="shared" si="0"/>
        <v>100000</v>
      </c>
      <c r="L67" s="234"/>
      <c r="M67" s="234"/>
      <c r="N67" s="78"/>
    </row>
    <row r="68" spans="1:14" ht="39" customHeight="1" x14ac:dyDescent="0.3">
      <c r="A68" s="261"/>
      <c r="B68" s="293" t="s">
        <v>433</v>
      </c>
      <c r="C68" s="110" t="s">
        <v>193</v>
      </c>
      <c r="D68" s="87" t="s">
        <v>439</v>
      </c>
      <c r="E68" s="87" t="s">
        <v>440</v>
      </c>
      <c r="F68" s="92" t="s">
        <v>195</v>
      </c>
      <c r="G68" s="237" t="s">
        <v>192</v>
      </c>
      <c r="H68" s="292"/>
      <c r="I68" s="88">
        <v>10000</v>
      </c>
      <c r="J68" s="104"/>
      <c r="K68" s="250">
        <f t="shared" si="0"/>
        <v>10000</v>
      </c>
      <c r="L68" s="234"/>
      <c r="M68" s="234"/>
      <c r="N68" s="78"/>
    </row>
    <row r="69" spans="1:14" ht="27.75" customHeight="1" x14ac:dyDescent="0.3">
      <c r="A69" s="261"/>
      <c r="B69" s="75" t="s">
        <v>434</v>
      </c>
      <c r="C69" s="116" t="s">
        <v>48</v>
      </c>
      <c r="D69" s="87" t="s">
        <v>440</v>
      </c>
      <c r="E69" s="87" t="s">
        <v>441</v>
      </c>
      <c r="F69" s="92" t="s">
        <v>196</v>
      </c>
      <c r="G69" s="237" t="s">
        <v>192</v>
      </c>
      <c r="H69" s="292"/>
      <c r="I69" s="119">
        <v>1000000</v>
      </c>
      <c r="J69" s="104"/>
      <c r="K69" s="250">
        <f t="shared" si="0"/>
        <v>1000000</v>
      </c>
      <c r="L69" s="259"/>
      <c r="M69" s="259"/>
      <c r="N69" s="295"/>
    </row>
    <row r="70" spans="1:14" x14ac:dyDescent="0.3">
      <c r="A70" s="261"/>
      <c r="B70" s="296" t="s">
        <v>197</v>
      </c>
      <c r="C70" s="102"/>
      <c r="D70" s="87"/>
      <c r="E70" s="87"/>
      <c r="F70" s="92"/>
      <c r="G70" s="237"/>
      <c r="H70" s="292"/>
      <c r="I70" s="115"/>
      <c r="J70" s="104"/>
      <c r="K70" s="250">
        <f t="shared" si="0"/>
        <v>0</v>
      </c>
      <c r="L70" s="234"/>
      <c r="M70" s="234"/>
      <c r="N70" s="78"/>
    </row>
    <row r="71" spans="1:14" x14ac:dyDescent="0.3">
      <c r="A71" s="261"/>
      <c r="B71" s="297" t="s">
        <v>198</v>
      </c>
      <c r="C71" s="116" t="s">
        <v>31</v>
      </c>
      <c r="D71" s="87"/>
      <c r="E71" s="87"/>
      <c r="F71" s="92"/>
      <c r="G71" s="237"/>
      <c r="H71" s="292"/>
      <c r="I71" s="115"/>
      <c r="J71" s="104"/>
      <c r="K71" s="250">
        <f t="shared" si="0"/>
        <v>0</v>
      </c>
      <c r="L71" s="234"/>
      <c r="M71" s="234"/>
      <c r="N71" s="78"/>
    </row>
    <row r="72" spans="1:14" ht="25.5" x14ac:dyDescent="0.3">
      <c r="A72" s="261"/>
      <c r="B72" s="147" t="s">
        <v>199</v>
      </c>
      <c r="C72" s="102" t="s">
        <v>190</v>
      </c>
      <c r="D72" s="87">
        <v>42736</v>
      </c>
      <c r="E72" s="87">
        <v>43100</v>
      </c>
      <c r="F72" s="92" t="s">
        <v>200</v>
      </c>
      <c r="G72" s="237" t="s">
        <v>192</v>
      </c>
      <c r="H72" s="292"/>
      <c r="I72" s="119">
        <v>30000</v>
      </c>
      <c r="J72" s="104"/>
      <c r="K72" s="250">
        <f t="shared" si="0"/>
        <v>30000</v>
      </c>
      <c r="L72" s="234"/>
      <c r="M72" s="234"/>
      <c r="N72" s="78"/>
    </row>
    <row r="73" spans="1:14" ht="40.5" customHeight="1" x14ac:dyDescent="0.3">
      <c r="A73" s="261"/>
      <c r="B73" s="89" t="s">
        <v>435</v>
      </c>
      <c r="C73" s="102" t="s">
        <v>190</v>
      </c>
      <c r="D73" s="87">
        <v>42736</v>
      </c>
      <c r="E73" s="87">
        <v>43100</v>
      </c>
      <c r="F73" s="92" t="s">
        <v>201</v>
      </c>
      <c r="G73" s="237" t="s">
        <v>192</v>
      </c>
      <c r="H73" s="292"/>
      <c r="I73" s="119">
        <v>58000</v>
      </c>
      <c r="J73" s="104"/>
      <c r="K73" s="250">
        <f t="shared" si="0"/>
        <v>58000</v>
      </c>
      <c r="L73" s="234"/>
      <c r="M73" s="234"/>
      <c r="N73" s="78"/>
    </row>
    <row r="74" spans="1:14" ht="29.25" customHeight="1" x14ac:dyDescent="0.3">
      <c r="A74" s="261"/>
      <c r="B74" s="89" t="s">
        <v>452</v>
      </c>
      <c r="C74" s="102" t="s">
        <v>190</v>
      </c>
      <c r="D74" s="87">
        <v>42736</v>
      </c>
      <c r="E74" s="87">
        <v>43100</v>
      </c>
      <c r="F74" s="92" t="s">
        <v>486</v>
      </c>
      <c r="G74" s="237" t="s">
        <v>192</v>
      </c>
      <c r="H74" s="292"/>
      <c r="I74" s="119">
        <v>200000</v>
      </c>
      <c r="J74" s="104"/>
      <c r="K74" s="250">
        <f t="shared" si="0"/>
        <v>200000</v>
      </c>
      <c r="L74" s="234"/>
      <c r="M74" s="234"/>
      <c r="N74" s="78"/>
    </row>
    <row r="75" spans="1:14" ht="25.5" x14ac:dyDescent="0.3">
      <c r="A75" s="261"/>
      <c r="B75" s="147" t="s">
        <v>531</v>
      </c>
      <c r="C75" s="102" t="s">
        <v>31</v>
      </c>
      <c r="D75" s="87">
        <v>42826</v>
      </c>
      <c r="E75" s="87" t="s">
        <v>441</v>
      </c>
      <c r="F75" s="92" t="s">
        <v>202</v>
      </c>
      <c r="G75" s="298" t="s">
        <v>203</v>
      </c>
      <c r="H75" s="292"/>
      <c r="I75" s="251">
        <v>52082.684999999998</v>
      </c>
      <c r="J75" s="104"/>
      <c r="K75" s="250">
        <f t="shared" si="0"/>
        <v>52082.684999999998</v>
      </c>
      <c r="L75" s="234"/>
      <c r="M75" s="234"/>
      <c r="N75" s="78"/>
    </row>
    <row r="76" spans="1:14" ht="25.5" x14ac:dyDescent="0.3">
      <c r="A76" s="261"/>
      <c r="B76" s="297" t="s">
        <v>204</v>
      </c>
      <c r="C76" s="120" t="s">
        <v>205</v>
      </c>
      <c r="D76" s="87"/>
      <c r="E76" s="87"/>
      <c r="F76" s="92"/>
      <c r="G76" s="237" t="s">
        <v>192</v>
      </c>
      <c r="H76" s="292"/>
      <c r="I76" s="119"/>
      <c r="J76" s="104"/>
      <c r="K76" s="250">
        <f t="shared" ref="K76:K114" si="1">SUM(H76:J76)</f>
        <v>0</v>
      </c>
      <c r="L76" s="234"/>
      <c r="M76" s="234"/>
      <c r="N76" s="78"/>
    </row>
    <row r="77" spans="1:14" ht="38.25" x14ac:dyDescent="0.3">
      <c r="A77" s="261"/>
      <c r="B77" s="89" t="s">
        <v>436</v>
      </c>
      <c r="C77" s="102" t="s">
        <v>437</v>
      </c>
      <c r="D77" s="87">
        <v>42795</v>
      </c>
      <c r="E77" s="87">
        <v>42887</v>
      </c>
      <c r="F77" s="92" t="s">
        <v>206</v>
      </c>
      <c r="G77" s="237" t="s">
        <v>192</v>
      </c>
      <c r="H77" s="292"/>
      <c r="I77" s="119">
        <v>100000</v>
      </c>
      <c r="J77" s="104"/>
      <c r="K77" s="250">
        <f t="shared" si="1"/>
        <v>100000</v>
      </c>
      <c r="L77" s="234"/>
      <c r="M77" s="234"/>
      <c r="N77" s="78"/>
    </row>
    <row r="78" spans="1:14" ht="27.75" customHeight="1" x14ac:dyDescent="0.3">
      <c r="A78" s="261"/>
      <c r="B78" s="89" t="s">
        <v>438</v>
      </c>
      <c r="C78" s="102" t="s">
        <v>437</v>
      </c>
      <c r="D78" s="87">
        <v>42736</v>
      </c>
      <c r="E78" s="87">
        <v>43100</v>
      </c>
      <c r="F78" s="92" t="s">
        <v>207</v>
      </c>
      <c r="G78" s="237" t="s">
        <v>192</v>
      </c>
      <c r="H78" s="292"/>
      <c r="I78" s="119">
        <v>50000</v>
      </c>
      <c r="J78" s="104"/>
      <c r="K78" s="250">
        <f t="shared" si="1"/>
        <v>50000</v>
      </c>
      <c r="L78" s="234"/>
      <c r="M78" s="234"/>
      <c r="N78" s="78"/>
    </row>
    <row r="79" spans="1:14" ht="36.75" customHeight="1" x14ac:dyDescent="0.3">
      <c r="A79" s="261"/>
      <c r="B79" s="89" t="s">
        <v>442</v>
      </c>
      <c r="C79" s="102" t="s">
        <v>190</v>
      </c>
      <c r="D79" s="87">
        <v>42736</v>
      </c>
      <c r="E79" s="87">
        <v>43100</v>
      </c>
      <c r="F79" s="92" t="s">
        <v>208</v>
      </c>
      <c r="G79" s="237" t="s">
        <v>192</v>
      </c>
      <c r="H79" s="292"/>
      <c r="I79" s="119">
        <v>42000</v>
      </c>
      <c r="J79" s="104"/>
      <c r="K79" s="250">
        <f t="shared" si="1"/>
        <v>42000</v>
      </c>
      <c r="L79" s="234"/>
      <c r="M79" s="234"/>
      <c r="N79" s="78"/>
    </row>
    <row r="80" spans="1:14" x14ac:dyDescent="0.3">
      <c r="A80" s="261"/>
      <c r="B80" s="297" t="s">
        <v>209</v>
      </c>
      <c r="C80" s="102"/>
      <c r="D80" s="87"/>
      <c r="E80" s="87"/>
      <c r="F80" s="92"/>
      <c r="G80" s="237" t="s">
        <v>192</v>
      </c>
      <c r="H80" s="292"/>
      <c r="I80" s="119"/>
      <c r="J80" s="104"/>
      <c r="K80" s="250">
        <f t="shared" si="1"/>
        <v>0</v>
      </c>
      <c r="L80" s="234"/>
      <c r="M80" s="234"/>
      <c r="N80" s="78"/>
    </row>
    <row r="81" spans="1:14" ht="34.5" customHeight="1" x14ac:dyDescent="0.3">
      <c r="A81" s="261"/>
      <c r="B81" s="89" t="s">
        <v>210</v>
      </c>
      <c r="C81" s="102" t="s">
        <v>190</v>
      </c>
      <c r="D81" s="87">
        <v>42795</v>
      </c>
      <c r="E81" s="87">
        <v>42887</v>
      </c>
      <c r="F81" s="92" t="s">
        <v>211</v>
      </c>
      <c r="G81" s="237" t="s">
        <v>192</v>
      </c>
      <c r="H81" s="292"/>
      <c r="I81" s="119">
        <v>100000</v>
      </c>
      <c r="J81" s="104"/>
      <c r="K81" s="250">
        <f t="shared" si="1"/>
        <v>100000</v>
      </c>
      <c r="L81" s="234"/>
      <c r="M81" s="234"/>
      <c r="N81" s="78"/>
    </row>
    <row r="82" spans="1:14" ht="38.25" x14ac:dyDescent="0.3">
      <c r="A82" s="261"/>
      <c r="B82" s="89" t="s">
        <v>212</v>
      </c>
      <c r="C82" s="102" t="s">
        <v>213</v>
      </c>
      <c r="D82" s="87">
        <v>42795</v>
      </c>
      <c r="E82" s="87">
        <v>42887</v>
      </c>
      <c r="F82" s="92" t="s">
        <v>214</v>
      </c>
      <c r="G82" s="237" t="s">
        <v>192</v>
      </c>
      <c r="H82" s="292"/>
      <c r="I82" s="119">
        <v>20000</v>
      </c>
      <c r="J82" s="119"/>
      <c r="K82" s="250">
        <f t="shared" si="1"/>
        <v>20000</v>
      </c>
      <c r="L82" s="234"/>
      <c r="M82" s="234"/>
      <c r="N82" s="78"/>
    </row>
    <row r="83" spans="1:14" x14ac:dyDescent="0.3">
      <c r="A83" s="261"/>
      <c r="B83" s="89" t="s">
        <v>215</v>
      </c>
      <c r="C83" s="102" t="s">
        <v>162</v>
      </c>
      <c r="D83" s="87">
        <v>42795</v>
      </c>
      <c r="E83" s="87">
        <v>42887</v>
      </c>
      <c r="F83" s="92" t="s">
        <v>216</v>
      </c>
      <c r="G83" s="237" t="s">
        <v>192</v>
      </c>
      <c r="H83" s="292"/>
      <c r="I83" s="119">
        <v>100000</v>
      </c>
      <c r="J83" s="104"/>
      <c r="K83" s="250">
        <f t="shared" si="1"/>
        <v>100000</v>
      </c>
      <c r="L83" s="234"/>
      <c r="M83" s="234"/>
      <c r="N83" s="78"/>
    </row>
    <row r="84" spans="1:14" ht="25.5" x14ac:dyDescent="0.3">
      <c r="A84" s="261"/>
      <c r="B84" s="147" t="s">
        <v>217</v>
      </c>
      <c r="C84" s="102" t="s">
        <v>218</v>
      </c>
      <c r="D84" s="87" t="s">
        <v>219</v>
      </c>
      <c r="E84" s="87"/>
      <c r="F84" s="92" t="s">
        <v>220</v>
      </c>
      <c r="G84" s="237" t="s">
        <v>192</v>
      </c>
      <c r="H84" s="292"/>
      <c r="I84" s="119">
        <v>5000</v>
      </c>
      <c r="J84" s="104"/>
      <c r="K84" s="250">
        <f t="shared" si="1"/>
        <v>5000</v>
      </c>
      <c r="L84" s="234"/>
      <c r="M84" s="234"/>
      <c r="N84" s="78"/>
    </row>
    <row r="85" spans="1:14" ht="25.5" x14ac:dyDescent="0.3">
      <c r="A85" s="261"/>
      <c r="B85" s="147" t="s">
        <v>443</v>
      </c>
      <c r="C85" s="102" t="s">
        <v>190</v>
      </c>
      <c r="D85" s="87" t="s">
        <v>296</v>
      </c>
      <c r="E85" s="87" t="s">
        <v>532</v>
      </c>
      <c r="F85" s="92" t="s">
        <v>487</v>
      </c>
      <c r="G85" s="237"/>
      <c r="H85" s="292"/>
      <c r="I85" s="119">
        <v>50000</v>
      </c>
      <c r="J85" s="104"/>
      <c r="K85" s="250">
        <f t="shared" si="1"/>
        <v>50000</v>
      </c>
      <c r="L85" s="234"/>
      <c r="M85" s="234"/>
      <c r="N85" s="78"/>
    </row>
    <row r="86" spans="1:14" x14ac:dyDescent="0.3">
      <c r="A86" s="261"/>
      <c r="B86" s="299" t="s">
        <v>221</v>
      </c>
      <c r="C86" s="102"/>
      <c r="D86" s="87"/>
      <c r="E86" s="87"/>
      <c r="F86" s="92"/>
      <c r="G86" s="237" t="s">
        <v>192</v>
      </c>
      <c r="H86" s="292"/>
      <c r="I86" s="119"/>
      <c r="J86" s="104"/>
      <c r="K86" s="250">
        <f t="shared" si="1"/>
        <v>0</v>
      </c>
      <c r="L86" s="234"/>
      <c r="M86" s="234"/>
      <c r="N86" s="78"/>
    </row>
    <row r="87" spans="1:14" x14ac:dyDescent="0.3">
      <c r="A87" s="261"/>
      <c r="B87" s="176" t="s">
        <v>222</v>
      </c>
      <c r="C87" s="102"/>
      <c r="D87" s="87"/>
      <c r="E87" s="87"/>
      <c r="F87" s="92"/>
      <c r="G87" s="237" t="s">
        <v>192</v>
      </c>
      <c r="H87" s="292"/>
      <c r="I87" s="119"/>
      <c r="J87" s="104"/>
      <c r="K87" s="250">
        <f t="shared" si="1"/>
        <v>0</v>
      </c>
      <c r="L87" s="234"/>
      <c r="M87" s="234"/>
      <c r="N87" s="78"/>
    </row>
    <row r="88" spans="1:14" ht="38.25" x14ac:dyDescent="0.3">
      <c r="A88" s="261"/>
      <c r="B88" s="300" t="s">
        <v>223</v>
      </c>
      <c r="C88" s="102" t="s">
        <v>190</v>
      </c>
      <c r="D88" s="87" t="s">
        <v>219</v>
      </c>
      <c r="E88" s="87"/>
      <c r="F88" s="92" t="s">
        <v>224</v>
      </c>
      <c r="G88" s="237" t="s">
        <v>192</v>
      </c>
      <c r="H88" s="292"/>
      <c r="I88" s="119">
        <v>135880</v>
      </c>
      <c r="J88" s="104"/>
      <c r="K88" s="250">
        <f t="shared" si="1"/>
        <v>135880</v>
      </c>
      <c r="L88" s="234"/>
      <c r="M88" s="234"/>
      <c r="N88" s="78"/>
    </row>
    <row r="89" spans="1:14" ht="25.5" x14ac:dyDescent="0.3">
      <c r="A89" s="261"/>
      <c r="B89" s="75" t="s">
        <v>225</v>
      </c>
      <c r="C89" s="102" t="s">
        <v>533</v>
      </c>
      <c r="D89" s="87" t="s">
        <v>219</v>
      </c>
      <c r="E89" s="87"/>
      <c r="F89" s="92" t="s">
        <v>226</v>
      </c>
      <c r="G89" s="237" t="s">
        <v>192</v>
      </c>
      <c r="H89" s="292"/>
      <c r="I89" s="119">
        <v>50000</v>
      </c>
      <c r="J89" s="104"/>
      <c r="K89" s="250">
        <f t="shared" si="1"/>
        <v>50000</v>
      </c>
      <c r="L89" s="234"/>
      <c r="M89" s="234"/>
      <c r="N89" s="78"/>
    </row>
    <row r="90" spans="1:14" ht="25.5" x14ac:dyDescent="0.3">
      <c r="A90" s="261"/>
      <c r="B90" s="176" t="s">
        <v>227</v>
      </c>
      <c r="C90" s="102"/>
      <c r="D90" s="87"/>
      <c r="E90" s="87"/>
      <c r="F90" s="92" t="s">
        <v>228</v>
      </c>
      <c r="G90" s="237" t="s">
        <v>192</v>
      </c>
      <c r="H90" s="292"/>
      <c r="I90" s="119"/>
      <c r="J90" s="104"/>
      <c r="K90" s="250">
        <f t="shared" si="1"/>
        <v>0</v>
      </c>
      <c r="L90" s="234"/>
      <c r="M90" s="234"/>
      <c r="N90" s="78"/>
    </row>
    <row r="91" spans="1:14" ht="22.5" customHeight="1" x14ac:dyDescent="0.3">
      <c r="A91" s="261"/>
      <c r="B91" s="70" t="s">
        <v>444</v>
      </c>
      <c r="C91" s="102" t="s">
        <v>153</v>
      </c>
      <c r="D91" s="87" t="s">
        <v>219</v>
      </c>
      <c r="E91" s="87"/>
      <c r="F91" s="92" t="s">
        <v>229</v>
      </c>
      <c r="G91" s="237" t="s">
        <v>192</v>
      </c>
      <c r="H91" s="292"/>
      <c r="I91" s="251">
        <v>150000.86499999999</v>
      </c>
      <c r="J91" s="104"/>
      <c r="K91" s="250">
        <f t="shared" si="1"/>
        <v>150000.86499999999</v>
      </c>
      <c r="L91" s="234"/>
      <c r="M91" s="234"/>
      <c r="N91" s="78"/>
    </row>
    <row r="92" spans="1:14" x14ac:dyDescent="0.3">
      <c r="A92" s="261"/>
      <c r="B92" s="176" t="s">
        <v>230</v>
      </c>
      <c r="C92" s="102"/>
      <c r="D92" s="87"/>
      <c r="E92" s="87"/>
      <c r="F92" s="92"/>
      <c r="G92" s="237" t="s">
        <v>192</v>
      </c>
      <c r="H92" s="292"/>
      <c r="I92" s="119"/>
      <c r="J92" s="104"/>
      <c r="K92" s="250">
        <f t="shared" si="1"/>
        <v>0</v>
      </c>
      <c r="L92" s="234"/>
      <c r="M92" s="234"/>
      <c r="N92" s="78"/>
    </row>
    <row r="93" spans="1:14" ht="38.25" x14ac:dyDescent="0.3">
      <c r="A93" s="261"/>
      <c r="B93" s="75" t="s">
        <v>231</v>
      </c>
      <c r="C93" s="102" t="s">
        <v>153</v>
      </c>
      <c r="D93" s="87" t="s">
        <v>219</v>
      </c>
      <c r="E93" s="87"/>
      <c r="F93" s="92" t="s">
        <v>232</v>
      </c>
      <c r="G93" s="237" t="s">
        <v>192</v>
      </c>
      <c r="H93" s="292"/>
      <c r="I93" s="119">
        <v>75000</v>
      </c>
      <c r="J93" s="104"/>
      <c r="K93" s="250">
        <f t="shared" si="1"/>
        <v>75000</v>
      </c>
      <c r="L93" s="234"/>
      <c r="M93" s="234"/>
      <c r="N93" s="78"/>
    </row>
    <row r="94" spans="1:14" ht="25.5" x14ac:dyDescent="0.3">
      <c r="A94" s="261"/>
      <c r="B94" s="70" t="s">
        <v>445</v>
      </c>
      <c r="C94" s="102" t="s">
        <v>190</v>
      </c>
      <c r="D94" s="87" t="s">
        <v>446</v>
      </c>
      <c r="E94" s="87" t="s">
        <v>440</v>
      </c>
      <c r="F94" s="92" t="s">
        <v>233</v>
      </c>
      <c r="G94" s="237" t="s">
        <v>192</v>
      </c>
      <c r="H94" s="292"/>
      <c r="I94" s="119">
        <v>400000</v>
      </c>
      <c r="J94" s="104"/>
      <c r="K94" s="250">
        <f t="shared" si="1"/>
        <v>400000</v>
      </c>
      <c r="L94" s="234"/>
      <c r="M94" s="234"/>
      <c r="N94" s="78"/>
    </row>
    <row r="95" spans="1:14" x14ac:dyDescent="0.3">
      <c r="A95" s="176"/>
      <c r="B95" s="301" t="s">
        <v>234</v>
      </c>
      <c r="C95" s="102"/>
      <c r="D95" s="87"/>
      <c r="E95" s="87"/>
      <c r="F95" s="157"/>
      <c r="G95" s="237" t="s">
        <v>192</v>
      </c>
      <c r="H95" s="252"/>
      <c r="I95" s="123"/>
      <c r="J95" s="123"/>
      <c r="K95" s="250">
        <f t="shared" si="1"/>
        <v>0</v>
      </c>
      <c r="L95" s="234"/>
      <c r="M95" s="234"/>
      <c r="N95" s="78"/>
    </row>
    <row r="96" spans="1:14" ht="51" x14ac:dyDescent="0.3">
      <c r="A96" s="176"/>
      <c r="B96" s="75" t="s">
        <v>235</v>
      </c>
      <c r="C96" s="102" t="s">
        <v>236</v>
      </c>
      <c r="D96" s="87" t="s">
        <v>219</v>
      </c>
      <c r="E96" s="87"/>
      <c r="F96" s="157" t="s">
        <v>237</v>
      </c>
      <c r="G96" s="237" t="s">
        <v>192</v>
      </c>
      <c r="H96" s="252"/>
      <c r="I96" s="123">
        <v>100000</v>
      </c>
      <c r="J96" s="123"/>
      <c r="K96" s="250">
        <f t="shared" si="1"/>
        <v>100000</v>
      </c>
      <c r="L96" s="234"/>
      <c r="M96" s="234"/>
      <c r="N96" s="78"/>
    </row>
    <row r="97" spans="1:18" x14ac:dyDescent="0.3">
      <c r="A97" s="176"/>
      <c r="B97" s="301" t="s">
        <v>238</v>
      </c>
      <c r="C97" s="102"/>
      <c r="D97" s="87"/>
      <c r="E97" s="87"/>
      <c r="F97" s="157"/>
      <c r="G97" s="237" t="s">
        <v>192</v>
      </c>
      <c r="H97" s="252"/>
      <c r="I97" s="123"/>
      <c r="J97" s="123"/>
      <c r="K97" s="250">
        <f t="shared" si="1"/>
        <v>0</v>
      </c>
      <c r="L97" s="234"/>
      <c r="M97" s="234"/>
      <c r="N97" s="78"/>
    </row>
    <row r="98" spans="1:18" ht="38.25" x14ac:dyDescent="0.3">
      <c r="A98" s="176"/>
      <c r="B98" s="75" t="s">
        <v>239</v>
      </c>
      <c r="C98" s="110" t="s">
        <v>240</v>
      </c>
      <c r="D98" s="87" t="s">
        <v>219</v>
      </c>
      <c r="E98" s="87"/>
      <c r="F98" s="157" t="s">
        <v>241</v>
      </c>
      <c r="G98" s="237" t="s">
        <v>192</v>
      </c>
      <c r="H98" s="252"/>
      <c r="I98" s="123">
        <v>50000</v>
      </c>
      <c r="J98" s="123"/>
      <c r="K98" s="250">
        <f t="shared" si="1"/>
        <v>50000</v>
      </c>
      <c r="L98" s="234"/>
      <c r="M98" s="234"/>
      <c r="N98" s="78"/>
    </row>
    <row r="99" spans="1:18" x14ac:dyDescent="0.3">
      <c r="A99" s="176"/>
      <c r="B99" s="176" t="s">
        <v>242</v>
      </c>
      <c r="C99" s="102"/>
      <c r="D99" s="87"/>
      <c r="E99" s="87"/>
      <c r="F99" s="157"/>
      <c r="G99" s="237" t="s">
        <v>192</v>
      </c>
      <c r="H99" s="252"/>
      <c r="I99" s="123"/>
      <c r="J99" s="123"/>
      <c r="K99" s="250">
        <f t="shared" si="1"/>
        <v>0</v>
      </c>
      <c r="L99" s="234"/>
      <c r="M99" s="234"/>
      <c r="N99" s="78"/>
    </row>
    <row r="100" spans="1:18" ht="15.75" customHeight="1" x14ac:dyDescent="0.3">
      <c r="A100" s="176"/>
      <c r="B100" s="75" t="s">
        <v>243</v>
      </c>
      <c r="C100" s="102" t="s">
        <v>190</v>
      </c>
      <c r="D100" s="87">
        <v>42736</v>
      </c>
      <c r="E100" s="87" t="s">
        <v>453</v>
      </c>
      <c r="F100" s="157" t="s">
        <v>244</v>
      </c>
      <c r="G100" s="237" t="s">
        <v>192</v>
      </c>
      <c r="H100" s="252"/>
      <c r="I100" s="123">
        <v>45001</v>
      </c>
      <c r="J100" s="123"/>
      <c r="K100" s="250">
        <f t="shared" si="1"/>
        <v>45001</v>
      </c>
      <c r="L100" s="234"/>
      <c r="M100" s="234"/>
      <c r="N100" s="78"/>
    </row>
    <row r="101" spans="1:18" x14ac:dyDescent="0.3">
      <c r="A101" s="176"/>
      <c r="B101" s="302" t="s">
        <v>245</v>
      </c>
      <c r="C101" s="102"/>
      <c r="D101" s="87"/>
      <c r="E101" s="87"/>
      <c r="F101" s="157"/>
      <c r="G101" s="237"/>
      <c r="H101" s="252"/>
      <c r="I101" s="123"/>
      <c r="J101" s="123"/>
      <c r="K101" s="250">
        <f t="shared" si="1"/>
        <v>0</v>
      </c>
      <c r="L101" s="234"/>
      <c r="M101" s="234"/>
      <c r="N101" s="78"/>
    </row>
    <row r="102" spans="1:18" ht="38.25" x14ac:dyDescent="0.3">
      <c r="A102" s="176"/>
      <c r="B102" s="75" t="s">
        <v>447</v>
      </c>
      <c r="C102" s="102" t="s">
        <v>190</v>
      </c>
      <c r="D102" s="87" t="s">
        <v>219</v>
      </c>
      <c r="E102" s="87"/>
      <c r="F102" s="157" t="s">
        <v>246</v>
      </c>
      <c r="G102" s="237" t="s">
        <v>192</v>
      </c>
      <c r="H102" s="252"/>
      <c r="I102" s="123">
        <v>50000</v>
      </c>
      <c r="J102" s="123"/>
      <c r="K102" s="250">
        <f t="shared" si="1"/>
        <v>50000</v>
      </c>
      <c r="L102" s="234"/>
      <c r="M102" s="234"/>
      <c r="N102" s="78"/>
    </row>
    <row r="103" spans="1:18" ht="51" x14ac:dyDescent="0.3">
      <c r="A103" s="176"/>
      <c r="B103" s="303" t="s">
        <v>448</v>
      </c>
      <c r="C103" s="102" t="s">
        <v>48</v>
      </c>
      <c r="D103" s="87">
        <v>42736</v>
      </c>
      <c r="E103" s="87">
        <v>43100</v>
      </c>
      <c r="F103" s="157" t="s">
        <v>247</v>
      </c>
      <c r="G103" s="237" t="s">
        <v>248</v>
      </c>
      <c r="H103" s="252"/>
      <c r="I103" s="123"/>
      <c r="J103" s="123"/>
      <c r="K103" s="250">
        <f t="shared" si="1"/>
        <v>0</v>
      </c>
      <c r="L103" s="234"/>
      <c r="M103" s="234"/>
      <c r="N103" s="78"/>
    </row>
    <row r="104" spans="1:18" ht="25.5" x14ac:dyDescent="0.3">
      <c r="A104" s="176"/>
      <c r="B104" s="304" t="s">
        <v>249</v>
      </c>
      <c r="C104" s="102" t="s">
        <v>48</v>
      </c>
      <c r="D104" s="87" t="s">
        <v>250</v>
      </c>
      <c r="E104" s="87"/>
      <c r="F104" s="157" t="s">
        <v>251</v>
      </c>
      <c r="G104" s="237" t="s">
        <v>248</v>
      </c>
      <c r="H104" s="252"/>
      <c r="I104" s="123"/>
      <c r="J104" s="123"/>
      <c r="K104" s="250">
        <f t="shared" si="1"/>
        <v>0</v>
      </c>
      <c r="L104" s="234"/>
      <c r="M104" s="234"/>
      <c r="N104" s="78"/>
    </row>
    <row r="105" spans="1:18" ht="27.75" customHeight="1" x14ac:dyDescent="0.3">
      <c r="A105" s="176"/>
      <c r="B105" s="303" t="s">
        <v>449</v>
      </c>
      <c r="C105" s="102" t="s">
        <v>48</v>
      </c>
      <c r="D105" s="87" t="s">
        <v>250</v>
      </c>
      <c r="E105" s="87"/>
      <c r="F105" s="157" t="s">
        <v>252</v>
      </c>
      <c r="G105" s="237" t="s">
        <v>248</v>
      </c>
      <c r="H105" s="252"/>
      <c r="I105" s="123"/>
      <c r="J105" s="123"/>
      <c r="K105" s="250">
        <f t="shared" si="1"/>
        <v>0</v>
      </c>
      <c r="L105" s="234"/>
      <c r="M105" s="234"/>
      <c r="N105" s="78"/>
    </row>
    <row r="106" spans="1:18" ht="25.5" x14ac:dyDescent="0.3">
      <c r="A106" s="176"/>
      <c r="B106" s="303" t="s">
        <v>253</v>
      </c>
      <c r="C106" s="102" t="s">
        <v>162</v>
      </c>
      <c r="D106" s="87" t="s">
        <v>250</v>
      </c>
      <c r="E106" s="87"/>
      <c r="F106" s="157" t="s">
        <v>254</v>
      </c>
      <c r="G106" s="237" t="s">
        <v>248</v>
      </c>
      <c r="H106" s="252"/>
      <c r="I106" s="123"/>
      <c r="J106" s="123"/>
      <c r="K106" s="250">
        <f t="shared" si="1"/>
        <v>0</v>
      </c>
      <c r="L106" s="234"/>
      <c r="M106" s="234"/>
      <c r="N106" s="78"/>
    </row>
    <row r="107" spans="1:18" ht="25.5" x14ac:dyDescent="0.3">
      <c r="A107" s="176"/>
      <c r="B107" s="70" t="s">
        <v>255</v>
      </c>
      <c r="C107" s="102" t="s">
        <v>162</v>
      </c>
      <c r="D107" s="87" t="s">
        <v>250</v>
      </c>
      <c r="E107" s="87"/>
      <c r="F107" s="157" t="s">
        <v>256</v>
      </c>
      <c r="G107" s="237" t="s">
        <v>192</v>
      </c>
      <c r="H107" s="252"/>
      <c r="I107" s="123">
        <v>50000</v>
      </c>
      <c r="J107" s="123"/>
      <c r="K107" s="250">
        <f t="shared" si="1"/>
        <v>50000</v>
      </c>
      <c r="L107" s="234"/>
      <c r="M107" s="234"/>
      <c r="N107" s="78"/>
    </row>
    <row r="108" spans="1:18" ht="25.5" x14ac:dyDescent="0.3">
      <c r="A108" s="176"/>
      <c r="B108" s="75" t="s">
        <v>257</v>
      </c>
      <c r="C108" s="102" t="s">
        <v>162</v>
      </c>
      <c r="D108" s="87" t="s">
        <v>250</v>
      </c>
      <c r="E108" s="87"/>
      <c r="F108" s="157" t="s">
        <v>258</v>
      </c>
      <c r="G108" s="237" t="s">
        <v>248</v>
      </c>
      <c r="H108" s="252"/>
      <c r="I108" s="123">
        <v>50000</v>
      </c>
      <c r="J108" s="123"/>
      <c r="K108" s="250">
        <f t="shared" si="1"/>
        <v>50000</v>
      </c>
      <c r="L108" s="234"/>
      <c r="M108" s="234"/>
      <c r="N108" s="78"/>
    </row>
    <row r="109" spans="1:18" x14ac:dyDescent="0.3">
      <c r="A109" s="176"/>
      <c r="B109" s="75" t="s">
        <v>450</v>
      </c>
      <c r="C109" s="102" t="s">
        <v>190</v>
      </c>
      <c r="D109" s="87" t="s">
        <v>250</v>
      </c>
      <c r="E109" s="87"/>
      <c r="F109" s="157"/>
      <c r="G109" s="237" t="s">
        <v>192</v>
      </c>
      <c r="H109" s="252"/>
      <c r="I109" s="123"/>
      <c r="J109" s="123"/>
      <c r="K109" s="250">
        <f t="shared" si="1"/>
        <v>0</v>
      </c>
      <c r="L109" s="234"/>
      <c r="M109" s="234"/>
      <c r="N109" s="78"/>
    </row>
    <row r="110" spans="1:18" x14ac:dyDescent="0.3">
      <c r="A110" s="176"/>
      <c r="B110" s="70" t="s">
        <v>259</v>
      </c>
      <c r="C110" s="102"/>
      <c r="D110" s="87">
        <v>42430</v>
      </c>
      <c r="E110" s="87" t="s">
        <v>260</v>
      </c>
      <c r="F110" s="157" t="s">
        <v>261</v>
      </c>
      <c r="G110" s="237"/>
      <c r="H110" s="252"/>
      <c r="I110" s="123">
        <v>10000</v>
      </c>
      <c r="J110" s="123"/>
      <c r="K110" s="250">
        <f t="shared" si="1"/>
        <v>10000</v>
      </c>
      <c r="L110" s="234"/>
      <c r="M110" s="234"/>
      <c r="N110" s="78"/>
      <c r="R110" s="41">
        <f>(670592.91)/2</f>
        <v>335296.45500000002</v>
      </c>
    </row>
    <row r="111" spans="1:18" ht="25.5" x14ac:dyDescent="0.3">
      <c r="A111" s="176"/>
      <c r="B111" s="70" t="s">
        <v>262</v>
      </c>
      <c r="C111" s="102"/>
      <c r="D111" s="87" t="s">
        <v>260</v>
      </c>
      <c r="E111" s="87" t="s">
        <v>260</v>
      </c>
      <c r="F111" s="157" t="s">
        <v>263</v>
      </c>
      <c r="G111" s="237" t="s">
        <v>192</v>
      </c>
      <c r="H111" s="252"/>
      <c r="I111" s="123">
        <v>10000</v>
      </c>
      <c r="J111" s="123"/>
      <c r="K111" s="250">
        <f t="shared" si="1"/>
        <v>10000</v>
      </c>
      <c r="L111" s="234"/>
      <c r="M111" s="234"/>
      <c r="N111" s="78"/>
    </row>
    <row r="112" spans="1:18" ht="25.5" x14ac:dyDescent="0.3">
      <c r="A112" s="176"/>
      <c r="B112" s="70" t="s">
        <v>264</v>
      </c>
      <c r="C112" s="102"/>
      <c r="D112" s="87">
        <v>42522</v>
      </c>
      <c r="E112" s="87">
        <v>42522</v>
      </c>
      <c r="F112" s="157" t="s">
        <v>265</v>
      </c>
      <c r="G112" s="237" t="s">
        <v>192</v>
      </c>
      <c r="H112" s="252"/>
      <c r="I112" s="123">
        <v>10000</v>
      </c>
      <c r="J112" s="123"/>
      <c r="K112" s="250">
        <f t="shared" si="1"/>
        <v>10000</v>
      </c>
      <c r="L112" s="234"/>
      <c r="M112" s="234"/>
      <c r="N112" s="78"/>
    </row>
    <row r="113" spans="1:14" ht="25.5" x14ac:dyDescent="0.3">
      <c r="A113" s="176"/>
      <c r="B113" s="70" t="s">
        <v>266</v>
      </c>
      <c r="C113" s="102"/>
      <c r="D113" s="87" t="s">
        <v>267</v>
      </c>
      <c r="E113" s="87" t="s">
        <v>267</v>
      </c>
      <c r="F113" s="157" t="s">
        <v>268</v>
      </c>
      <c r="G113" s="237"/>
      <c r="H113" s="252"/>
      <c r="I113" s="123">
        <v>50000</v>
      </c>
      <c r="J113" s="123"/>
      <c r="K113" s="250">
        <f t="shared" si="1"/>
        <v>50000</v>
      </c>
      <c r="L113" s="234"/>
      <c r="M113" s="234"/>
      <c r="N113" s="78"/>
    </row>
    <row r="114" spans="1:14" ht="35.25" customHeight="1" x14ac:dyDescent="0.3">
      <c r="A114" s="176"/>
      <c r="B114" s="75" t="s">
        <v>451</v>
      </c>
      <c r="C114" s="102" t="s">
        <v>153</v>
      </c>
      <c r="D114" s="87">
        <v>42491</v>
      </c>
      <c r="E114" s="87">
        <v>42522</v>
      </c>
      <c r="F114" s="157" t="s">
        <v>269</v>
      </c>
      <c r="G114" s="237" t="s">
        <v>192</v>
      </c>
      <c r="H114" s="252"/>
      <c r="I114" s="123">
        <v>100000</v>
      </c>
      <c r="J114" s="123"/>
      <c r="K114" s="250">
        <f t="shared" si="1"/>
        <v>100000</v>
      </c>
      <c r="L114" s="234"/>
      <c r="M114" s="234"/>
      <c r="N114" s="78"/>
    </row>
    <row r="115" spans="1:14" ht="25.5" x14ac:dyDescent="0.3">
      <c r="A115" s="176" t="s">
        <v>270</v>
      </c>
      <c r="B115" s="305" t="s">
        <v>271</v>
      </c>
      <c r="C115" s="116" t="s">
        <v>162</v>
      </c>
      <c r="D115" s="128">
        <v>42005</v>
      </c>
      <c r="E115" s="128">
        <v>42369</v>
      </c>
      <c r="F115" s="157" t="s">
        <v>455</v>
      </c>
      <c r="G115" s="237" t="s">
        <v>112</v>
      </c>
      <c r="H115" s="252"/>
      <c r="I115" s="306"/>
      <c r="J115" s="123"/>
      <c r="K115" s="289">
        <f>SUM(K117:K166)</f>
        <v>3352964.55</v>
      </c>
      <c r="M115" s="234"/>
      <c r="N115" s="78"/>
    </row>
    <row r="116" spans="1:14" x14ac:dyDescent="0.3">
      <c r="A116" s="176"/>
      <c r="B116" s="176" t="s">
        <v>272</v>
      </c>
      <c r="C116" s="102"/>
      <c r="D116" s="78"/>
      <c r="E116" s="78"/>
      <c r="F116" s="157"/>
      <c r="G116" s="237"/>
      <c r="H116" s="252"/>
      <c r="I116" s="306"/>
      <c r="J116" s="123"/>
      <c r="K116" s="250">
        <f t="shared" ref="K116:K161" si="2">SUM(H116:J116)</f>
        <v>0</v>
      </c>
      <c r="L116" s="234"/>
      <c r="M116" s="234"/>
      <c r="N116" s="78"/>
    </row>
    <row r="117" spans="1:14" ht="25.5" x14ac:dyDescent="0.3">
      <c r="A117" s="176"/>
      <c r="B117" s="70" t="s">
        <v>273</v>
      </c>
      <c r="C117" s="102" t="s">
        <v>454</v>
      </c>
      <c r="D117" s="87">
        <v>42736</v>
      </c>
      <c r="E117" s="87">
        <v>42825</v>
      </c>
      <c r="F117" s="157" t="s">
        <v>488</v>
      </c>
      <c r="G117" s="237" t="s">
        <v>274</v>
      </c>
      <c r="H117" s="252"/>
      <c r="I117" s="256">
        <v>80000</v>
      </c>
      <c r="J117" s="123"/>
      <c r="K117" s="250">
        <f t="shared" si="2"/>
        <v>80000</v>
      </c>
      <c r="L117" s="234"/>
      <c r="M117" s="234"/>
      <c r="N117" s="78"/>
    </row>
    <row r="118" spans="1:14" ht="38.25" x14ac:dyDescent="0.3">
      <c r="A118" s="176"/>
      <c r="B118" s="75" t="s">
        <v>456</v>
      </c>
      <c r="C118" s="102" t="s">
        <v>31</v>
      </c>
      <c r="D118" s="87">
        <v>42736</v>
      </c>
      <c r="E118" s="87">
        <v>42825</v>
      </c>
      <c r="F118" s="157" t="s">
        <v>489</v>
      </c>
      <c r="G118" s="237" t="s">
        <v>274</v>
      </c>
      <c r="H118" s="252"/>
      <c r="I118" s="256">
        <v>52964.55</v>
      </c>
      <c r="J118" s="123"/>
      <c r="K118" s="250">
        <f t="shared" si="2"/>
        <v>52964.55</v>
      </c>
      <c r="L118" s="234"/>
      <c r="M118" s="234"/>
      <c r="N118" s="78"/>
    </row>
    <row r="119" spans="1:14" ht="26.25" customHeight="1" x14ac:dyDescent="0.3">
      <c r="A119" s="176"/>
      <c r="B119" s="75" t="s">
        <v>564</v>
      </c>
      <c r="C119" s="102" t="s">
        <v>454</v>
      </c>
      <c r="D119" s="87">
        <v>42736</v>
      </c>
      <c r="E119" s="87">
        <v>43100</v>
      </c>
      <c r="F119" s="157" t="s">
        <v>490</v>
      </c>
      <c r="G119" s="237" t="s">
        <v>274</v>
      </c>
      <c r="H119" s="252"/>
      <c r="I119" s="256">
        <v>400000</v>
      </c>
      <c r="J119" s="123"/>
      <c r="K119" s="250">
        <v>400000</v>
      </c>
      <c r="L119" s="234"/>
      <c r="M119" s="234"/>
      <c r="N119" s="78"/>
    </row>
    <row r="120" spans="1:14" x14ac:dyDescent="0.3">
      <c r="A120" s="176"/>
      <c r="B120" s="176" t="s">
        <v>275</v>
      </c>
      <c r="C120" s="102"/>
      <c r="D120" s="87" t="s">
        <v>33</v>
      </c>
      <c r="E120" s="87" t="s">
        <v>33</v>
      </c>
      <c r="F120" s="157"/>
      <c r="G120" s="237"/>
      <c r="H120" s="252"/>
      <c r="I120" s="256"/>
      <c r="J120" s="123"/>
      <c r="K120" s="250">
        <f t="shared" si="2"/>
        <v>0</v>
      </c>
      <c r="L120" s="234"/>
      <c r="M120" s="234"/>
      <c r="N120" s="78"/>
    </row>
    <row r="121" spans="1:14" ht="25.5" x14ac:dyDescent="0.3">
      <c r="A121" s="176"/>
      <c r="B121" s="70" t="s">
        <v>550</v>
      </c>
      <c r="C121" s="102" t="s">
        <v>162</v>
      </c>
      <c r="D121" s="87">
        <v>42736</v>
      </c>
      <c r="E121" s="87">
        <v>43100</v>
      </c>
      <c r="F121" s="157" t="s">
        <v>491</v>
      </c>
      <c r="G121" s="237" t="s">
        <v>274</v>
      </c>
      <c r="H121" s="252"/>
      <c r="I121" s="256">
        <v>40000</v>
      </c>
      <c r="J121" s="123"/>
      <c r="K121" s="250">
        <f t="shared" si="2"/>
        <v>40000</v>
      </c>
      <c r="L121" s="234"/>
      <c r="M121" s="234"/>
      <c r="N121" s="78"/>
    </row>
    <row r="122" spans="1:14" x14ac:dyDescent="0.3">
      <c r="A122" s="176"/>
      <c r="B122" s="70" t="s">
        <v>457</v>
      </c>
      <c r="C122" s="102"/>
      <c r="D122" s="87">
        <v>42736</v>
      </c>
      <c r="E122" s="87">
        <v>42825</v>
      </c>
      <c r="F122" s="157" t="s">
        <v>558</v>
      </c>
      <c r="G122" s="237" t="s">
        <v>274</v>
      </c>
      <c r="H122" s="252"/>
      <c r="I122" s="256">
        <v>20000</v>
      </c>
      <c r="J122" s="123"/>
      <c r="K122" s="250">
        <f t="shared" si="2"/>
        <v>20000</v>
      </c>
      <c r="L122" s="234"/>
      <c r="M122" s="234"/>
      <c r="N122" s="78"/>
    </row>
    <row r="123" spans="1:14" ht="25.5" x14ac:dyDescent="0.3">
      <c r="A123" s="176"/>
      <c r="B123" s="70" t="s">
        <v>458</v>
      </c>
      <c r="C123" s="102"/>
      <c r="D123" s="87">
        <v>42795</v>
      </c>
      <c r="E123" s="87">
        <v>42947</v>
      </c>
      <c r="F123" s="157" t="s">
        <v>492</v>
      </c>
      <c r="G123" s="237" t="s">
        <v>274</v>
      </c>
      <c r="H123" s="252"/>
      <c r="I123" s="256">
        <v>10000</v>
      </c>
      <c r="J123" s="123"/>
      <c r="K123" s="250">
        <f t="shared" si="2"/>
        <v>10000</v>
      </c>
      <c r="L123" s="234"/>
      <c r="M123" s="234"/>
      <c r="N123" s="78"/>
    </row>
    <row r="124" spans="1:14" ht="25.5" x14ac:dyDescent="0.3">
      <c r="A124" s="176"/>
      <c r="B124" s="75" t="s">
        <v>459</v>
      </c>
      <c r="C124" s="102"/>
      <c r="D124" s="87">
        <v>42736</v>
      </c>
      <c r="E124" s="87">
        <v>43100</v>
      </c>
      <c r="F124" s="157" t="s">
        <v>493</v>
      </c>
      <c r="G124" s="237" t="s">
        <v>274</v>
      </c>
      <c r="H124" s="252"/>
      <c r="I124" s="256">
        <v>100000</v>
      </c>
      <c r="J124" s="123"/>
      <c r="K124" s="250">
        <f t="shared" si="2"/>
        <v>100000</v>
      </c>
      <c r="L124" s="234"/>
      <c r="M124" s="234"/>
      <c r="N124" s="78"/>
    </row>
    <row r="125" spans="1:14" ht="25.5" x14ac:dyDescent="0.3">
      <c r="A125" s="176"/>
      <c r="B125" s="75" t="s">
        <v>559</v>
      </c>
      <c r="C125" s="102"/>
      <c r="D125" s="87">
        <v>42979</v>
      </c>
      <c r="E125" s="87">
        <v>43039</v>
      </c>
      <c r="F125" s="157" t="s">
        <v>494</v>
      </c>
      <c r="G125" s="237" t="s">
        <v>274</v>
      </c>
      <c r="H125" s="252"/>
      <c r="I125" s="256">
        <v>15000</v>
      </c>
      <c r="J125" s="123"/>
      <c r="K125" s="250">
        <f t="shared" si="2"/>
        <v>15000</v>
      </c>
      <c r="L125" s="234"/>
      <c r="M125" s="234"/>
      <c r="N125" s="78"/>
    </row>
    <row r="126" spans="1:14" ht="25.5" x14ac:dyDescent="0.3">
      <c r="A126" s="176"/>
      <c r="B126" s="70" t="s">
        <v>460</v>
      </c>
      <c r="C126" s="102"/>
      <c r="D126" s="87">
        <v>42887</v>
      </c>
      <c r="E126" s="87" t="s">
        <v>530</v>
      </c>
      <c r="F126" s="157" t="s">
        <v>495</v>
      </c>
      <c r="G126" s="237" t="s">
        <v>274</v>
      </c>
      <c r="H126" s="252"/>
      <c r="I126" s="123">
        <v>50000</v>
      </c>
      <c r="J126" s="123"/>
      <c r="K126" s="250">
        <f t="shared" si="2"/>
        <v>50000</v>
      </c>
      <c r="L126" s="234"/>
      <c r="M126" s="234"/>
      <c r="N126" s="78"/>
    </row>
    <row r="127" spans="1:14" ht="25.5" x14ac:dyDescent="0.3">
      <c r="A127" s="176"/>
      <c r="B127" s="70" t="s">
        <v>461</v>
      </c>
      <c r="C127" s="102"/>
      <c r="D127" s="87">
        <v>42736</v>
      </c>
      <c r="E127" s="87">
        <v>43100</v>
      </c>
      <c r="F127" s="157" t="s">
        <v>496</v>
      </c>
      <c r="G127" s="237" t="s">
        <v>274</v>
      </c>
      <c r="H127" s="252"/>
      <c r="I127" s="123">
        <v>100000</v>
      </c>
      <c r="J127" s="123"/>
      <c r="K127" s="250">
        <f t="shared" si="2"/>
        <v>100000</v>
      </c>
      <c r="L127" s="234"/>
      <c r="M127" s="234"/>
      <c r="N127" s="78"/>
    </row>
    <row r="128" spans="1:14" x14ac:dyDescent="0.3">
      <c r="A128" s="176"/>
      <c r="B128" s="75" t="s">
        <v>462</v>
      </c>
      <c r="C128" s="102"/>
      <c r="D128" s="128">
        <v>42795</v>
      </c>
      <c r="E128" s="128">
        <v>43039</v>
      </c>
      <c r="F128" s="157" t="s">
        <v>497</v>
      </c>
      <c r="G128" s="237" t="s">
        <v>274</v>
      </c>
      <c r="H128" s="252"/>
      <c r="I128" s="123">
        <v>50000</v>
      </c>
      <c r="J128" s="123"/>
      <c r="K128" s="250">
        <f t="shared" si="2"/>
        <v>50000</v>
      </c>
      <c r="L128" s="234"/>
      <c r="M128" s="234"/>
      <c r="N128" s="78"/>
    </row>
    <row r="129" spans="1:14" ht="25.5" x14ac:dyDescent="0.3">
      <c r="A129" s="176"/>
      <c r="B129" s="75" t="s">
        <v>463</v>
      </c>
      <c r="C129" s="102"/>
      <c r="D129" s="128">
        <v>42795</v>
      </c>
      <c r="E129" s="128">
        <v>43039</v>
      </c>
      <c r="F129" s="157" t="s">
        <v>498</v>
      </c>
      <c r="G129" s="237" t="s">
        <v>274</v>
      </c>
      <c r="H129" s="252"/>
      <c r="I129" s="123">
        <v>5000</v>
      </c>
      <c r="J129" s="123"/>
      <c r="K129" s="250">
        <f t="shared" si="2"/>
        <v>5000</v>
      </c>
      <c r="L129" s="234"/>
      <c r="M129" s="234"/>
      <c r="N129" s="78"/>
    </row>
    <row r="130" spans="1:14" ht="25.5" x14ac:dyDescent="0.3">
      <c r="A130" s="176"/>
      <c r="B130" s="75" t="s">
        <v>464</v>
      </c>
      <c r="C130" s="102"/>
      <c r="D130" s="128">
        <v>42736</v>
      </c>
      <c r="E130" s="128">
        <v>43100</v>
      </c>
      <c r="F130" s="157" t="s">
        <v>499</v>
      </c>
      <c r="G130" s="237" t="s">
        <v>274</v>
      </c>
      <c r="H130" s="252"/>
      <c r="I130" s="123">
        <v>5000</v>
      </c>
      <c r="J130" s="123"/>
      <c r="K130" s="250">
        <f t="shared" si="2"/>
        <v>5000</v>
      </c>
      <c r="L130" s="234"/>
      <c r="M130" s="234"/>
      <c r="N130" s="78"/>
    </row>
    <row r="131" spans="1:14" ht="25.5" x14ac:dyDescent="0.3">
      <c r="A131" s="176"/>
      <c r="B131" s="75" t="s">
        <v>465</v>
      </c>
      <c r="C131" s="102"/>
      <c r="D131" s="128">
        <v>42917</v>
      </c>
      <c r="E131" s="128">
        <v>42947</v>
      </c>
      <c r="F131" s="157" t="s">
        <v>500</v>
      </c>
      <c r="G131" s="237" t="s">
        <v>274</v>
      </c>
      <c r="H131" s="252"/>
      <c r="I131" s="123">
        <v>10000</v>
      </c>
      <c r="J131" s="123"/>
      <c r="K131" s="250">
        <f t="shared" si="2"/>
        <v>10000</v>
      </c>
      <c r="L131" s="234"/>
      <c r="M131" s="234"/>
      <c r="N131" s="78"/>
    </row>
    <row r="132" spans="1:14" ht="25.5" x14ac:dyDescent="0.3">
      <c r="A132" s="176"/>
      <c r="B132" s="75" t="s">
        <v>466</v>
      </c>
      <c r="C132" s="102"/>
      <c r="D132" s="128">
        <v>42736</v>
      </c>
      <c r="E132" s="128">
        <v>43100</v>
      </c>
      <c r="F132" s="157" t="s">
        <v>501</v>
      </c>
      <c r="G132" s="237" t="s">
        <v>274</v>
      </c>
      <c r="H132" s="252"/>
      <c r="I132" s="123">
        <v>5000</v>
      </c>
      <c r="J132" s="123"/>
      <c r="K132" s="250">
        <f t="shared" si="2"/>
        <v>5000</v>
      </c>
      <c r="L132" s="234"/>
      <c r="M132" s="234"/>
      <c r="N132" s="78"/>
    </row>
    <row r="133" spans="1:14" x14ac:dyDescent="0.3">
      <c r="A133" s="176"/>
      <c r="B133" s="75" t="s">
        <v>565</v>
      </c>
      <c r="C133" s="102"/>
      <c r="D133" s="128"/>
      <c r="E133" s="128"/>
      <c r="F133" s="157"/>
      <c r="G133" s="237" t="s">
        <v>274</v>
      </c>
      <c r="H133" s="252"/>
      <c r="I133" s="123">
        <v>90000</v>
      </c>
      <c r="J133" s="123"/>
      <c r="K133" s="250">
        <f t="shared" si="2"/>
        <v>90000</v>
      </c>
      <c r="L133" s="234"/>
      <c r="M133" s="234"/>
      <c r="N133" s="78"/>
    </row>
    <row r="134" spans="1:14" ht="25.5" x14ac:dyDescent="0.3">
      <c r="A134" s="176"/>
      <c r="B134" s="75" t="s">
        <v>276</v>
      </c>
      <c r="C134" s="102"/>
      <c r="D134" s="128">
        <v>42736</v>
      </c>
      <c r="E134" s="128">
        <v>43100</v>
      </c>
      <c r="F134" s="157" t="s">
        <v>502</v>
      </c>
      <c r="G134" s="237" t="s">
        <v>274</v>
      </c>
      <c r="H134" s="252"/>
      <c r="I134" s="123">
        <v>168000</v>
      </c>
      <c r="J134" s="123"/>
      <c r="K134" s="250">
        <f t="shared" si="2"/>
        <v>168000</v>
      </c>
      <c r="L134" s="234"/>
      <c r="M134" s="234"/>
      <c r="N134" s="78"/>
    </row>
    <row r="135" spans="1:14" ht="25.5" x14ac:dyDescent="0.3">
      <c r="A135" s="176"/>
      <c r="B135" s="75" t="s">
        <v>467</v>
      </c>
      <c r="C135" s="102"/>
      <c r="D135" s="128">
        <v>42736</v>
      </c>
      <c r="E135" s="128">
        <v>43100</v>
      </c>
      <c r="F135" s="157" t="s">
        <v>503</v>
      </c>
      <c r="G135" s="237" t="s">
        <v>274</v>
      </c>
      <c r="H135" s="252"/>
      <c r="I135" s="123">
        <v>30000</v>
      </c>
      <c r="J135" s="123"/>
      <c r="K135" s="250">
        <f t="shared" si="2"/>
        <v>30000</v>
      </c>
      <c r="L135" s="234"/>
      <c r="M135" s="234"/>
      <c r="N135" s="78"/>
    </row>
    <row r="136" spans="1:14" ht="25.5" x14ac:dyDescent="0.3">
      <c r="A136" s="176"/>
      <c r="B136" s="75" t="s">
        <v>468</v>
      </c>
      <c r="C136" s="102"/>
      <c r="D136" s="128">
        <v>42736</v>
      </c>
      <c r="E136" s="128">
        <v>43100</v>
      </c>
      <c r="F136" s="157" t="s">
        <v>504</v>
      </c>
      <c r="G136" s="237" t="s">
        <v>274</v>
      </c>
      <c r="H136" s="252"/>
      <c r="I136" s="123">
        <v>30000</v>
      </c>
      <c r="J136" s="123"/>
      <c r="K136" s="250">
        <f t="shared" si="2"/>
        <v>30000</v>
      </c>
      <c r="L136" s="234"/>
      <c r="M136" s="234"/>
      <c r="N136" s="78"/>
    </row>
    <row r="137" spans="1:14" ht="25.5" x14ac:dyDescent="0.3">
      <c r="A137" s="176"/>
      <c r="B137" s="75" t="s">
        <v>469</v>
      </c>
      <c r="C137" s="102"/>
      <c r="D137" s="128">
        <v>42736</v>
      </c>
      <c r="E137" s="128">
        <v>43100</v>
      </c>
      <c r="F137" s="157" t="s">
        <v>505</v>
      </c>
      <c r="G137" s="237" t="s">
        <v>274</v>
      </c>
      <c r="H137" s="252"/>
      <c r="I137" s="123">
        <v>40000</v>
      </c>
      <c r="J137" s="123"/>
      <c r="K137" s="250">
        <f t="shared" si="2"/>
        <v>40000</v>
      </c>
      <c r="L137" s="234"/>
      <c r="M137" s="234"/>
      <c r="N137" s="78"/>
    </row>
    <row r="138" spans="1:14" ht="13.5" customHeight="1" x14ac:dyDescent="0.3">
      <c r="A138" s="176"/>
      <c r="B138" s="75" t="s">
        <v>551</v>
      </c>
      <c r="C138" s="102"/>
      <c r="D138" s="128" t="s">
        <v>507</v>
      </c>
      <c r="E138" s="128" t="s">
        <v>506</v>
      </c>
      <c r="F138" s="157" t="s">
        <v>508</v>
      </c>
      <c r="G138" s="237" t="s">
        <v>274</v>
      </c>
      <c r="H138" s="252"/>
      <c r="I138" s="123">
        <v>40000</v>
      </c>
      <c r="J138" s="123"/>
      <c r="K138" s="250">
        <f t="shared" si="2"/>
        <v>40000</v>
      </c>
      <c r="L138" s="234"/>
      <c r="M138" s="234"/>
      <c r="N138" s="78"/>
    </row>
    <row r="139" spans="1:14" x14ac:dyDescent="0.3">
      <c r="A139" s="176"/>
      <c r="B139" s="75" t="s">
        <v>470</v>
      </c>
      <c r="C139" s="102"/>
      <c r="D139" s="128">
        <v>42736</v>
      </c>
      <c r="E139" s="128">
        <v>43100</v>
      </c>
      <c r="F139" s="157" t="s">
        <v>509</v>
      </c>
      <c r="G139" s="237" t="s">
        <v>274</v>
      </c>
      <c r="H139" s="252"/>
      <c r="I139" s="123">
        <v>50000</v>
      </c>
      <c r="J139" s="123"/>
      <c r="K139" s="250">
        <f t="shared" si="2"/>
        <v>50000</v>
      </c>
      <c r="L139" s="234"/>
      <c r="M139" s="234"/>
      <c r="N139" s="78"/>
    </row>
    <row r="140" spans="1:14" ht="25.5" x14ac:dyDescent="0.3">
      <c r="A140" s="176"/>
      <c r="B140" s="75" t="s">
        <v>471</v>
      </c>
      <c r="C140" s="102"/>
      <c r="D140" s="128">
        <v>42736</v>
      </c>
      <c r="E140" s="128">
        <v>43100</v>
      </c>
      <c r="F140" s="157" t="s">
        <v>510</v>
      </c>
      <c r="G140" s="237" t="s">
        <v>274</v>
      </c>
      <c r="H140" s="252"/>
      <c r="I140" s="123">
        <v>30000</v>
      </c>
      <c r="J140" s="123"/>
      <c r="K140" s="250">
        <f t="shared" si="2"/>
        <v>30000</v>
      </c>
      <c r="L140" s="234"/>
      <c r="M140" s="234"/>
      <c r="N140" s="78"/>
    </row>
    <row r="141" spans="1:14" ht="27" customHeight="1" x14ac:dyDescent="0.3">
      <c r="A141" s="176"/>
      <c r="B141" s="75" t="s">
        <v>472</v>
      </c>
      <c r="C141" s="102"/>
      <c r="D141" s="128">
        <v>42736</v>
      </c>
      <c r="E141" s="128">
        <v>43100</v>
      </c>
      <c r="F141" s="157" t="s">
        <v>511</v>
      </c>
      <c r="G141" s="237" t="s">
        <v>274</v>
      </c>
      <c r="H141" s="252"/>
      <c r="I141" s="123">
        <v>50000</v>
      </c>
      <c r="J141" s="123"/>
      <c r="K141" s="250">
        <f t="shared" si="2"/>
        <v>50000</v>
      </c>
      <c r="L141" s="234"/>
      <c r="M141" s="234"/>
      <c r="N141" s="78"/>
    </row>
    <row r="142" spans="1:14" ht="36.75" customHeight="1" x14ac:dyDescent="0.3">
      <c r="A142" s="176"/>
      <c r="B142" s="75" t="s">
        <v>512</v>
      </c>
      <c r="C142" s="102"/>
      <c r="D142" s="128">
        <v>42736</v>
      </c>
      <c r="E142" s="128">
        <v>43100</v>
      </c>
      <c r="F142" s="157" t="s">
        <v>513</v>
      </c>
      <c r="G142" s="237" t="s">
        <v>274</v>
      </c>
      <c r="H142" s="252"/>
      <c r="I142" s="123">
        <v>350000</v>
      </c>
      <c r="J142" s="123"/>
      <c r="K142" s="250">
        <f t="shared" si="2"/>
        <v>350000</v>
      </c>
      <c r="L142" s="234"/>
      <c r="M142" s="234"/>
      <c r="N142" s="78"/>
    </row>
    <row r="143" spans="1:14" x14ac:dyDescent="0.3">
      <c r="A143" s="176"/>
      <c r="B143" s="176" t="s">
        <v>277</v>
      </c>
      <c r="C143" s="102"/>
      <c r="D143" s="78"/>
      <c r="E143" s="78"/>
      <c r="F143" s="157"/>
      <c r="G143" s="237" t="s">
        <v>274</v>
      </c>
      <c r="H143" s="252"/>
      <c r="I143" s="123"/>
      <c r="J143" s="123"/>
      <c r="K143" s="250">
        <f t="shared" si="2"/>
        <v>0</v>
      </c>
      <c r="L143" s="234"/>
      <c r="M143" s="234"/>
      <c r="N143" s="78"/>
    </row>
    <row r="144" spans="1:14" ht="19.5" customHeight="1" x14ac:dyDescent="0.3">
      <c r="A144" s="70"/>
      <c r="B144" s="70" t="s">
        <v>560</v>
      </c>
      <c r="C144" s="102"/>
      <c r="D144" s="128">
        <v>42736</v>
      </c>
      <c r="E144" s="128">
        <v>43100</v>
      </c>
      <c r="F144" s="157" t="s">
        <v>278</v>
      </c>
      <c r="G144" s="237" t="s">
        <v>274</v>
      </c>
      <c r="H144" s="252"/>
      <c r="I144" s="123">
        <v>30000</v>
      </c>
      <c r="J144" s="123"/>
      <c r="K144" s="250">
        <f t="shared" si="2"/>
        <v>30000</v>
      </c>
      <c r="L144" s="234"/>
      <c r="M144" s="234"/>
      <c r="N144" s="78"/>
    </row>
    <row r="145" spans="1:14" ht="18.75" customHeight="1" x14ac:dyDescent="0.3">
      <c r="A145" s="176"/>
      <c r="B145" s="70" t="s">
        <v>552</v>
      </c>
      <c r="C145" s="102"/>
      <c r="D145" s="128">
        <v>42736</v>
      </c>
      <c r="E145" s="128" t="s">
        <v>534</v>
      </c>
      <c r="F145" s="157" t="s">
        <v>278</v>
      </c>
      <c r="G145" s="237" t="s">
        <v>274</v>
      </c>
      <c r="H145" s="252"/>
      <c r="I145" s="123">
        <v>200000</v>
      </c>
      <c r="J145" s="123"/>
      <c r="K145" s="250">
        <f t="shared" si="2"/>
        <v>200000</v>
      </c>
      <c r="L145" s="234"/>
      <c r="M145" s="234"/>
      <c r="N145" s="78"/>
    </row>
    <row r="146" spans="1:14" ht="23.25" customHeight="1" x14ac:dyDescent="0.3">
      <c r="A146" s="176"/>
      <c r="B146" s="70" t="s">
        <v>473</v>
      </c>
      <c r="C146" s="102"/>
      <c r="D146" s="128">
        <v>42736</v>
      </c>
      <c r="E146" s="128">
        <v>43100</v>
      </c>
      <c r="F146" s="157" t="s">
        <v>279</v>
      </c>
      <c r="G146" s="237" t="s">
        <v>274</v>
      </c>
      <c r="H146" s="252"/>
      <c r="I146" s="123">
        <v>300000</v>
      </c>
      <c r="J146" s="123"/>
      <c r="K146" s="250">
        <f t="shared" si="2"/>
        <v>300000</v>
      </c>
      <c r="L146" s="234"/>
      <c r="M146" s="234"/>
      <c r="N146" s="78"/>
    </row>
    <row r="147" spans="1:14" ht="17.25" customHeight="1" x14ac:dyDescent="0.3">
      <c r="A147" s="176"/>
      <c r="B147" s="70" t="s">
        <v>280</v>
      </c>
      <c r="C147" s="102"/>
      <c r="D147" s="128">
        <v>42736</v>
      </c>
      <c r="E147" s="128">
        <v>43100</v>
      </c>
      <c r="F147" s="157" t="s">
        <v>281</v>
      </c>
      <c r="G147" s="237" t="s">
        <v>274</v>
      </c>
      <c r="H147" s="252"/>
      <c r="I147" s="123">
        <v>100000</v>
      </c>
      <c r="J147" s="123"/>
      <c r="K147" s="250">
        <f t="shared" si="2"/>
        <v>100000</v>
      </c>
      <c r="L147" s="234"/>
      <c r="M147" s="234"/>
      <c r="N147" s="78"/>
    </row>
    <row r="148" spans="1:14" ht="25.5" x14ac:dyDescent="0.3">
      <c r="A148" s="176"/>
      <c r="B148" s="75" t="s">
        <v>282</v>
      </c>
      <c r="C148" s="102"/>
      <c r="D148" s="128">
        <v>42736</v>
      </c>
      <c r="E148" s="128">
        <v>43100</v>
      </c>
      <c r="F148" s="157" t="s">
        <v>283</v>
      </c>
      <c r="G148" s="237" t="s">
        <v>274</v>
      </c>
      <c r="H148" s="252"/>
      <c r="I148" s="123">
        <v>35000</v>
      </c>
      <c r="J148" s="123"/>
      <c r="K148" s="250">
        <f t="shared" si="2"/>
        <v>35000</v>
      </c>
      <c r="L148" s="234"/>
      <c r="M148" s="234"/>
      <c r="N148" s="78"/>
    </row>
    <row r="149" spans="1:14" x14ac:dyDescent="0.3">
      <c r="A149" s="176"/>
      <c r="B149" s="176" t="s">
        <v>284</v>
      </c>
      <c r="C149" s="102"/>
      <c r="D149" s="78"/>
      <c r="E149" s="78"/>
      <c r="F149" s="157"/>
      <c r="G149" s="237" t="s">
        <v>274</v>
      </c>
      <c r="H149" s="252"/>
      <c r="I149" s="123"/>
      <c r="J149" s="123"/>
      <c r="K149" s="250">
        <f t="shared" si="2"/>
        <v>0</v>
      </c>
      <c r="L149" s="234"/>
      <c r="M149" s="234"/>
      <c r="N149" s="78"/>
    </row>
    <row r="150" spans="1:14" ht="25.5" x14ac:dyDescent="0.3">
      <c r="A150" s="176"/>
      <c r="B150" s="70" t="s">
        <v>285</v>
      </c>
      <c r="C150" s="102" t="s">
        <v>162</v>
      </c>
      <c r="D150" s="307">
        <v>42795</v>
      </c>
      <c r="E150" s="307">
        <v>42795</v>
      </c>
      <c r="F150" s="157" t="s">
        <v>286</v>
      </c>
      <c r="G150" s="237" t="s">
        <v>274</v>
      </c>
      <c r="H150" s="252"/>
      <c r="I150" s="123">
        <v>35000</v>
      </c>
      <c r="J150" s="123"/>
      <c r="K150" s="250">
        <f t="shared" si="2"/>
        <v>35000</v>
      </c>
      <c r="L150" s="234"/>
      <c r="M150" s="234"/>
      <c r="N150" s="78"/>
    </row>
    <row r="151" spans="1:14" ht="25.5" x14ac:dyDescent="0.3">
      <c r="A151" s="176"/>
      <c r="B151" s="70" t="s">
        <v>287</v>
      </c>
      <c r="C151" s="102"/>
      <c r="D151" s="307">
        <v>42979</v>
      </c>
      <c r="E151" s="78" t="s">
        <v>441</v>
      </c>
      <c r="F151" s="157" t="s">
        <v>288</v>
      </c>
      <c r="G151" s="237" t="s">
        <v>274</v>
      </c>
      <c r="H151" s="252"/>
      <c r="I151" s="123">
        <v>35000</v>
      </c>
      <c r="J151" s="123"/>
      <c r="K151" s="250">
        <f t="shared" si="2"/>
        <v>35000</v>
      </c>
      <c r="L151" s="234"/>
      <c r="M151" s="234"/>
      <c r="N151" s="78"/>
    </row>
    <row r="152" spans="1:14" x14ac:dyDescent="0.3">
      <c r="A152" s="176"/>
      <c r="B152" s="70" t="s">
        <v>289</v>
      </c>
      <c r="C152" s="102"/>
      <c r="D152" s="307">
        <v>42979</v>
      </c>
      <c r="E152" s="78" t="s">
        <v>441</v>
      </c>
      <c r="F152" s="157" t="s">
        <v>290</v>
      </c>
      <c r="G152" s="237" t="s">
        <v>274</v>
      </c>
      <c r="H152" s="252"/>
      <c r="I152" s="123">
        <v>35000</v>
      </c>
      <c r="J152" s="123"/>
      <c r="K152" s="250">
        <f t="shared" si="2"/>
        <v>35000</v>
      </c>
      <c r="L152" s="234"/>
      <c r="M152" s="234"/>
      <c r="N152" s="78"/>
    </row>
    <row r="153" spans="1:14" x14ac:dyDescent="0.3">
      <c r="A153" s="176"/>
      <c r="B153" s="176" t="s">
        <v>474</v>
      </c>
      <c r="C153" s="102"/>
      <c r="D153" s="78"/>
      <c r="E153" s="78"/>
      <c r="F153" s="157"/>
      <c r="G153" s="237"/>
      <c r="H153" s="252"/>
      <c r="I153" s="123"/>
      <c r="J153" s="123"/>
      <c r="K153" s="250">
        <f t="shared" si="2"/>
        <v>0</v>
      </c>
      <c r="L153" s="234"/>
      <c r="M153" s="234"/>
      <c r="N153" s="78"/>
    </row>
    <row r="154" spans="1:14" ht="25.5" x14ac:dyDescent="0.3">
      <c r="A154" s="176"/>
      <c r="B154" s="70" t="s">
        <v>475</v>
      </c>
      <c r="C154" s="102"/>
      <c r="D154" s="128">
        <v>42736</v>
      </c>
      <c r="E154" s="128">
        <v>43100</v>
      </c>
      <c r="F154" s="157" t="s">
        <v>514</v>
      </c>
      <c r="G154" s="237" t="s">
        <v>274</v>
      </c>
      <c r="H154" s="252"/>
      <c r="I154" s="123">
        <v>5000</v>
      </c>
      <c r="J154" s="123"/>
      <c r="K154" s="250">
        <f t="shared" si="2"/>
        <v>5000</v>
      </c>
      <c r="L154" s="234"/>
      <c r="M154" s="234"/>
      <c r="N154" s="78"/>
    </row>
    <row r="155" spans="1:14" ht="25.5" x14ac:dyDescent="0.3">
      <c r="A155" s="176"/>
      <c r="B155" s="75" t="s">
        <v>553</v>
      </c>
      <c r="C155" s="102"/>
      <c r="D155" s="78" t="s">
        <v>535</v>
      </c>
      <c r="E155" s="78" t="s">
        <v>440</v>
      </c>
      <c r="F155" s="157" t="s">
        <v>515</v>
      </c>
      <c r="G155" s="237" t="s">
        <v>274</v>
      </c>
      <c r="H155" s="252"/>
      <c r="I155" s="123">
        <v>192000</v>
      </c>
      <c r="J155" s="123"/>
      <c r="K155" s="250">
        <f t="shared" si="2"/>
        <v>192000</v>
      </c>
      <c r="L155" s="234"/>
      <c r="M155" s="234"/>
      <c r="N155" s="78"/>
    </row>
    <row r="156" spans="1:14" ht="25.5" x14ac:dyDescent="0.3">
      <c r="A156" s="176"/>
      <c r="B156" s="75" t="s">
        <v>476</v>
      </c>
      <c r="C156" s="102"/>
      <c r="D156" s="128" t="s">
        <v>536</v>
      </c>
      <c r="E156" s="128">
        <v>43100</v>
      </c>
      <c r="F156" s="157" t="s">
        <v>516</v>
      </c>
      <c r="G156" s="237" t="s">
        <v>274</v>
      </c>
      <c r="H156" s="252"/>
      <c r="I156" s="123">
        <v>60000</v>
      </c>
      <c r="J156" s="123"/>
      <c r="K156" s="250">
        <f t="shared" si="2"/>
        <v>60000</v>
      </c>
      <c r="L156" s="234"/>
      <c r="M156" s="234"/>
      <c r="N156" s="78"/>
    </row>
    <row r="157" spans="1:14" ht="29.25" customHeight="1" x14ac:dyDescent="0.3">
      <c r="A157" s="176"/>
      <c r="B157" s="75" t="s">
        <v>477</v>
      </c>
      <c r="C157" s="102"/>
      <c r="D157" s="78" t="s">
        <v>440</v>
      </c>
      <c r="E157" s="78" t="s">
        <v>194</v>
      </c>
      <c r="F157" s="157" t="s">
        <v>517</v>
      </c>
      <c r="G157" s="237" t="s">
        <v>274</v>
      </c>
      <c r="H157" s="252"/>
      <c r="I157" s="123">
        <v>50000</v>
      </c>
      <c r="J157" s="123"/>
      <c r="K157" s="250">
        <f t="shared" si="2"/>
        <v>50000</v>
      </c>
      <c r="L157" s="234"/>
      <c r="M157" s="234"/>
      <c r="N157" s="78"/>
    </row>
    <row r="158" spans="1:14" ht="25.5" x14ac:dyDescent="0.3">
      <c r="A158" s="176"/>
      <c r="B158" s="75" t="s">
        <v>478</v>
      </c>
      <c r="C158" s="102"/>
      <c r="D158" s="128">
        <v>42736</v>
      </c>
      <c r="E158" s="128">
        <v>43100</v>
      </c>
      <c r="F158" s="157" t="s">
        <v>518</v>
      </c>
      <c r="G158" s="237" t="s">
        <v>274</v>
      </c>
      <c r="H158" s="252"/>
      <c r="I158" s="123">
        <v>50000</v>
      </c>
      <c r="J158" s="123"/>
      <c r="K158" s="250">
        <f t="shared" si="2"/>
        <v>50000</v>
      </c>
      <c r="L158" s="234"/>
      <c r="M158" s="234"/>
      <c r="N158" s="78"/>
    </row>
    <row r="159" spans="1:14" ht="38.25" x14ac:dyDescent="0.3">
      <c r="A159" s="176"/>
      <c r="B159" s="75" t="s">
        <v>479</v>
      </c>
      <c r="C159" s="102"/>
      <c r="D159" s="128">
        <v>42736</v>
      </c>
      <c r="E159" s="128">
        <v>43100</v>
      </c>
      <c r="F159" s="157" t="s">
        <v>519</v>
      </c>
      <c r="G159" s="237" t="s">
        <v>274</v>
      </c>
      <c r="H159" s="252"/>
      <c r="I159" s="123">
        <v>100000</v>
      </c>
      <c r="J159" s="123"/>
      <c r="K159" s="250">
        <f t="shared" si="2"/>
        <v>100000</v>
      </c>
      <c r="L159" s="234"/>
      <c r="M159" s="234"/>
      <c r="N159" s="78"/>
    </row>
    <row r="160" spans="1:14" x14ac:dyDescent="0.3">
      <c r="A160" s="176"/>
      <c r="B160" s="176" t="s">
        <v>291</v>
      </c>
      <c r="C160" s="102"/>
      <c r="D160" s="78"/>
      <c r="E160" s="78"/>
      <c r="F160" s="157"/>
      <c r="G160" s="237" t="s">
        <v>274</v>
      </c>
      <c r="H160" s="252"/>
      <c r="I160" s="123"/>
      <c r="J160" s="123"/>
      <c r="K160" s="250"/>
      <c r="L160" s="234"/>
      <c r="M160" s="234"/>
      <c r="N160" s="78"/>
    </row>
    <row r="161" spans="1:14" ht="18" customHeight="1" x14ac:dyDescent="0.3">
      <c r="A161" s="176"/>
      <c r="B161" s="75" t="s">
        <v>292</v>
      </c>
      <c r="C161" s="102" t="s">
        <v>162</v>
      </c>
      <c r="D161" s="128">
        <v>42736</v>
      </c>
      <c r="E161" s="128">
        <v>43100</v>
      </c>
      <c r="F161" s="157" t="s">
        <v>293</v>
      </c>
      <c r="G161" s="237" t="s">
        <v>274</v>
      </c>
      <c r="H161" s="252"/>
      <c r="I161" s="123">
        <v>100000</v>
      </c>
      <c r="J161" s="123"/>
      <c r="K161" s="250">
        <f t="shared" si="2"/>
        <v>100000</v>
      </c>
      <c r="L161" s="234"/>
      <c r="M161" s="234"/>
      <c r="N161" s="78"/>
    </row>
    <row r="162" spans="1:14" ht="38.25" x14ac:dyDescent="0.3">
      <c r="A162" s="176"/>
      <c r="B162" s="70" t="s">
        <v>294</v>
      </c>
      <c r="C162" s="102"/>
      <c r="D162" s="78" t="s">
        <v>219</v>
      </c>
      <c r="E162" s="78"/>
      <c r="F162" s="157" t="s">
        <v>295</v>
      </c>
      <c r="G162" s="237" t="s">
        <v>274</v>
      </c>
      <c r="H162" s="252"/>
      <c r="I162" s="123">
        <v>100000</v>
      </c>
      <c r="J162" s="123"/>
      <c r="K162" s="250">
        <f t="shared" ref="K162:K166" si="3">SUM(H162:J162)</f>
        <v>100000</v>
      </c>
      <c r="L162" s="234"/>
      <c r="M162" s="234"/>
      <c r="N162" s="78"/>
    </row>
    <row r="163" spans="1:14" ht="51" x14ac:dyDescent="0.3">
      <c r="A163" s="176"/>
      <c r="B163" s="75" t="s">
        <v>554</v>
      </c>
      <c r="C163" s="102"/>
      <c r="D163" s="78"/>
      <c r="E163" s="78"/>
      <c r="F163" s="157" t="s">
        <v>562</v>
      </c>
      <c r="G163" s="237" t="s">
        <v>274</v>
      </c>
      <c r="H163" s="252"/>
      <c r="I163" s="123"/>
      <c r="J163" s="123"/>
      <c r="K163" s="250">
        <f t="shared" si="3"/>
        <v>0</v>
      </c>
      <c r="L163" s="234"/>
      <c r="M163" s="234"/>
      <c r="N163" s="78"/>
    </row>
    <row r="164" spans="1:14" ht="25.5" x14ac:dyDescent="0.3">
      <c r="A164" s="176"/>
      <c r="B164" s="75" t="s">
        <v>555</v>
      </c>
      <c r="C164" s="102"/>
      <c r="D164" s="78"/>
      <c r="E164" s="78"/>
      <c r="F164" s="157" t="s">
        <v>563</v>
      </c>
      <c r="G164" s="237" t="s">
        <v>274</v>
      </c>
      <c r="H164" s="252"/>
      <c r="I164" s="123">
        <v>5000</v>
      </c>
      <c r="J164" s="123"/>
      <c r="K164" s="250">
        <f t="shared" si="3"/>
        <v>5000</v>
      </c>
      <c r="L164" s="234"/>
      <c r="M164" s="234"/>
      <c r="N164" s="78"/>
    </row>
    <row r="165" spans="1:14" ht="25.5" customHeight="1" x14ac:dyDescent="0.3">
      <c r="A165" s="176"/>
      <c r="B165" s="75" t="s">
        <v>275</v>
      </c>
      <c r="C165" s="102" t="s">
        <v>53</v>
      </c>
      <c r="D165" s="78"/>
      <c r="E165" s="78"/>
      <c r="F165" s="157" t="s">
        <v>556</v>
      </c>
      <c r="G165" s="237"/>
      <c r="H165" s="252"/>
      <c r="I165" s="123">
        <v>50000</v>
      </c>
      <c r="J165" s="123"/>
      <c r="K165" s="250">
        <f t="shared" si="3"/>
        <v>50000</v>
      </c>
      <c r="L165" s="234"/>
      <c r="M165" s="234"/>
      <c r="N165" s="78"/>
    </row>
    <row r="166" spans="1:14" ht="37.5" customHeight="1" x14ac:dyDescent="0.3">
      <c r="A166" s="176"/>
      <c r="B166" s="70"/>
      <c r="C166" s="102"/>
      <c r="D166" s="78"/>
      <c r="E166" s="78"/>
      <c r="F166" s="157" t="s">
        <v>557</v>
      </c>
      <c r="G166" s="237" t="s">
        <v>274</v>
      </c>
      <c r="H166" s="252"/>
      <c r="I166" s="123">
        <v>50000</v>
      </c>
      <c r="J166" s="123"/>
      <c r="K166" s="250">
        <f t="shared" si="3"/>
        <v>50000</v>
      </c>
      <c r="L166" s="234"/>
      <c r="M166" s="234"/>
      <c r="N166" s="78"/>
    </row>
    <row r="167" spans="1:14" x14ac:dyDescent="0.3">
      <c r="A167" s="308"/>
      <c r="B167" s="126" t="s">
        <v>421</v>
      </c>
      <c r="C167" s="116"/>
      <c r="D167" s="128"/>
      <c r="E167" s="128"/>
      <c r="F167" s="92"/>
      <c r="G167" s="237" t="s">
        <v>33</v>
      </c>
      <c r="H167" s="292"/>
      <c r="I167" s="129"/>
      <c r="J167" s="104"/>
      <c r="K167" s="250">
        <f>SUM(K168:K176)</f>
        <v>335296.46000000002</v>
      </c>
      <c r="L167" s="234"/>
      <c r="M167" s="234"/>
      <c r="N167" s="78"/>
    </row>
    <row r="168" spans="1:14" x14ac:dyDescent="0.3">
      <c r="A168" s="308"/>
      <c r="B168" s="75" t="s">
        <v>298</v>
      </c>
      <c r="C168" s="116" t="s">
        <v>162</v>
      </c>
      <c r="D168" s="128" t="s">
        <v>299</v>
      </c>
      <c r="E168" s="128" t="s">
        <v>300</v>
      </c>
      <c r="F168" s="92" t="s">
        <v>301</v>
      </c>
      <c r="G168" s="237" t="s">
        <v>33</v>
      </c>
      <c r="H168" s="292"/>
      <c r="I168" s="130">
        <v>24000</v>
      </c>
      <c r="J168" s="104"/>
      <c r="K168" s="250">
        <f t="shared" ref="K168:K217" si="4">SUM(H168:J168)</f>
        <v>24000</v>
      </c>
      <c r="L168" s="234"/>
      <c r="M168" s="234"/>
      <c r="N168" s="78"/>
    </row>
    <row r="169" spans="1:14" x14ac:dyDescent="0.3">
      <c r="A169" s="308"/>
      <c r="B169" s="70" t="s">
        <v>302</v>
      </c>
      <c r="C169" s="116" t="s">
        <v>162</v>
      </c>
      <c r="D169" s="128" t="s">
        <v>537</v>
      </c>
      <c r="E169" s="128" t="s">
        <v>440</v>
      </c>
      <c r="F169" s="92" t="s">
        <v>303</v>
      </c>
      <c r="G169" s="237" t="s">
        <v>304</v>
      </c>
      <c r="H169" s="292"/>
      <c r="I169" s="130">
        <v>40000</v>
      </c>
      <c r="J169" s="104"/>
      <c r="K169" s="250">
        <f t="shared" si="4"/>
        <v>40000</v>
      </c>
      <c r="L169" s="234"/>
      <c r="M169" s="234"/>
      <c r="N169" s="78"/>
    </row>
    <row r="170" spans="1:14" x14ac:dyDescent="0.3">
      <c r="A170" s="308"/>
      <c r="B170" s="70" t="s">
        <v>538</v>
      </c>
      <c r="C170" s="116" t="s">
        <v>162</v>
      </c>
      <c r="D170" s="128" t="s">
        <v>299</v>
      </c>
      <c r="E170" s="128" t="s">
        <v>300</v>
      </c>
      <c r="F170" s="92" t="s">
        <v>305</v>
      </c>
      <c r="G170" s="237" t="s">
        <v>304</v>
      </c>
      <c r="H170" s="292"/>
      <c r="I170" s="130">
        <v>30000</v>
      </c>
      <c r="J170" s="104"/>
      <c r="K170" s="250">
        <f t="shared" si="4"/>
        <v>30000</v>
      </c>
      <c r="L170" s="234"/>
      <c r="M170" s="234"/>
      <c r="N170" s="78"/>
    </row>
    <row r="171" spans="1:14" x14ac:dyDescent="0.3">
      <c r="A171" s="308"/>
      <c r="B171" s="70" t="s">
        <v>306</v>
      </c>
      <c r="C171" s="116" t="s">
        <v>162</v>
      </c>
      <c r="D171" s="128" t="s">
        <v>299</v>
      </c>
      <c r="E171" s="128" t="s">
        <v>539</v>
      </c>
      <c r="F171" s="92" t="s">
        <v>307</v>
      </c>
      <c r="G171" s="237" t="s">
        <v>304</v>
      </c>
      <c r="H171" s="292"/>
      <c r="I171" s="130">
        <v>20000</v>
      </c>
      <c r="J171" s="104"/>
      <c r="K171" s="250">
        <f t="shared" si="4"/>
        <v>20000</v>
      </c>
      <c r="L171" s="234"/>
      <c r="M171" s="234"/>
      <c r="N171" s="78"/>
    </row>
    <row r="172" spans="1:14" x14ac:dyDescent="0.3">
      <c r="A172" s="308"/>
      <c r="B172" s="70" t="s">
        <v>308</v>
      </c>
      <c r="C172" s="116" t="s">
        <v>162</v>
      </c>
      <c r="D172" s="128" t="s">
        <v>299</v>
      </c>
      <c r="E172" s="128" t="s">
        <v>300</v>
      </c>
      <c r="F172" s="92" t="s">
        <v>309</v>
      </c>
      <c r="G172" s="237" t="s">
        <v>304</v>
      </c>
      <c r="H172" s="292"/>
      <c r="I172" s="130">
        <v>91000</v>
      </c>
      <c r="J172" s="104"/>
      <c r="K172" s="250">
        <f t="shared" si="4"/>
        <v>91000</v>
      </c>
      <c r="L172" s="234"/>
      <c r="M172" s="234"/>
      <c r="N172" s="78"/>
    </row>
    <row r="173" spans="1:14" ht="25.5" x14ac:dyDescent="0.3">
      <c r="A173" s="308"/>
      <c r="B173" s="75" t="s">
        <v>310</v>
      </c>
      <c r="C173" s="116" t="s">
        <v>162</v>
      </c>
      <c r="D173" s="128" t="s">
        <v>299</v>
      </c>
      <c r="E173" s="128" t="s">
        <v>300</v>
      </c>
      <c r="F173" s="92" t="s">
        <v>311</v>
      </c>
      <c r="G173" s="237" t="s">
        <v>304</v>
      </c>
      <c r="H173" s="292"/>
      <c r="I173" s="130">
        <v>30000</v>
      </c>
      <c r="J173" s="104"/>
      <c r="K173" s="250">
        <f t="shared" si="4"/>
        <v>30000</v>
      </c>
      <c r="L173" s="234"/>
      <c r="M173" s="234"/>
      <c r="N173" s="78"/>
    </row>
    <row r="174" spans="1:14" ht="25.5" x14ac:dyDescent="0.3">
      <c r="A174" s="308"/>
      <c r="B174" s="70" t="s">
        <v>312</v>
      </c>
      <c r="C174" s="116" t="s">
        <v>162</v>
      </c>
      <c r="D174" s="128" t="s">
        <v>299</v>
      </c>
      <c r="E174" s="128" t="s">
        <v>300</v>
      </c>
      <c r="F174" s="92" t="s">
        <v>313</v>
      </c>
      <c r="G174" s="237" t="s">
        <v>304</v>
      </c>
      <c r="H174" s="292"/>
      <c r="I174" s="130">
        <v>50000</v>
      </c>
      <c r="J174" s="104"/>
      <c r="K174" s="250">
        <f t="shared" si="4"/>
        <v>50000</v>
      </c>
      <c r="L174" s="234"/>
      <c r="M174" s="234"/>
      <c r="N174" s="78"/>
    </row>
    <row r="175" spans="1:14" ht="25.5" x14ac:dyDescent="0.3">
      <c r="A175" s="308"/>
      <c r="B175" s="75" t="s">
        <v>314</v>
      </c>
      <c r="C175" s="116" t="s">
        <v>162</v>
      </c>
      <c r="D175" s="128" t="s">
        <v>539</v>
      </c>
      <c r="E175" s="128" t="s">
        <v>440</v>
      </c>
      <c r="F175" s="92" t="s">
        <v>315</v>
      </c>
      <c r="G175" s="237" t="s">
        <v>304</v>
      </c>
      <c r="H175" s="292"/>
      <c r="I175" s="130">
        <v>25000</v>
      </c>
      <c r="J175" s="104"/>
      <c r="K175" s="250">
        <f t="shared" si="4"/>
        <v>25000</v>
      </c>
      <c r="L175" s="234"/>
      <c r="M175" s="234"/>
      <c r="N175" s="78"/>
    </row>
    <row r="176" spans="1:14" x14ac:dyDescent="0.3">
      <c r="A176" s="308"/>
      <c r="B176" s="75" t="s">
        <v>329</v>
      </c>
      <c r="C176" s="116" t="s">
        <v>162</v>
      </c>
      <c r="D176" s="128" t="s">
        <v>540</v>
      </c>
      <c r="E176" s="128" t="s">
        <v>300</v>
      </c>
      <c r="F176" s="92" t="s">
        <v>316</v>
      </c>
      <c r="G176" s="237" t="s">
        <v>304</v>
      </c>
      <c r="H176" s="292"/>
      <c r="I176" s="130">
        <v>25296.46</v>
      </c>
      <c r="J176" s="104"/>
      <c r="K176" s="250">
        <f t="shared" si="4"/>
        <v>25296.46</v>
      </c>
      <c r="L176" s="234"/>
      <c r="M176" s="234"/>
      <c r="N176" s="78"/>
    </row>
    <row r="177" spans="1:14" x14ac:dyDescent="0.3">
      <c r="A177" s="308"/>
      <c r="B177" s="309" t="s">
        <v>317</v>
      </c>
      <c r="C177" s="116"/>
      <c r="D177" s="310"/>
      <c r="E177" s="149"/>
      <c r="F177" s="92"/>
      <c r="G177" s="102"/>
      <c r="H177" s="292"/>
      <c r="I177" s="311"/>
      <c r="J177" s="104"/>
      <c r="K177" s="250">
        <f>SUM(K178:K188)</f>
        <v>335296.45</v>
      </c>
      <c r="L177" s="234"/>
      <c r="M177" s="234"/>
      <c r="N177" s="78"/>
    </row>
    <row r="178" spans="1:14" ht="27" customHeight="1" x14ac:dyDescent="0.3">
      <c r="A178" s="308"/>
      <c r="B178" s="89" t="s">
        <v>318</v>
      </c>
      <c r="C178" s="116" t="s">
        <v>162</v>
      </c>
      <c r="D178" s="128" t="s">
        <v>299</v>
      </c>
      <c r="E178" s="128" t="s">
        <v>300</v>
      </c>
      <c r="F178" s="92" t="s">
        <v>520</v>
      </c>
      <c r="G178" s="102" t="s">
        <v>319</v>
      </c>
      <c r="H178" s="292"/>
      <c r="I178" s="130">
        <v>22000</v>
      </c>
      <c r="J178" s="119"/>
      <c r="K178" s="250">
        <f t="shared" si="4"/>
        <v>22000</v>
      </c>
      <c r="L178" s="234"/>
      <c r="M178" s="234"/>
      <c r="N178" s="78"/>
    </row>
    <row r="179" spans="1:14" ht="25.5" x14ac:dyDescent="0.3">
      <c r="A179" s="308"/>
      <c r="B179" s="89" t="s">
        <v>320</v>
      </c>
      <c r="C179" s="116" t="s">
        <v>162</v>
      </c>
      <c r="D179" s="128" t="s">
        <v>299</v>
      </c>
      <c r="E179" s="128" t="s">
        <v>300</v>
      </c>
      <c r="F179" s="92" t="s">
        <v>521</v>
      </c>
      <c r="G179" s="102" t="s">
        <v>319</v>
      </c>
      <c r="H179" s="292"/>
      <c r="I179" s="144">
        <v>30000</v>
      </c>
      <c r="J179" s="119"/>
      <c r="K179" s="250">
        <f t="shared" si="4"/>
        <v>30000</v>
      </c>
      <c r="L179" s="234"/>
      <c r="M179" s="234"/>
      <c r="N179" s="78"/>
    </row>
    <row r="180" spans="1:14" ht="25.5" x14ac:dyDescent="0.3">
      <c r="A180" s="308"/>
      <c r="B180" s="89" t="s">
        <v>321</v>
      </c>
      <c r="C180" s="116" t="s">
        <v>162</v>
      </c>
      <c r="D180" s="128" t="s">
        <v>541</v>
      </c>
      <c r="E180" s="128" t="s">
        <v>422</v>
      </c>
      <c r="F180" s="92" t="s">
        <v>522</v>
      </c>
      <c r="G180" s="102" t="s">
        <v>319</v>
      </c>
      <c r="H180" s="292"/>
      <c r="I180" s="144">
        <v>35000</v>
      </c>
      <c r="J180" s="119"/>
      <c r="K180" s="250">
        <f t="shared" si="4"/>
        <v>35000</v>
      </c>
      <c r="L180" s="234"/>
      <c r="M180" s="234"/>
      <c r="N180" s="78"/>
    </row>
    <row r="181" spans="1:14" ht="25.5" x14ac:dyDescent="0.3">
      <c r="A181" s="308"/>
      <c r="B181" s="147" t="s">
        <v>322</v>
      </c>
      <c r="C181" s="116" t="s">
        <v>162</v>
      </c>
      <c r="D181" s="128" t="s">
        <v>299</v>
      </c>
      <c r="E181" s="128" t="s">
        <v>300</v>
      </c>
      <c r="F181" s="92" t="s">
        <v>523</v>
      </c>
      <c r="G181" s="102" t="s">
        <v>319</v>
      </c>
      <c r="H181" s="292"/>
      <c r="I181" s="130">
        <v>32500</v>
      </c>
      <c r="J181" s="119"/>
      <c r="K181" s="250">
        <f t="shared" si="4"/>
        <v>32500</v>
      </c>
      <c r="L181" s="234"/>
      <c r="M181" s="234"/>
      <c r="N181" s="78"/>
    </row>
    <row r="182" spans="1:14" x14ac:dyDescent="0.3">
      <c r="A182" s="308"/>
      <c r="B182" s="147" t="s">
        <v>323</v>
      </c>
      <c r="C182" s="116" t="s">
        <v>162</v>
      </c>
      <c r="D182" s="128" t="s">
        <v>299</v>
      </c>
      <c r="E182" s="128" t="s">
        <v>300</v>
      </c>
      <c r="F182" s="92" t="s">
        <v>524</v>
      </c>
      <c r="G182" s="102" t="s">
        <v>319</v>
      </c>
      <c r="H182" s="292"/>
      <c r="I182" s="130">
        <v>18796.45</v>
      </c>
      <c r="J182" s="119"/>
      <c r="K182" s="250">
        <f t="shared" si="4"/>
        <v>18796.45</v>
      </c>
      <c r="L182" s="234"/>
      <c r="M182" s="234"/>
      <c r="N182" s="78"/>
    </row>
    <row r="183" spans="1:14" ht="25.5" x14ac:dyDescent="0.3">
      <c r="A183" s="308"/>
      <c r="B183" s="147" t="s">
        <v>324</v>
      </c>
      <c r="C183" s="116" t="s">
        <v>162</v>
      </c>
      <c r="D183" s="128" t="s">
        <v>542</v>
      </c>
      <c r="E183" s="128" t="s">
        <v>422</v>
      </c>
      <c r="F183" s="92" t="s">
        <v>325</v>
      </c>
      <c r="G183" s="102" t="s">
        <v>319</v>
      </c>
      <c r="H183" s="292"/>
      <c r="I183" s="130">
        <v>132000</v>
      </c>
      <c r="J183" s="119"/>
      <c r="K183" s="250">
        <f t="shared" si="4"/>
        <v>132000</v>
      </c>
      <c r="L183" s="234"/>
      <c r="M183" s="234"/>
      <c r="N183" s="78"/>
    </row>
    <row r="184" spans="1:14" ht="25.5" x14ac:dyDescent="0.3">
      <c r="A184" s="308"/>
      <c r="B184" s="147" t="s">
        <v>326</v>
      </c>
      <c r="C184" s="116" t="s">
        <v>162</v>
      </c>
      <c r="D184" s="128" t="s">
        <v>299</v>
      </c>
      <c r="E184" s="128" t="s">
        <v>300</v>
      </c>
      <c r="F184" s="92" t="s">
        <v>525</v>
      </c>
      <c r="G184" s="102" t="s">
        <v>319</v>
      </c>
      <c r="H184" s="292"/>
      <c r="I184" s="130">
        <v>6000</v>
      </c>
      <c r="J184" s="119"/>
      <c r="K184" s="250">
        <f t="shared" si="4"/>
        <v>6000</v>
      </c>
      <c r="L184" s="234"/>
      <c r="M184" s="234"/>
      <c r="N184" s="78"/>
    </row>
    <row r="185" spans="1:14" ht="25.5" x14ac:dyDescent="0.3">
      <c r="A185" s="308"/>
      <c r="B185" s="147" t="s">
        <v>327</v>
      </c>
      <c r="C185" s="116" t="s">
        <v>162</v>
      </c>
      <c r="D185" s="128" t="s">
        <v>299</v>
      </c>
      <c r="E185" s="128" t="s">
        <v>300</v>
      </c>
      <c r="F185" s="92" t="s">
        <v>529</v>
      </c>
      <c r="G185" s="102" t="s">
        <v>319</v>
      </c>
      <c r="H185" s="292"/>
      <c r="I185" s="130">
        <v>19000</v>
      </c>
      <c r="J185" s="119"/>
      <c r="K185" s="250">
        <f t="shared" si="4"/>
        <v>19000</v>
      </c>
      <c r="L185" s="234"/>
      <c r="M185" s="234"/>
      <c r="N185" s="78"/>
    </row>
    <row r="186" spans="1:14" ht="25.5" x14ac:dyDescent="0.3">
      <c r="A186" s="308"/>
      <c r="B186" s="147" t="s">
        <v>328</v>
      </c>
      <c r="C186" s="116" t="s">
        <v>162</v>
      </c>
      <c r="D186" s="128" t="s">
        <v>541</v>
      </c>
      <c r="E186" s="128" t="s">
        <v>542</v>
      </c>
      <c r="F186" s="92" t="s">
        <v>527</v>
      </c>
      <c r="G186" s="102" t="s">
        <v>319</v>
      </c>
      <c r="H186" s="292"/>
      <c r="I186" s="130">
        <v>5000</v>
      </c>
      <c r="J186" s="119"/>
      <c r="K186" s="250">
        <f t="shared" si="4"/>
        <v>5000</v>
      </c>
      <c r="L186" s="234"/>
      <c r="M186" s="234"/>
      <c r="N186" s="78"/>
    </row>
    <row r="187" spans="1:14" ht="25.5" x14ac:dyDescent="0.3">
      <c r="A187" s="308"/>
      <c r="B187" s="147" t="s">
        <v>329</v>
      </c>
      <c r="C187" s="116" t="s">
        <v>162</v>
      </c>
      <c r="D187" s="128" t="s">
        <v>543</v>
      </c>
      <c r="E187" s="128" t="s">
        <v>300</v>
      </c>
      <c r="F187" s="92" t="s">
        <v>528</v>
      </c>
      <c r="G187" s="102" t="s">
        <v>319</v>
      </c>
      <c r="H187" s="292"/>
      <c r="I187" s="130">
        <v>5000</v>
      </c>
      <c r="J187" s="119"/>
      <c r="K187" s="250">
        <f t="shared" si="4"/>
        <v>5000</v>
      </c>
      <c r="L187" s="234"/>
      <c r="M187" s="234"/>
      <c r="N187" s="78"/>
    </row>
    <row r="188" spans="1:14" x14ac:dyDescent="0.3">
      <c r="A188" s="308"/>
      <c r="B188" s="147" t="s">
        <v>330</v>
      </c>
      <c r="C188" s="116" t="s">
        <v>162</v>
      </c>
      <c r="D188" s="128" t="s">
        <v>299</v>
      </c>
      <c r="E188" s="128" t="s">
        <v>300</v>
      </c>
      <c r="F188" s="92" t="s">
        <v>526</v>
      </c>
      <c r="G188" s="102" t="s">
        <v>319</v>
      </c>
      <c r="H188" s="292"/>
      <c r="I188" s="130">
        <v>30000</v>
      </c>
      <c r="J188" s="119"/>
      <c r="K188" s="250">
        <f t="shared" si="4"/>
        <v>30000</v>
      </c>
      <c r="L188" s="234"/>
      <c r="M188" s="234"/>
      <c r="N188" s="78"/>
    </row>
    <row r="189" spans="1:14" ht="18" customHeight="1" x14ac:dyDescent="0.3">
      <c r="A189" s="308"/>
      <c r="B189" s="126" t="s">
        <v>393</v>
      </c>
      <c r="C189" s="116" t="s">
        <v>33</v>
      </c>
      <c r="D189" s="128" t="s">
        <v>33</v>
      </c>
      <c r="E189" s="128" t="s">
        <v>544</v>
      </c>
      <c r="F189" s="92"/>
      <c r="G189" s="237"/>
      <c r="H189" s="292"/>
      <c r="I189" s="129"/>
      <c r="J189" s="104"/>
      <c r="K189" s="250">
        <f>SUM(K190:K205)</f>
        <v>607967.91</v>
      </c>
      <c r="L189" s="234"/>
      <c r="M189" s="234"/>
      <c r="N189" s="78"/>
    </row>
    <row r="190" spans="1:14" ht="25.5" x14ac:dyDescent="0.3">
      <c r="A190" s="308"/>
      <c r="B190" s="70" t="s">
        <v>331</v>
      </c>
      <c r="C190" s="116" t="s">
        <v>332</v>
      </c>
      <c r="D190" s="149" t="s">
        <v>299</v>
      </c>
      <c r="E190" s="149" t="s">
        <v>541</v>
      </c>
      <c r="F190" s="92" t="s">
        <v>333</v>
      </c>
      <c r="G190" s="102" t="s">
        <v>403</v>
      </c>
      <c r="H190" s="292"/>
      <c r="I190" s="104">
        <v>75000</v>
      </c>
      <c r="J190" s="104"/>
      <c r="K190" s="250">
        <f t="shared" si="4"/>
        <v>75000</v>
      </c>
      <c r="L190" s="234"/>
      <c r="M190" s="234"/>
      <c r="N190" s="78"/>
    </row>
    <row r="191" spans="1:14" s="156" customFormat="1" ht="25.5" x14ac:dyDescent="0.2">
      <c r="A191" s="312"/>
      <c r="B191" s="89" t="s">
        <v>334</v>
      </c>
      <c r="C191" s="116" t="s">
        <v>332</v>
      </c>
      <c r="D191" s="149" t="s">
        <v>546</v>
      </c>
      <c r="E191" s="149" t="s">
        <v>545</v>
      </c>
      <c r="F191" s="92" t="s">
        <v>335</v>
      </c>
      <c r="G191" s="102" t="s">
        <v>403</v>
      </c>
      <c r="H191" s="286"/>
      <c r="I191" s="130">
        <v>15000</v>
      </c>
      <c r="J191" s="119"/>
      <c r="K191" s="313">
        <f t="shared" si="4"/>
        <v>15000</v>
      </c>
      <c r="L191" s="258"/>
      <c r="M191" s="258"/>
      <c r="N191" s="314"/>
    </row>
    <row r="192" spans="1:14" ht="25.5" x14ac:dyDescent="0.3">
      <c r="A192" s="308"/>
      <c r="B192" s="70" t="s">
        <v>336</v>
      </c>
      <c r="C192" s="116" t="s">
        <v>162</v>
      </c>
      <c r="D192" s="149" t="s">
        <v>542</v>
      </c>
      <c r="E192" s="149" t="s">
        <v>547</v>
      </c>
      <c r="F192" s="92" t="s">
        <v>337</v>
      </c>
      <c r="G192" s="102" t="s">
        <v>403</v>
      </c>
      <c r="H192" s="292"/>
      <c r="I192" s="104">
        <v>100000</v>
      </c>
      <c r="J192" s="104"/>
      <c r="K192" s="250">
        <f t="shared" si="4"/>
        <v>100000</v>
      </c>
      <c r="L192" s="234"/>
      <c r="M192" s="234"/>
      <c r="N192" s="78"/>
    </row>
    <row r="193" spans="1:19" s="163" customFormat="1" x14ac:dyDescent="0.2">
      <c r="A193" s="308"/>
      <c r="B193" s="70" t="s">
        <v>566</v>
      </c>
      <c r="C193" s="116" t="s">
        <v>236</v>
      </c>
      <c r="D193" s="149" t="s">
        <v>299</v>
      </c>
      <c r="E193" s="149" t="s">
        <v>300</v>
      </c>
      <c r="F193" s="157" t="s">
        <v>339</v>
      </c>
      <c r="G193" s="102" t="s">
        <v>403</v>
      </c>
      <c r="H193" s="315"/>
      <c r="I193" s="316">
        <v>20000</v>
      </c>
      <c r="J193" s="102"/>
      <c r="K193" s="317">
        <f t="shared" si="4"/>
        <v>20000</v>
      </c>
      <c r="L193" s="318"/>
      <c r="M193" s="318"/>
      <c r="N193" s="78"/>
    </row>
    <row r="194" spans="1:19" ht="25.5" customHeight="1" x14ac:dyDescent="0.3">
      <c r="A194" s="308"/>
      <c r="B194" s="70" t="s">
        <v>340</v>
      </c>
      <c r="C194" s="116" t="s">
        <v>332</v>
      </c>
      <c r="D194" s="128" t="s">
        <v>299</v>
      </c>
      <c r="E194" s="128" t="s">
        <v>300</v>
      </c>
      <c r="F194" s="92" t="s">
        <v>341</v>
      </c>
      <c r="G194" s="102" t="s">
        <v>403</v>
      </c>
      <c r="H194" s="292"/>
      <c r="I194" s="104">
        <v>75000</v>
      </c>
      <c r="J194" s="104"/>
      <c r="K194" s="250">
        <f t="shared" si="4"/>
        <v>75000</v>
      </c>
      <c r="L194" s="234"/>
      <c r="M194" s="234"/>
      <c r="N194" s="78"/>
    </row>
    <row r="195" spans="1:19" x14ac:dyDescent="0.3">
      <c r="A195" s="308"/>
      <c r="B195" s="164" t="s">
        <v>342</v>
      </c>
      <c r="C195" s="116" t="s">
        <v>236</v>
      </c>
      <c r="D195" s="128" t="s">
        <v>299</v>
      </c>
      <c r="E195" s="128" t="s">
        <v>300</v>
      </c>
      <c r="F195" s="92" t="s">
        <v>343</v>
      </c>
      <c r="G195" s="102" t="s">
        <v>403</v>
      </c>
      <c r="H195" s="292"/>
      <c r="I195" s="104">
        <v>20000</v>
      </c>
      <c r="J195" s="104"/>
      <c r="K195" s="250">
        <f t="shared" si="4"/>
        <v>20000</v>
      </c>
      <c r="L195" s="234"/>
      <c r="M195" s="234"/>
      <c r="N195" s="78"/>
    </row>
    <row r="196" spans="1:19" x14ac:dyDescent="0.3">
      <c r="A196" s="308"/>
      <c r="B196" s="164" t="s">
        <v>344</v>
      </c>
      <c r="C196" s="116" t="s">
        <v>332</v>
      </c>
      <c r="D196" s="128" t="s">
        <v>548</v>
      </c>
      <c r="E196" s="128" t="s">
        <v>422</v>
      </c>
      <c r="F196" s="92" t="s">
        <v>345</v>
      </c>
      <c r="G196" s="102" t="s">
        <v>403</v>
      </c>
      <c r="H196" s="292"/>
      <c r="I196" s="130">
        <v>30000</v>
      </c>
      <c r="J196" s="104"/>
      <c r="K196" s="250">
        <f t="shared" si="4"/>
        <v>30000</v>
      </c>
      <c r="L196" s="234"/>
      <c r="M196" s="234"/>
      <c r="N196" s="78"/>
    </row>
    <row r="197" spans="1:19" x14ac:dyDescent="0.3">
      <c r="A197" s="308"/>
      <c r="B197" s="164" t="s">
        <v>346</v>
      </c>
      <c r="C197" s="116" t="s">
        <v>162</v>
      </c>
      <c r="D197" s="128" t="s">
        <v>545</v>
      </c>
      <c r="E197" s="128" t="s">
        <v>300</v>
      </c>
      <c r="F197" s="92" t="s">
        <v>347</v>
      </c>
      <c r="G197" s="102" t="s">
        <v>403</v>
      </c>
      <c r="H197" s="292"/>
      <c r="I197" s="130">
        <v>20000</v>
      </c>
      <c r="J197" s="104"/>
      <c r="K197" s="250">
        <f t="shared" si="4"/>
        <v>20000</v>
      </c>
      <c r="L197" s="234"/>
      <c r="M197" s="234"/>
      <c r="N197" s="78"/>
    </row>
    <row r="198" spans="1:19" ht="15.75" customHeight="1" x14ac:dyDescent="0.3">
      <c r="A198" s="308"/>
      <c r="B198" s="70" t="s">
        <v>348</v>
      </c>
      <c r="C198" s="116" t="s">
        <v>162</v>
      </c>
      <c r="D198" s="128" t="s">
        <v>299</v>
      </c>
      <c r="E198" s="128" t="s">
        <v>300</v>
      </c>
      <c r="F198" s="92" t="s">
        <v>349</v>
      </c>
      <c r="G198" s="102" t="s">
        <v>403</v>
      </c>
      <c r="H198" s="292"/>
      <c r="I198" s="130">
        <v>30000</v>
      </c>
      <c r="J198" s="104"/>
      <c r="K198" s="250">
        <f t="shared" si="4"/>
        <v>30000</v>
      </c>
      <c r="L198" s="234"/>
      <c r="M198" s="234"/>
      <c r="N198" s="78"/>
    </row>
    <row r="199" spans="1:19" x14ac:dyDescent="0.3">
      <c r="A199" s="308"/>
      <c r="B199" s="70" t="s">
        <v>350</v>
      </c>
      <c r="C199" s="116" t="s">
        <v>332</v>
      </c>
      <c r="D199" s="128" t="s">
        <v>299</v>
      </c>
      <c r="E199" s="128" t="s">
        <v>300</v>
      </c>
      <c r="F199" s="92" t="s">
        <v>351</v>
      </c>
      <c r="G199" s="102" t="s">
        <v>403</v>
      </c>
      <c r="H199" s="292"/>
      <c r="I199" s="130">
        <v>60000</v>
      </c>
      <c r="J199" s="104"/>
      <c r="K199" s="250">
        <f t="shared" si="4"/>
        <v>60000</v>
      </c>
      <c r="L199" s="234"/>
      <c r="M199" s="234"/>
      <c r="N199" s="78"/>
    </row>
    <row r="200" spans="1:19" ht="25.5" x14ac:dyDescent="0.3">
      <c r="A200" s="308"/>
      <c r="B200" s="170" t="s">
        <v>352</v>
      </c>
      <c r="C200" s="116" t="s">
        <v>162</v>
      </c>
      <c r="D200" s="128" t="s">
        <v>299</v>
      </c>
      <c r="E200" s="128" t="s">
        <v>300</v>
      </c>
      <c r="F200" s="92" t="s">
        <v>353</v>
      </c>
      <c r="G200" s="102" t="s">
        <v>403</v>
      </c>
      <c r="H200" s="292"/>
      <c r="I200" s="129">
        <v>52000</v>
      </c>
      <c r="J200" s="104"/>
      <c r="K200" s="250">
        <f t="shared" si="4"/>
        <v>52000</v>
      </c>
      <c r="L200" s="234"/>
      <c r="M200" s="234"/>
      <c r="N200" s="78"/>
    </row>
    <row r="201" spans="1:19" ht="25.5" x14ac:dyDescent="0.3">
      <c r="A201" s="308"/>
      <c r="B201" s="70" t="s">
        <v>354</v>
      </c>
      <c r="C201" s="116" t="s">
        <v>162</v>
      </c>
      <c r="D201" s="128" t="s">
        <v>299</v>
      </c>
      <c r="E201" s="128" t="s">
        <v>300</v>
      </c>
      <c r="F201" s="92" t="s">
        <v>355</v>
      </c>
      <c r="G201" s="102" t="s">
        <v>403</v>
      </c>
      <c r="H201" s="292"/>
      <c r="I201" s="130">
        <v>5000</v>
      </c>
      <c r="J201" s="104"/>
      <c r="K201" s="250">
        <f t="shared" si="4"/>
        <v>5000</v>
      </c>
      <c r="L201" s="234"/>
      <c r="M201" s="234"/>
      <c r="N201" s="78"/>
    </row>
    <row r="202" spans="1:19" x14ac:dyDescent="0.3">
      <c r="A202" s="308"/>
      <c r="B202" s="164" t="s">
        <v>356</v>
      </c>
      <c r="C202" s="116" t="s">
        <v>162</v>
      </c>
      <c r="D202" s="128" t="s">
        <v>299</v>
      </c>
      <c r="E202" s="128" t="s">
        <v>300</v>
      </c>
      <c r="F202" s="92" t="s">
        <v>357</v>
      </c>
      <c r="G202" s="102" t="s">
        <v>403</v>
      </c>
      <c r="H202" s="292"/>
      <c r="I202" s="130">
        <v>20000</v>
      </c>
      <c r="J202" s="104"/>
      <c r="K202" s="250">
        <f t="shared" si="4"/>
        <v>20000</v>
      </c>
      <c r="L202" s="234"/>
      <c r="M202" s="234"/>
      <c r="N202" s="78"/>
    </row>
    <row r="203" spans="1:19" x14ac:dyDescent="0.3">
      <c r="A203" s="308"/>
      <c r="B203" s="164" t="s">
        <v>358</v>
      </c>
      <c r="C203" s="116" t="s">
        <v>162</v>
      </c>
      <c r="D203" s="128" t="s">
        <v>299</v>
      </c>
      <c r="E203" s="128" t="s">
        <v>300</v>
      </c>
      <c r="F203" s="92" t="s">
        <v>359</v>
      </c>
      <c r="G203" s="102" t="s">
        <v>403</v>
      </c>
      <c r="H203" s="292"/>
      <c r="I203" s="130">
        <v>32967.910000000003</v>
      </c>
      <c r="J203" s="104"/>
      <c r="K203" s="250">
        <f t="shared" si="4"/>
        <v>32967.910000000003</v>
      </c>
      <c r="L203" s="234"/>
      <c r="M203" s="234"/>
      <c r="N203" s="78"/>
    </row>
    <row r="204" spans="1:19" ht="25.5" x14ac:dyDescent="0.3">
      <c r="A204" s="308"/>
      <c r="B204" s="70" t="s">
        <v>360</v>
      </c>
      <c r="C204" s="116" t="s">
        <v>162</v>
      </c>
      <c r="D204" s="128" t="s">
        <v>299</v>
      </c>
      <c r="E204" s="128" t="s">
        <v>300</v>
      </c>
      <c r="F204" s="92" t="s">
        <v>361</v>
      </c>
      <c r="G204" s="102" t="s">
        <v>403</v>
      </c>
      <c r="H204" s="292"/>
      <c r="I204" s="130">
        <v>38000</v>
      </c>
      <c r="J204" s="104"/>
      <c r="K204" s="250">
        <f t="shared" si="4"/>
        <v>38000</v>
      </c>
      <c r="L204" s="234"/>
      <c r="M204" s="234"/>
      <c r="N204" s="78"/>
    </row>
    <row r="205" spans="1:19" s="156" customFormat="1" ht="25.5" x14ac:dyDescent="0.25">
      <c r="A205" s="308"/>
      <c r="B205" s="75" t="s">
        <v>406</v>
      </c>
      <c r="C205" s="116" t="s">
        <v>362</v>
      </c>
      <c r="D205" s="128" t="s">
        <v>299</v>
      </c>
      <c r="E205" s="128" t="s">
        <v>300</v>
      </c>
      <c r="F205" s="92" t="s">
        <v>549</v>
      </c>
      <c r="G205" s="102" t="s">
        <v>403</v>
      </c>
      <c r="H205" s="292"/>
      <c r="I205" s="130">
        <v>15000</v>
      </c>
      <c r="J205" s="104"/>
      <c r="K205" s="250">
        <f t="shared" si="4"/>
        <v>15000</v>
      </c>
      <c r="L205" s="258"/>
      <c r="M205" s="258"/>
      <c r="N205" s="78"/>
    </row>
    <row r="206" spans="1:19" ht="25.5" x14ac:dyDescent="0.3">
      <c r="A206" s="116" t="s">
        <v>363</v>
      </c>
      <c r="B206" s="176" t="s">
        <v>364</v>
      </c>
      <c r="C206" s="102" t="s">
        <v>23</v>
      </c>
      <c r="D206" s="128" t="s">
        <v>422</v>
      </c>
      <c r="E206" s="128" t="s">
        <v>300</v>
      </c>
      <c r="F206" s="92" t="s">
        <v>365</v>
      </c>
      <c r="G206" s="237" t="s">
        <v>112</v>
      </c>
      <c r="H206" s="292"/>
      <c r="I206" s="88">
        <v>15000</v>
      </c>
      <c r="J206" s="90"/>
      <c r="K206" s="250">
        <f t="shared" si="4"/>
        <v>15000</v>
      </c>
      <c r="L206" s="234"/>
      <c r="M206" s="234"/>
      <c r="N206" s="78"/>
      <c r="P206" s="238"/>
      <c r="S206" s="249"/>
    </row>
    <row r="207" spans="1:19" ht="25.5" x14ac:dyDescent="0.3">
      <c r="A207" s="116" t="s">
        <v>366</v>
      </c>
      <c r="B207" s="176" t="s">
        <v>367</v>
      </c>
      <c r="C207" s="102" t="s">
        <v>23</v>
      </c>
      <c r="D207" s="128" t="s">
        <v>299</v>
      </c>
      <c r="E207" s="128" t="s">
        <v>300</v>
      </c>
      <c r="F207" s="92" t="s">
        <v>368</v>
      </c>
      <c r="G207" s="237" t="s">
        <v>112</v>
      </c>
      <c r="H207" s="292"/>
      <c r="I207" s="88">
        <v>20000</v>
      </c>
      <c r="J207" s="90"/>
      <c r="K207" s="250">
        <f t="shared" si="4"/>
        <v>20000</v>
      </c>
      <c r="L207" s="234"/>
      <c r="M207" s="234"/>
      <c r="N207" s="78"/>
      <c r="P207" s="238"/>
      <c r="S207" s="249"/>
    </row>
    <row r="208" spans="1:19" ht="38.25" x14ac:dyDescent="0.3">
      <c r="A208" s="288"/>
      <c r="B208" s="177" t="s">
        <v>369</v>
      </c>
      <c r="C208" s="78" t="s">
        <v>23</v>
      </c>
      <c r="D208" s="128" t="s">
        <v>299</v>
      </c>
      <c r="E208" s="128" t="s">
        <v>300</v>
      </c>
      <c r="F208" s="92" t="s">
        <v>370</v>
      </c>
      <c r="G208" s="237" t="s">
        <v>112</v>
      </c>
      <c r="H208" s="319"/>
      <c r="I208" s="88">
        <v>10000</v>
      </c>
      <c r="J208" s="90"/>
      <c r="K208" s="250">
        <f t="shared" si="4"/>
        <v>10000</v>
      </c>
      <c r="L208" s="234"/>
      <c r="M208" s="234"/>
      <c r="N208" s="78"/>
      <c r="S208" s="249"/>
    </row>
    <row r="209" spans="1:19" ht="25.5" x14ac:dyDescent="0.3">
      <c r="A209" s="116" t="s">
        <v>371</v>
      </c>
      <c r="B209" s="176" t="s">
        <v>372</v>
      </c>
      <c r="C209" s="78" t="s">
        <v>373</v>
      </c>
      <c r="D209" s="78" t="s">
        <v>423</v>
      </c>
      <c r="E209" s="78" t="s">
        <v>423</v>
      </c>
      <c r="F209" s="92" t="s">
        <v>374</v>
      </c>
      <c r="G209" s="237" t="s">
        <v>112</v>
      </c>
      <c r="H209" s="178">
        <v>0</v>
      </c>
      <c r="I209" s="88">
        <v>100000</v>
      </c>
      <c r="J209" s="90"/>
      <c r="K209" s="250">
        <f t="shared" si="4"/>
        <v>100000</v>
      </c>
      <c r="L209" s="234"/>
      <c r="M209" s="234"/>
      <c r="N209" s="78"/>
      <c r="S209" s="249"/>
    </row>
    <row r="210" spans="1:19" ht="25.5" x14ac:dyDescent="0.3">
      <c r="A210" s="248" t="s">
        <v>33</v>
      </c>
      <c r="B210" s="176" t="s">
        <v>375</v>
      </c>
      <c r="C210" s="78" t="s">
        <v>373</v>
      </c>
      <c r="D210" s="78" t="s">
        <v>423</v>
      </c>
      <c r="E210" s="78" t="s">
        <v>424</v>
      </c>
      <c r="F210" s="92" t="s">
        <v>376</v>
      </c>
      <c r="G210" s="237" t="s">
        <v>112</v>
      </c>
      <c r="H210" s="178">
        <v>0</v>
      </c>
      <c r="I210" s="88">
        <v>300000</v>
      </c>
      <c r="J210" s="90"/>
      <c r="K210" s="250">
        <f t="shared" si="4"/>
        <v>300000</v>
      </c>
      <c r="L210" s="234"/>
      <c r="M210" s="234"/>
      <c r="N210" s="78"/>
      <c r="S210" s="249"/>
    </row>
    <row r="211" spans="1:19" x14ac:dyDescent="0.3">
      <c r="A211" s="248"/>
      <c r="B211" s="176" t="s">
        <v>570</v>
      </c>
      <c r="C211" s="78" t="s">
        <v>236</v>
      </c>
      <c r="D211" s="128">
        <v>42736</v>
      </c>
      <c r="E211" s="128">
        <v>43100</v>
      </c>
      <c r="F211" s="92"/>
      <c r="G211" s="237" t="s">
        <v>112</v>
      </c>
      <c r="H211" s="178"/>
      <c r="I211" s="88">
        <v>60000</v>
      </c>
      <c r="J211" s="90"/>
      <c r="K211" s="250">
        <f t="shared" si="4"/>
        <v>60000</v>
      </c>
      <c r="L211" s="234"/>
      <c r="M211" s="234"/>
      <c r="N211" s="78"/>
      <c r="S211" s="249"/>
    </row>
    <row r="212" spans="1:19" x14ac:dyDescent="0.3">
      <c r="A212" s="248"/>
      <c r="B212" s="177" t="s">
        <v>427</v>
      </c>
      <c r="C212" s="78" t="s">
        <v>23</v>
      </c>
      <c r="D212" s="128">
        <v>42736</v>
      </c>
      <c r="E212" s="128">
        <v>43100</v>
      </c>
      <c r="F212" s="92" t="s">
        <v>377</v>
      </c>
      <c r="G212" s="237" t="s">
        <v>112</v>
      </c>
      <c r="H212" s="178"/>
      <c r="I212" s="88">
        <v>200000</v>
      </c>
      <c r="J212" s="90"/>
      <c r="K212" s="250">
        <f t="shared" si="4"/>
        <v>200000</v>
      </c>
      <c r="L212" s="234"/>
      <c r="M212" s="234"/>
      <c r="N212" s="78"/>
      <c r="S212" s="249"/>
    </row>
    <row r="213" spans="1:19" x14ac:dyDescent="0.3">
      <c r="A213" s="248"/>
      <c r="B213" s="177" t="s">
        <v>428</v>
      </c>
      <c r="C213" s="78" t="s">
        <v>378</v>
      </c>
      <c r="D213" s="128">
        <v>42736</v>
      </c>
      <c r="E213" s="128">
        <v>43100</v>
      </c>
      <c r="F213" s="92" t="s">
        <v>379</v>
      </c>
      <c r="G213" s="237" t="s">
        <v>112</v>
      </c>
      <c r="H213" s="178"/>
      <c r="I213" s="88">
        <v>300000</v>
      </c>
      <c r="J213" s="90"/>
      <c r="K213" s="250">
        <f t="shared" si="4"/>
        <v>300000</v>
      </c>
      <c r="L213" s="234"/>
      <c r="M213" s="234"/>
      <c r="N213" s="78"/>
      <c r="S213" s="249"/>
    </row>
    <row r="214" spans="1:19" x14ac:dyDescent="0.3">
      <c r="A214" s="248"/>
      <c r="B214" s="177" t="s">
        <v>569</v>
      </c>
      <c r="C214" s="78"/>
      <c r="D214" s="128"/>
      <c r="E214" s="128"/>
      <c r="F214" s="92"/>
      <c r="G214" s="237"/>
      <c r="H214" s="88">
        <v>1040985.56</v>
      </c>
      <c r="I214" s="88"/>
      <c r="J214" s="90"/>
      <c r="K214" s="250">
        <f t="shared" si="4"/>
        <v>1040985.56</v>
      </c>
      <c r="L214" s="234"/>
      <c r="M214" s="234"/>
      <c r="N214" s="78"/>
      <c r="S214" s="249"/>
    </row>
    <row r="215" spans="1:19" ht="25.5" x14ac:dyDescent="0.3">
      <c r="A215" s="248"/>
      <c r="B215" s="177" t="s">
        <v>380</v>
      </c>
      <c r="C215" s="78" t="s">
        <v>373</v>
      </c>
      <c r="D215" s="128">
        <v>42736</v>
      </c>
      <c r="E215" s="128">
        <v>43100</v>
      </c>
      <c r="F215" s="92" t="s">
        <v>381</v>
      </c>
      <c r="G215" s="237" t="s">
        <v>112</v>
      </c>
      <c r="H215" s="88">
        <v>150000</v>
      </c>
      <c r="I215" s="88"/>
      <c r="J215" s="88"/>
      <c r="K215" s="250">
        <f t="shared" si="4"/>
        <v>150000</v>
      </c>
      <c r="L215" s="234"/>
      <c r="M215" s="234"/>
      <c r="N215" s="78"/>
    </row>
    <row r="216" spans="1:19" ht="25.5" x14ac:dyDescent="0.3">
      <c r="A216" s="248"/>
      <c r="B216" s="177" t="s">
        <v>382</v>
      </c>
      <c r="C216" s="78" t="s">
        <v>373</v>
      </c>
      <c r="D216" s="128">
        <v>42736</v>
      </c>
      <c r="E216" s="128">
        <v>43100</v>
      </c>
      <c r="F216" s="92" t="s">
        <v>383</v>
      </c>
      <c r="G216" s="237" t="s">
        <v>112</v>
      </c>
      <c r="H216" s="88">
        <v>200000</v>
      </c>
      <c r="I216" s="88"/>
      <c r="J216" s="88"/>
      <c r="K216" s="250">
        <f t="shared" si="4"/>
        <v>200000</v>
      </c>
      <c r="L216" s="234"/>
      <c r="M216" s="234"/>
      <c r="N216" s="78"/>
    </row>
    <row r="217" spans="1:19" ht="25.5" x14ac:dyDescent="0.3">
      <c r="A217" s="248"/>
      <c r="B217" s="177" t="s">
        <v>384</v>
      </c>
      <c r="C217" s="78" t="s">
        <v>373</v>
      </c>
      <c r="D217" s="128">
        <v>42736</v>
      </c>
      <c r="E217" s="128">
        <v>43100</v>
      </c>
      <c r="F217" s="92" t="s">
        <v>385</v>
      </c>
      <c r="G217" s="237" t="s">
        <v>112</v>
      </c>
      <c r="H217" s="88">
        <v>1416000</v>
      </c>
      <c r="I217" s="88"/>
      <c r="J217" s="88"/>
      <c r="K217" s="250">
        <f t="shared" si="4"/>
        <v>1416000</v>
      </c>
      <c r="L217" s="234"/>
      <c r="M217" s="234"/>
      <c r="N217" s="78"/>
    </row>
    <row r="218" spans="1:19" x14ac:dyDescent="0.3">
      <c r="A218" s="356" t="s">
        <v>420</v>
      </c>
      <c r="B218" s="356"/>
      <c r="C218" s="356"/>
      <c r="D218" s="356"/>
      <c r="E218" s="356"/>
      <c r="F218" s="356"/>
      <c r="G218" s="356"/>
      <c r="H218" s="356"/>
      <c r="I218" s="356"/>
      <c r="J218" s="356"/>
      <c r="K218" s="250">
        <f>SUM(K64,K115,K167,K177,K189,K206:K217)</f>
        <v>11796475.48</v>
      </c>
      <c r="L218" s="259"/>
      <c r="M218" s="234"/>
      <c r="N218" s="78"/>
    </row>
    <row r="219" spans="1:19" x14ac:dyDescent="0.3">
      <c r="A219" s="357" t="s">
        <v>12</v>
      </c>
      <c r="B219" s="357"/>
      <c r="C219" s="357"/>
      <c r="D219" s="357"/>
      <c r="E219" s="357"/>
      <c r="F219" s="357"/>
      <c r="G219" s="357"/>
      <c r="H219" s="115">
        <f>SUM(H11:H217)</f>
        <v>32849576.759999998</v>
      </c>
      <c r="I219" s="115">
        <f>SUM(I11:I217)</f>
        <v>28025323.390000001</v>
      </c>
      <c r="J219" s="115">
        <f>SUM(J11:J217)</f>
        <v>6184390.8499999996</v>
      </c>
      <c r="K219" s="115">
        <f>SUM(K35,K45,K58,K62,K64,K115,K167,K177,K189,K206:K217)</f>
        <v>67059290.999999993</v>
      </c>
      <c r="L219" s="115"/>
      <c r="M219" s="178"/>
      <c r="N219" s="78"/>
    </row>
    <row r="220" spans="1:19" x14ac:dyDescent="0.3">
      <c r="A220" s="96"/>
      <c r="B220" s="179"/>
      <c r="C220" s="124"/>
      <c r="D220" s="174"/>
      <c r="E220" s="174"/>
      <c r="F220" s="67"/>
      <c r="G220" s="180"/>
      <c r="H220" s="181"/>
      <c r="I220" s="175"/>
      <c r="J220" s="175"/>
      <c r="K220" s="182"/>
      <c r="L220" s="183"/>
      <c r="M220" s="184"/>
      <c r="N220" s="124"/>
    </row>
    <row r="221" spans="1:19" x14ac:dyDescent="0.3">
      <c r="A221" s="185"/>
      <c r="B221" s="186" t="s">
        <v>386</v>
      </c>
      <c r="C221" s="124"/>
      <c r="D221" s="187"/>
      <c r="E221" s="187"/>
      <c r="F221" s="188"/>
      <c r="G221" s="189"/>
      <c r="H221" s="190"/>
      <c r="I221" s="190"/>
      <c r="J221" s="186" t="s">
        <v>387</v>
      </c>
      <c r="K221" s="184"/>
      <c r="L221" s="184"/>
      <c r="M221" s="184"/>
      <c r="N221" s="124"/>
    </row>
    <row r="222" spans="1:19" x14ac:dyDescent="0.3">
      <c r="A222" s="185"/>
      <c r="B222" s="191" t="s">
        <v>388</v>
      </c>
      <c r="C222" s="124"/>
      <c r="D222" s="187"/>
      <c r="E222" s="187"/>
      <c r="F222" s="188"/>
      <c r="G222" s="189"/>
      <c r="H222" s="190"/>
      <c r="I222" s="190"/>
      <c r="J222" s="190"/>
      <c r="K222" s="192" t="s">
        <v>389</v>
      </c>
      <c r="L222" s="184"/>
      <c r="M222" s="184"/>
      <c r="N222" s="124"/>
    </row>
    <row r="223" spans="1:19" ht="25.5" x14ac:dyDescent="0.3">
      <c r="A223" s="185"/>
      <c r="B223" s="193" t="s">
        <v>390</v>
      </c>
      <c r="C223" s="124"/>
      <c r="D223" s="187"/>
      <c r="E223" s="187"/>
      <c r="F223" s="188"/>
      <c r="G223" s="189"/>
      <c r="H223" s="190"/>
      <c r="I223" s="190"/>
      <c r="J223" s="190"/>
      <c r="K223" s="194" t="s">
        <v>391</v>
      </c>
      <c r="L223" s="184"/>
      <c r="M223" s="184"/>
      <c r="N223" s="124"/>
    </row>
    <row r="225" spans="3:14" s="195" customFormat="1" ht="15.75" x14ac:dyDescent="0.25">
      <c r="C225" s="196"/>
      <c r="N225" s="196"/>
    </row>
    <row r="226" spans="3:14" s="195" customFormat="1" ht="15.75" x14ac:dyDescent="0.25">
      <c r="C226" s="196"/>
      <c r="H226" s="197"/>
      <c r="I226" s="197"/>
      <c r="J226" s="197"/>
      <c r="K226" s="197"/>
      <c r="N226" s="196"/>
    </row>
    <row r="227" spans="3:14" s="195" customFormat="1" ht="15.75" x14ac:dyDescent="0.25">
      <c r="C227" s="196"/>
      <c r="G227" s="198"/>
      <c r="H227" s="199"/>
      <c r="I227" s="199"/>
      <c r="J227" s="199"/>
      <c r="K227" s="199"/>
      <c r="L227" s="199"/>
      <c r="N227" s="196"/>
    </row>
    <row r="228" spans="3:14" s="195" customFormat="1" ht="15.75" x14ac:dyDescent="0.25">
      <c r="C228" s="196"/>
      <c r="G228" s="198"/>
      <c r="H228" s="200"/>
      <c r="I228" s="201"/>
      <c r="J228" s="201"/>
      <c r="K228" s="202"/>
      <c r="N228" s="196"/>
    </row>
  </sheetData>
  <mergeCells count="35">
    <mergeCell ref="L7:M7"/>
    <mergeCell ref="A8:A9"/>
    <mergeCell ref="B8:B9"/>
    <mergeCell ref="C8:C10"/>
    <mergeCell ref="D8:E8"/>
    <mergeCell ref="F8:F10"/>
    <mergeCell ref="G8:G10"/>
    <mergeCell ref="L6:M6"/>
    <mergeCell ref="A1:N1"/>
    <mergeCell ref="A2:N2"/>
    <mergeCell ref="A3:N3"/>
    <mergeCell ref="L4:M4"/>
    <mergeCell ref="L5:M5"/>
    <mergeCell ref="A219:G219"/>
    <mergeCell ref="N8:N10"/>
    <mergeCell ref="D9:D10"/>
    <mergeCell ref="E9:E10"/>
    <mergeCell ref="H9:H10"/>
    <mergeCell ref="I9:I10"/>
    <mergeCell ref="J9:J10"/>
    <mergeCell ref="K9:K10"/>
    <mergeCell ref="L9:L10"/>
    <mergeCell ref="M9:M10"/>
    <mergeCell ref="A35:J35"/>
    <mergeCell ref="A45:J45"/>
    <mergeCell ref="A62:J62"/>
    <mergeCell ref="A46:B46"/>
    <mergeCell ref="A59:B59"/>
    <mergeCell ref="A63:B63"/>
    <mergeCell ref="A218:J218"/>
    <mergeCell ref="A58:J58"/>
    <mergeCell ref="A36:B36"/>
    <mergeCell ref="H8:K8"/>
    <mergeCell ref="L8:M8"/>
    <mergeCell ref="A10:B10"/>
  </mergeCells>
  <dataValidations count="1">
    <dataValidation operator="lessThanOrEqual" allowBlank="1" showInputMessage="1" showErrorMessage="1" sqref="H11:K11"/>
  </dataValidations>
  <pageMargins left="0.21" right="0.24" top="0.32" bottom="0.32" header="0.3" footer="0.3"/>
  <pageSetup paperSize="9" scale="79" orientation="landscape" horizontalDpi="0" verticalDpi="0" r:id="rId1"/>
  <rowBreaks count="4" manualBreakCount="4">
    <brk id="67" max="13" man="1"/>
    <brk id="95" max="13" man="1"/>
    <brk id="124" max="13" man="1"/>
    <brk id="155" max="13" man="1"/>
  </rowBreaks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7"/>
  <sheetViews>
    <sheetView zoomScale="90" zoomScaleNormal="90" zoomScaleSheetLayoutView="100" workbookViewId="0">
      <selection activeCell="B38" sqref="B38"/>
    </sheetView>
  </sheetViews>
  <sheetFormatPr defaultRowHeight="15" x14ac:dyDescent="0.25"/>
  <cols>
    <col min="2" max="2" width="44.5703125" customWidth="1"/>
    <col min="3" max="3" width="10.85546875" hidden="1" customWidth="1"/>
    <col min="4" max="4" width="10.5703125" hidden="1" customWidth="1"/>
    <col min="5" max="5" width="15.140625" customWidth="1"/>
    <col min="6" max="6" width="16.7109375" customWidth="1"/>
    <col min="7" max="7" width="20.28515625" customWidth="1"/>
    <col min="9" max="9" width="16.140625" style="9" customWidth="1"/>
    <col min="10" max="10" width="14.85546875" customWidth="1"/>
    <col min="11" max="11" width="12.5703125" bestFit="1" customWidth="1"/>
  </cols>
  <sheetData>
    <row r="1" spans="1:9" x14ac:dyDescent="0.25">
      <c r="A1" s="358" t="s">
        <v>0</v>
      </c>
      <c r="B1" s="358"/>
      <c r="C1" s="358"/>
      <c r="D1" s="358"/>
      <c r="E1" s="358"/>
      <c r="F1" s="358"/>
      <c r="G1" s="358"/>
      <c r="H1" s="358"/>
    </row>
    <row r="2" spans="1:9" x14ac:dyDescent="0.25">
      <c r="A2" s="358" t="s">
        <v>1</v>
      </c>
      <c r="B2" s="358"/>
      <c r="C2" s="358"/>
      <c r="D2" s="358"/>
      <c r="E2" s="358"/>
      <c r="F2" s="358"/>
      <c r="G2" s="358"/>
      <c r="H2" s="358"/>
    </row>
    <row r="3" spans="1:9" x14ac:dyDescent="0.25">
      <c r="A3" s="358" t="s">
        <v>65</v>
      </c>
      <c r="B3" s="358"/>
      <c r="C3" s="358"/>
      <c r="D3" s="358"/>
      <c r="E3" s="358"/>
      <c r="F3" s="358"/>
      <c r="G3" s="358"/>
      <c r="H3" s="358"/>
    </row>
    <row r="4" spans="1:9" x14ac:dyDescent="0.25">
      <c r="C4" s="6"/>
      <c r="G4" s="16"/>
    </row>
    <row r="5" spans="1:9" x14ac:dyDescent="0.25">
      <c r="A5" t="s">
        <v>2</v>
      </c>
      <c r="C5" s="6"/>
      <c r="E5" s="9" t="s">
        <v>3</v>
      </c>
      <c r="F5" s="9"/>
      <c r="G5" s="9">
        <v>67059291</v>
      </c>
    </row>
    <row r="6" spans="1:9" x14ac:dyDescent="0.25">
      <c r="C6" s="6"/>
      <c r="E6" s="9"/>
      <c r="F6" s="9" t="s">
        <v>4</v>
      </c>
      <c r="G6" s="9">
        <v>60796791</v>
      </c>
    </row>
    <row r="7" spans="1:9" x14ac:dyDescent="0.25">
      <c r="C7" s="6"/>
      <c r="E7" s="9"/>
      <c r="F7" s="9">
        <v>0.2</v>
      </c>
      <c r="G7" s="9">
        <v>12159358.199999999</v>
      </c>
    </row>
    <row r="8" spans="1:9" x14ac:dyDescent="0.25">
      <c r="C8" s="6"/>
      <c r="E8" s="9"/>
      <c r="F8" s="9" t="s">
        <v>5</v>
      </c>
      <c r="G8" s="9">
        <v>6262500</v>
      </c>
      <c r="I8" s="9" t="s">
        <v>79</v>
      </c>
    </row>
    <row r="9" spans="1:9" x14ac:dyDescent="0.25">
      <c r="A9" s="1" t="s">
        <v>6</v>
      </c>
      <c r="B9" s="1" t="s">
        <v>7</v>
      </c>
      <c r="C9" s="7" t="s">
        <v>8</v>
      </c>
      <c r="D9" s="1" t="s">
        <v>9</v>
      </c>
      <c r="E9" s="1"/>
      <c r="F9" s="1"/>
      <c r="G9" s="10"/>
      <c r="H9" s="1"/>
    </row>
    <row r="10" spans="1:9" x14ac:dyDescent="0.25">
      <c r="A10" s="1"/>
      <c r="B10" s="1"/>
      <c r="C10" s="7"/>
      <c r="D10" s="1"/>
      <c r="E10" s="1"/>
      <c r="F10" s="1"/>
      <c r="G10" s="17"/>
      <c r="H10" s="1"/>
    </row>
    <row r="11" spans="1:9" x14ac:dyDescent="0.25">
      <c r="A11" s="1"/>
      <c r="B11" s="1"/>
      <c r="C11" s="1"/>
      <c r="D11" s="1"/>
      <c r="E11" s="1" t="s">
        <v>10</v>
      </c>
      <c r="F11" s="1" t="s">
        <v>11</v>
      </c>
      <c r="G11" s="1" t="s">
        <v>12</v>
      </c>
      <c r="H11" s="1"/>
    </row>
    <row r="12" spans="1:9" x14ac:dyDescent="0.25">
      <c r="A12" s="1"/>
      <c r="B12" s="1"/>
      <c r="C12" s="1"/>
      <c r="D12" s="1"/>
      <c r="E12" s="1"/>
      <c r="F12" s="1"/>
      <c r="G12" s="1"/>
      <c r="H12" s="1"/>
    </row>
    <row r="13" spans="1:9" x14ac:dyDescent="0.25">
      <c r="A13" s="1" t="s">
        <v>13</v>
      </c>
      <c r="B13" s="1" t="s">
        <v>14</v>
      </c>
      <c r="C13" s="1" t="s">
        <v>15</v>
      </c>
      <c r="D13" s="1" t="s">
        <v>16</v>
      </c>
      <c r="E13" s="1" t="s">
        <v>17</v>
      </c>
      <c r="F13" s="1" t="s">
        <v>18</v>
      </c>
      <c r="G13" s="10" t="s">
        <v>19</v>
      </c>
      <c r="H13" s="1"/>
    </row>
    <row r="14" spans="1:9" x14ac:dyDescent="0.25">
      <c r="A14" s="1" t="s">
        <v>20</v>
      </c>
      <c r="B14" s="1"/>
      <c r="C14" s="1"/>
      <c r="D14" s="1"/>
      <c r="E14" s="1"/>
      <c r="F14" s="1"/>
      <c r="G14" s="18"/>
      <c r="H14" s="1"/>
    </row>
    <row r="15" spans="1:9" x14ac:dyDescent="0.25">
      <c r="A15" s="1" t="s">
        <v>21</v>
      </c>
      <c r="B15" s="1" t="s">
        <v>22</v>
      </c>
      <c r="C15" s="1" t="s">
        <v>23</v>
      </c>
      <c r="D15" s="1" t="s">
        <v>24</v>
      </c>
      <c r="E15" s="10">
        <v>76540.399999999994</v>
      </c>
      <c r="F15" s="10"/>
      <c r="G15" s="246">
        <v>76540.399999999994</v>
      </c>
      <c r="H15" s="1">
        <v>1</v>
      </c>
    </row>
    <row r="16" spans="1:9" x14ac:dyDescent="0.25">
      <c r="A16" s="1" t="s">
        <v>25</v>
      </c>
      <c r="B16" s="1" t="s">
        <v>26</v>
      </c>
      <c r="C16" s="1" t="s">
        <v>23</v>
      </c>
      <c r="D16" s="1" t="s">
        <v>24</v>
      </c>
      <c r="E16" s="10">
        <v>430000</v>
      </c>
      <c r="F16" s="10"/>
      <c r="G16" s="246">
        <v>430000</v>
      </c>
      <c r="H16" s="1">
        <v>2</v>
      </c>
    </row>
    <row r="17" spans="1:11" x14ac:dyDescent="0.25">
      <c r="A17" s="1" t="s">
        <v>27</v>
      </c>
      <c r="B17" s="1" t="s">
        <v>28</v>
      </c>
      <c r="C17" s="1" t="s">
        <v>23</v>
      </c>
      <c r="D17" s="1" t="s">
        <v>24</v>
      </c>
      <c r="E17" s="10">
        <v>120000</v>
      </c>
      <c r="F17" s="10"/>
      <c r="G17" s="246">
        <v>120000</v>
      </c>
      <c r="H17" s="1">
        <v>3</v>
      </c>
    </row>
    <row r="18" spans="1:11" x14ac:dyDescent="0.25">
      <c r="A18" s="1" t="s">
        <v>29</v>
      </c>
      <c r="B18" s="20" t="s">
        <v>67</v>
      </c>
      <c r="C18" s="20" t="s">
        <v>23</v>
      </c>
      <c r="D18" s="20" t="s">
        <v>24</v>
      </c>
      <c r="E18" s="21">
        <v>450000</v>
      </c>
      <c r="F18" s="21"/>
      <c r="G18" s="246">
        <f>E18</f>
        <v>450000</v>
      </c>
      <c r="H18" s="1">
        <v>4</v>
      </c>
      <c r="I18" s="9">
        <v>300000</v>
      </c>
    </row>
    <row r="19" spans="1:11" x14ac:dyDescent="0.25">
      <c r="A19" s="2"/>
      <c r="B19" s="2" t="s">
        <v>30</v>
      </c>
      <c r="C19" s="2" t="s">
        <v>31</v>
      </c>
      <c r="D19" s="2" t="s">
        <v>32</v>
      </c>
      <c r="E19" s="11" t="s">
        <v>33</v>
      </c>
      <c r="F19" s="11" t="s">
        <v>34</v>
      </c>
      <c r="G19" s="246" t="s">
        <v>33</v>
      </c>
      <c r="H19" s="2">
        <v>5</v>
      </c>
    </row>
    <row r="20" spans="1:11" x14ac:dyDescent="0.25">
      <c r="A20" s="1" t="s">
        <v>35</v>
      </c>
      <c r="B20" s="1" t="s">
        <v>36</v>
      </c>
      <c r="C20" s="1" t="s">
        <v>23</v>
      </c>
      <c r="D20" s="1" t="s">
        <v>32</v>
      </c>
      <c r="E20" s="10"/>
      <c r="F20" s="10">
        <v>800000</v>
      </c>
      <c r="G20" s="246">
        <f>F20</f>
        <v>800000</v>
      </c>
      <c r="H20" s="1">
        <v>6</v>
      </c>
      <c r="I20" s="9">
        <v>1000000</v>
      </c>
    </row>
    <row r="21" spans="1:11" x14ac:dyDescent="0.25">
      <c r="A21" s="1" t="s">
        <v>37</v>
      </c>
      <c r="B21" s="20" t="s">
        <v>38</v>
      </c>
      <c r="C21" s="20" t="s">
        <v>31</v>
      </c>
      <c r="D21" s="20" t="s">
        <v>24</v>
      </c>
      <c r="E21" s="21">
        <v>500000</v>
      </c>
      <c r="F21" s="21"/>
      <c r="G21" s="246">
        <f>E21</f>
        <v>500000</v>
      </c>
      <c r="H21" s="1">
        <v>7</v>
      </c>
      <c r="I21" s="9">
        <v>300000</v>
      </c>
    </row>
    <row r="22" spans="1:11" x14ac:dyDescent="0.25">
      <c r="A22" s="1" t="s">
        <v>39</v>
      </c>
      <c r="B22" s="20" t="s">
        <v>66</v>
      </c>
      <c r="C22" s="20" t="s">
        <v>40</v>
      </c>
      <c r="D22" s="20" t="s">
        <v>24</v>
      </c>
      <c r="E22" s="21">
        <v>50000</v>
      </c>
      <c r="F22" s="21">
        <v>100000</v>
      </c>
      <c r="G22" s="246">
        <f>E22+F22</f>
        <v>150000</v>
      </c>
      <c r="H22" s="1">
        <v>8</v>
      </c>
      <c r="I22" s="9">
        <v>120000</v>
      </c>
    </row>
    <row r="23" spans="1:11" x14ac:dyDescent="0.25">
      <c r="A23" s="3"/>
      <c r="B23" s="5" t="s">
        <v>41</v>
      </c>
      <c r="C23" s="230" t="s">
        <v>42</v>
      </c>
      <c r="D23" s="8"/>
      <c r="E23" s="12">
        <v>100000</v>
      </c>
      <c r="F23" s="14"/>
      <c r="G23" s="247">
        <v>100000</v>
      </c>
      <c r="H23" s="19">
        <v>9</v>
      </c>
    </row>
    <row r="24" spans="1:11" x14ac:dyDescent="0.25">
      <c r="A24" s="1"/>
      <c r="B24" s="1" t="s">
        <v>43</v>
      </c>
      <c r="C24" s="1" t="s">
        <v>23</v>
      </c>
      <c r="D24" s="1" t="s">
        <v>24</v>
      </c>
      <c r="E24" s="10">
        <v>75000</v>
      </c>
      <c r="F24" s="10"/>
      <c r="G24" s="246">
        <v>75000</v>
      </c>
      <c r="H24" s="1">
        <v>10</v>
      </c>
    </row>
    <row r="25" spans="1:11" x14ac:dyDescent="0.25">
      <c r="A25" s="1"/>
      <c r="B25" s="20" t="s">
        <v>44</v>
      </c>
      <c r="C25" s="20" t="s">
        <v>23</v>
      </c>
      <c r="D25" s="20" t="s">
        <v>32</v>
      </c>
      <c r="E25" s="21"/>
      <c r="F25" s="21">
        <v>500000</v>
      </c>
      <c r="G25" s="246">
        <f>F25</f>
        <v>500000</v>
      </c>
      <c r="H25" s="1">
        <v>11</v>
      </c>
      <c r="I25" s="9">
        <v>700000</v>
      </c>
    </row>
    <row r="26" spans="1:11" x14ac:dyDescent="0.25">
      <c r="A26" s="1"/>
      <c r="B26" s="20" t="s">
        <v>45</v>
      </c>
      <c r="C26" s="20"/>
      <c r="D26" s="20" t="s">
        <v>32</v>
      </c>
      <c r="E26" s="21"/>
      <c r="F26" s="21">
        <v>500000</v>
      </c>
      <c r="G26" s="246">
        <f>F26</f>
        <v>500000</v>
      </c>
      <c r="H26" s="1">
        <v>12</v>
      </c>
      <c r="I26" s="9">
        <v>700000</v>
      </c>
      <c r="J26" s="15">
        <f>SUM(G15:G26)</f>
        <v>3701540.4</v>
      </c>
      <c r="K26" t="s">
        <v>411</v>
      </c>
    </row>
    <row r="27" spans="1:11" x14ac:dyDescent="0.25">
      <c r="A27" s="1" t="s">
        <v>46</v>
      </c>
      <c r="B27" s="1" t="s">
        <v>47</v>
      </c>
      <c r="C27" s="1" t="s">
        <v>48</v>
      </c>
      <c r="D27" s="1" t="s">
        <v>24</v>
      </c>
      <c r="E27" s="10">
        <v>2000000</v>
      </c>
      <c r="F27" s="10"/>
      <c r="G27" s="10">
        <v>2000000</v>
      </c>
      <c r="H27" s="1">
        <v>13</v>
      </c>
    </row>
    <row r="28" spans="1:11" x14ac:dyDescent="0.25">
      <c r="A28" s="1">
        <v>3999</v>
      </c>
      <c r="B28" s="1" t="s">
        <v>49</v>
      </c>
      <c r="C28" s="1" t="s">
        <v>50</v>
      </c>
      <c r="D28" s="1" t="s">
        <v>24</v>
      </c>
      <c r="E28" s="10">
        <v>150000</v>
      </c>
      <c r="F28" s="10"/>
      <c r="G28" s="10">
        <v>500000</v>
      </c>
      <c r="H28" s="1">
        <v>14</v>
      </c>
    </row>
    <row r="29" spans="1:11" x14ac:dyDescent="0.25">
      <c r="A29" s="1" t="s">
        <v>51</v>
      </c>
      <c r="B29" s="1" t="s">
        <v>52</v>
      </c>
      <c r="C29" s="1" t="s">
        <v>53</v>
      </c>
      <c r="D29" s="1" t="s">
        <v>24</v>
      </c>
      <c r="E29" s="10">
        <v>400000</v>
      </c>
      <c r="F29" s="10"/>
      <c r="G29" s="10">
        <v>400000</v>
      </c>
      <c r="H29" s="1">
        <v>15</v>
      </c>
    </row>
    <row r="30" spans="1:11" x14ac:dyDescent="0.25">
      <c r="A30" s="1" t="s">
        <v>54</v>
      </c>
      <c r="B30" s="1" t="s">
        <v>55</v>
      </c>
      <c r="C30" s="1" t="s">
        <v>53</v>
      </c>
      <c r="D30" s="1" t="s">
        <v>24</v>
      </c>
      <c r="E30" s="10">
        <v>20000</v>
      </c>
      <c r="F30" s="10"/>
      <c r="G30" s="10">
        <v>20000</v>
      </c>
      <c r="H30" s="1">
        <v>16</v>
      </c>
    </row>
    <row r="31" spans="1:11" x14ac:dyDescent="0.25">
      <c r="A31" s="1" t="s">
        <v>56</v>
      </c>
      <c r="B31" s="1" t="s">
        <v>57</v>
      </c>
      <c r="C31" s="1" t="s">
        <v>53</v>
      </c>
      <c r="D31" s="1" t="s">
        <v>24</v>
      </c>
      <c r="E31" s="10">
        <v>65000</v>
      </c>
      <c r="F31" s="10"/>
      <c r="G31" s="10">
        <v>65000</v>
      </c>
      <c r="H31" s="1">
        <v>17</v>
      </c>
    </row>
    <row r="32" spans="1:11" x14ac:dyDescent="0.25">
      <c r="A32" s="4" t="s">
        <v>58</v>
      </c>
      <c r="B32" s="4" t="s">
        <v>59</v>
      </c>
      <c r="C32" s="4" t="s">
        <v>53</v>
      </c>
      <c r="D32" s="4" t="s">
        <v>24</v>
      </c>
      <c r="E32" s="13">
        <v>450000</v>
      </c>
      <c r="F32" s="13">
        <v>150000</v>
      </c>
      <c r="G32" s="13">
        <v>600000</v>
      </c>
      <c r="H32" s="4">
        <v>18</v>
      </c>
    </row>
    <row r="33" spans="1:11" x14ac:dyDescent="0.25">
      <c r="A33" s="1"/>
      <c r="B33" s="1" t="s">
        <v>60</v>
      </c>
      <c r="C33" s="1" t="s">
        <v>61</v>
      </c>
      <c r="D33" s="1" t="s">
        <v>32</v>
      </c>
      <c r="E33" s="10"/>
      <c r="F33" s="10">
        <v>500000</v>
      </c>
      <c r="G33" s="10">
        <v>500000</v>
      </c>
      <c r="H33" s="1">
        <v>19</v>
      </c>
      <c r="I33" s="245"/>
      <c r="J33" s="15">
        <f>SUM(G27:G33,G38)</f>
        <v>4285000</v>
      </c>
      <c r="K33" s="15" t="s">
        <v>409</v>
      </c>
    </row>
    <row r="34" spans="1:11" x14ac:dyDescent="0.25">
      <c r="A34" s="1"/>
      <c r="B34" s="20" t="s">
        <v>62</v>
      </c>
      <c r="C34" s="20" t="s">
        <v>23</v>
      </c>
      <c r="D34" s="20" t="s">
        <v>24</v>
      </c>
      <c r="E34" s="21">
        <v>400000</v>
      </c>
      <c r="F34" s="21">
        <v>200000</v>
      </c>
      <c r="G34" s="21">
        <f>E34+F34</f>
        <v>600000</v>
      </c>
      <c r="H34" s="1">
        <v>20</v>
      </c>
      <c r="I34" s="9">
        <v>425000</v>
      </c>
      <c r="J34" s="244">
        <v>2000000</v>
      </c>
    </row>
    <row r="35" spans="1:11" x14ac:dyDescent="0.25">
      <c r="A35" s="1"/>
      <c r="B35" s="1" t="s">
        <v>63</v>
      </c>
      <c r="C35" s="1" t="s">
        <v>23</v>
      </c>
      <c r="D35" s="1" t="s">
        <v>24</v>
      </c>
      <c r="E35" s="10">
        <v>250000</v>
      </c>
      <c r="F35" s="10"/>
      <c r="G35" s="21">
        <f t="shared" ref="G35:G38" si="0">E35+F35</f>
        <v>250000</v>
      </c>
      <c r="H35" s="1">
        <v>21</v>
      </c>
    </row>
    <row r="36" spans="1:11" x14ac:dyDescent="0.25">
      <c r="A36" s="22"/>
      <c r="B36" s="22" t="s">
        <v>404</v>
      </c>
      <c r="C36" s="22"/>
      <c r="D36" s="22"/>
      <c r="E36" s="239">
        <v>622817.80000000005</v>
      </c>
      <c r="F36" s="239"/>
      <c r="G36" s="21">
        <f t="shared" si="0"/>
        <v>622817.80000000005</v>
      </c>
      <c r="H36" s="1">
        <v>22</v>
      </c>
      <c r="I36" s="245"/>
      <c r="J36" s="6">
        <v>622817.80000000005</v>
      </c>
      <c r="K36" t="s">
        <v>413</v>
      </c>
    </row>
    <row r="37" spans="1:11" x14ac:dyDescent="0.25">
      <c r="A37" s="22"/>
      <c r="B37" s="22" t="s">
        <v>405</v>
      </c>
      <c r="C37" s="22"/>
      <c r="D37" s="22"/>
      <c r="E37" s="239">
        <v>700000</v>
      </c>
      <c r="F37" s="239"/>
      <c r="G37" s="21">
        <f t="shared" si="0"/>
        <v>700000</v>
      </c>
      <c r="H37" s="1">
        <v>23</v>
      </c>
    </row>
    <row r="38" spans="1:11" x14ac:dyDescent="0.25">
      <c r="A38" s="22"/>
      <c r="B38" s="22" t="s">
        <v>397</v>
      </c>
      <c r="C38" s="22"/>
      <c r="D38" s="22"/>
      <c r="E38" s="239">
        <v>200000</v>
      </c>
      <c r="F38" s="239"/>
      <c r="G38" s="21">
        <f t="shared" si="0"/>
        <v>200000</v>
      </c>
      <c r="H38" s="1">
        <v>24</v>
      </c>
      <c r="I38" s="245"/>
      <c r="J38" s="15">
        <f>G35+G34</f>
        <v>850000</v>
      </c>
      <c r="K38" t="s">
        <v>412</v>
      </c>
    </row>
    <row r="39" spans="1:11" x14ac:dyDescent="0.25">
      <c r="A39" s="22">
        <v>9911</v>
      </c>
      <c r="B39" s="23" t="s">
        <v>80</v>
      </c>
      <c r="C39" s="23" t="s">
        <v>23</v>
      </c>
      <c r="D39" s="23" t="s">
        <v>24</v>
      </c>
      <c r="E39" s="24"/>
      <c r="F39" s="24">
        <v>1000000</v>
      </c>
      <c r="G39" s="24">
        <f>F39</f>
        <v>1000000</v>
      </c>
      <c r="H39" s="1">
        <v>25</v>
      </c>
      <c r="I39" s="245"/>
      <c r="J39" s="15">
        <f>G38+G28</f>
        <v>700000</v>
      </c>
      <c r="K39" t="s">
        <v>410</v>
      </c>
    </row>
    <row r="40" spans="1:11" ht="15.75" thickBot="1" x14ac:dyDescent="0.3">
      <c r="A40" s="22">
        <v>9911</v>
      </c>
      <c r="B40" s="23" t="s">
        <v>81</v>
      </c>
      <c r="C40" s="23" t="s">
        <v>23</v>
      </c>
      <c r="D40" s="23" t="s">
        <v>24</v>
      </c>
      <c r="E40" s="24"/>
      <c r="F40" s="24">
        <v>1000000</v>
      </c>
      <c r="G40" s="24">
        <f>F40</f>
        <v>1000000</v>
      </c>
      <c r="H40" s="1">
        <v>26</v>
      </c>
      <c r="I40" s="9">
        <v>1000000</v>
      </c>
    </row>
    <row r="41" spans="1:11" ht="15.75" thickBot="1" x14ac:dyDescent="0.3">
      <c r="A41" s="25" t="s">
        <v>64</v>
      </c>
      <c r="B41" s="26"/>
      <c r="C41" s="26"/>
      <c r="D41" s="26"/>
      <c r="E41" s="27">
        <f>SUM(E15:E40)</f>
        <v>7059358.2000000002</v>
      </c>
      <c r="F41" s="27">
        <f>SUM(F15:F40)</f>
        <v>4750000</v>
      </c>
      <c r="G41" s="29">
        <f>SUM(G15:G40)</f>
        <v>12159358.200000001</v>
      </c>
      <c r="H41" s="28"/>
      <c r="J41" s="15">
        <f>SUM(J26:J40)</f>
        <v>12159358.200000001</v>
      </c>
    </row>
    <row r="42" spans="1:11" x14ac:dyDescent="0.25">
      <c r="A42" s="30"/>
      <c r="B42" s="30"/>
      <c r="C42" s="30"/>
      <c r="D42" s="30"/>
      <c r="E42" s="30" t="s">
        <v>33</v>
      </c>
      <c r="F42" s="31">
        <f>G7-G41</f>
        <v>0</v>
      </c>
      <c r="G42" s="32">
        <v>0</v>
      </c>
      <c r="H42" s="30"/>
    </row>
    <row r="43" spans="1:11" x14ac:dyDescent="0.25">
      <c r="A43" s="30"/>
      <c r="B43" s="33" t="s">
        <v>76</v>
      </c>
      <c r="C43" s="30"/>
      <c r="D43" s="30"/>
      <c r="E43" s="31">
        <f>E41+F41</f>
        <v>11809358.199999999</v>
      </c>
      <c r="F43" s="30"/>
      <c r="G43" s="30"/>
      <c r="H43" s="30"/>
    </row>
    <row r="44" spans="1:11" x14ac:dyDescent="0.25">
      <c r="B44" t="s">
        <v>68</v>
      </c>
      <c r="F44" s="9">
        <v>3352964.55</v>
      </c>
      <c r="G44" s="9" t="s">
        <v>33</v>
      </c>
      <c r="H44" s="39" t="s">
        <v>82</v>
      </c>
      <c r="I44" s="232"/>
    </row>
    <row r="45" spans="1:11" x14ac:dyDescent="0.25">
      <c r="B45" t="s">
        <v>69</v>
      </c>
      <c r="F45" s="9">
        <v>3352964.55</v>
      </c>
      <c r="G45" s="9" t="s">
        <v>33</v>
      </c>
    </row>
    <row r="46" spans="1:11" x14ac:dyDescent="0.25">
      <c r="B46" t="s">
        <v>70</v>
      </c>
      <c r="F46" s="9">
        <v>607967.91</v>
      </c>
      <c r="G46" s="9" t="s">
        <v>33</v>
      </c>
    </row>
    <row r="47" spans="1:11" x14ac:dyDescent="0.25">
      <c r="B47" t="s">
        <v>71</v>
      </c>
      <c r="C47" s="359">
        <v>335296.45</v>
      </c>
      <c r="D47" s="359"/>
      <c r="E47" s="6">
        <v>335296.46000000002</v>
      </c>
      <c r="F47" s="9">
        <v>670592.91</v>
      </c>
      <c r="G47" s="36">
        <f>SUM(F44:F47)</f>
        <v>7984489.9199999999</v>
      </c>
      <c r="I47" s="233">
        <f>G41+G47</f>
        <v>20143848.120000001</v>
      </c>
    </row>
    <row r="48" spans="1:11" x14ac:dyDescent="0.25">
      <c r="A48" t="s">
        <v>33</v>
      </c>
      <c r="B48" s="34" t="s">
        <v>83</v>
      </c>
      <c r="G48" s="35"/>
      <c r="I48" s="233"/>
    </row>
    <row r="49" spans="1:9" x14ac:dyDescent="0.25">
      <c r="B49" t="s">
        <v>72</v>
      </c>
      <c r="F49" s="9">
        <v>32849576.760000002</v>
      </c>
      <c r="I49" s="233"/>
    </row>
    <row r="50" spans="1:9" x14ac:dyDescent="0.25">
      <c r="B50" t="s">
        <v>73</v>
      </c>
      <c r="F50" s="9">
        <v>11821475.27</v>
      </c>
      <c r="I50" s="233">
        <f>G47+F50</f>
        <v>19805965.189999998</v>
      </c>
    </row>
    <row r="51" spans="1:9" x14ac:dyDescent="0.25">
      <c r="B51" t="s">
        <v>74</v>
      </c>
      <c r="F51" s="9">
        <v>2244390.85</v>
      </c>
      <c r="G51" s="37">
        <f>SUM(F49:F51)</f>
        <v>46915442.880000003</v>
      </c>
      <c r="I51" s="233">
        <f>F51-G7</f>
        <v>-9914967.3499999996</v>
      </c>
    </row>
    <row r="52" spans="1:9" x14ac:dyDescent="0.25">
      <c r="B52" s="34" t="s">
        <v>75</v>
      </c>
      <c r="G52" s="38">
        <f>G41+G47+G51</f>
        <v>67059291</v>
      </c>
      <c r="I52" s="233"/>
    </row>
    <row r="53" spans="1:9" x14ac:dyDescent="0.25">
      <c r="A53" t="s">
        <v>77</v>
      </c>
      <c r="F53" t="s">
        <v>78</v>
      </c>
      <c r="G53" s="15">
        <f>G5-G52</f>
        <v>0</v>
      </c>
    </row>
    <row r="54" spans="1:9" x14ac:dyDescent="0.25">
      <c r="G54" s="15">
        <f>G53-700000</f>
        <v>-700000</v>
      </c>
    </row>
    <row r="55" spans="1:9" x14ac:dyDescent="0.25">
      <c r="F55" t="s">
        <v>397</v>
      </c>
      <c r="G55" s="9">
        <v>200000</v>
      </c>
    </row>
    <row r="56" spans="1:9" x14ac:dyDescent="0.25">
      <c r="F56" s="360" t="s">
        <v>398</v>
      </c>
      <c r="G56" s="15">
        <f>G54-G55</f>
        <v>-900000</v>
      </c>
    </row>
    <row r="57" spans="1:9" x14ac:dyDescent="0.25">
      <c r="F57" s="360"/>
    </row>
  </sheetData>
  <mergeCells count="5">
    <mergeCell ref="A1:H1"/>
    <mergeCell ref="A2:H2"/>
    <mergeCell ref="A3:H3"/>
    <mergeCell ref="C47:D47"/>
    <mergeCell ref="F56:F57"/>
  </mergeCells>
  <pageMargins left="0.7" right="0.7" top="0.75" bottom="0.75" header="0.3" footer="0.3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28" zoomScale="110" zoomScaleNormal="110" workbookViewId="0">
      <selection activeCell="K25" sqref="K25"/>
    </sheetView>
  </sheetViews>
  <sheetFormatPr defaultColWidth="9.140625" defaultRowHeight="16.5" x14ac:dyDescent="0.3"/>
  <cols>
    <col min="1" max="1" width="7.7109375" style="41" customWidth="1"/>
    <col min="2" max="2" width="32" style="41" customWidth="1"/>
    <col min="3" max="3" width="10.140625" style="163" customWidth="1"/>
    <col min="4" max="4" width="9.42578125" style="41" customWidth="1"/>
    <col min="5" max="5" width="10.140625" style="41" customWidth="1"/>
    <col min="6" max="6" width="20.7109375" style="41" customWidth="1"/>
    <col min="7" max="7" width="9.42578125" style="41" customWidth="1"/>
    <col min="8" max="8" width="7.5703125" style="41" customWidth="1"/>
    <col min="9" max="9" width="12.140625" style="41" customWidth="1"/>
    <col min="10" max="10" width="6.42578125" style="41" customWidth="1"/>
    <col min="11" max="11" width="14.42578125" style="41" customWidth="1"/>
    <col min="12" max="12" width="10.5703125" style="41" customWidth="1"/>
    <col min="13" max="13" width="10.140625" style="41" customWidth="1"/>
    <col min="14" max="14" width="9.140625" style="163" customWidth="1"/>
    <col min="15" max="15" width="12.42578125" style="41" customWidth="1"/>
    <col min="16" max="16" width="13.140625" style="41" customWidth="1"/>
    <col min="17" max="17" width="2" style="41" customWidth="1"/>
    <col min="18" max="18" width="14.5703125" style="41" customWidth="1"/>
    <col min="19" max="16384" width="9.140625" style="41"/>
  </cols>
  <sheetData>
    <row r="1" spans="1:18" s="40" customFormat="1" x14ac:dyDescent="0.3">
      <c r="A1" s="331" t="s">
        <v>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</row>
    <row r="2" spans="1:18" x14ac:dyDescent="0.3">
      <c r="A2" s="332" t="s">
        <v>84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</row>
    <row r="3" spans="1:18" x14ac:dyDescent="0.3">
      <c r="A3" s="333" t="s">
        <v>65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</row>
    <row r="4" spans="1:18" x14ac:dyDescent="0.3">
      <c r="A4" s="42" t="s">
        <v>85</v>
      </c>
      <c r="B4" s="43"/>
      <c r="C4" s="44"/>
      <c r="D4" s="43"/>
      <c r="E4" s="43"/>
      <c r="F4" s="43"/>
      <c r="G4" s="43"/>
      <c r="H4" s="43"/>
      <c r="I4" s="43"/>
      <c r="J4" s="43"/>
      <c r="K4" s="45" t="s">
        <v>86</v>
      </c>
      <c r="L4" s="334">
        <v>67059291</v>
      </c>
      <c r="M4" s="334"/>
      <c r="N4" s="43"/>
      <c r="O4" s="46"/>
      <c r="P4" s="47"/>
      <c r="Q4" s="48"/>
      <c r="R4" s="49"/>
    </row>
    <row r="5" spans="1:18" x14ac:dyDescent="0.3">
      <c r="A5" s="50"/>
      <c r="B5" s="43"/>
      <c r="C5" s="44"/>
      <c r="D5" s="43"/>
      <c r="E5" s="43"/>
      <c r="F5" s="43"/>
      <c r="G5" s="43"/>
      <c r="H5" s="43"/>
      <c r="I5" s="43"/>
      <c r="J5" s="43"/>
      <c r="K5" s="45" t="s">
        <v>89</v>
      </c>
      <c r="L5" s="334">
        <v>60796791</v>
      </c>
      <c r="M5" s="334"/>
      <c r="N5" s="43"/>
      <c r="P5" s="47"/>
      <c r="Q5" s="48"/>
      <c r="R5" s="49"/>
    </row>
    <row r="6" spans="1:18" x14ac:dyDescent="0.3">
      <c r="A6" s="51"/>
      <c r="B6" s="52"/>
      <c r="C6" s="53"/>
      <c r="D6" s="54"/>
      <c r="E6" s="54"/>
      <c r="F6" s="55"/>
      <c r="G6" s="56"/>
      <c r="H6" s="57"/>
      <c r="I6" s="57"/>
      <c r="J6" s="57"/>
      <c r="K6" s="58" t="s">
        <v>90</v>
      </c>
      <c r="L6" s="330">
        <f>L5*0.2</f>
        <v>12159358.200000001</v>
      </c>
      <c r="M6" s="330"/>
      <c r="N6" s="53"/>
      <c r="O6" s="46"/>
      <c r="P6" s="59"/>
      <c r="Q6" s="48"/>
      <c r="R6" s="60"/>
    </row>
    <row r="7" spans="1:18" x14ac:dyDescent="0.3">
      <c r="A7" s="51"/>
      <c r="B7" s="52"/>
      <c r="C7" s="53"/>
      <c r="D7" s="54"/>
      <c r="E7" s="54"/>
      <c r="F7" s="55"/>
      <c r="G7" s="56"/>
      <c r="H7" s="61"/>
      <c r="I7" s="61"/>
      <c r="J7" s="61"/>
      <c r="K7" s="62" t="s">
        <v>91</v>
      </c>
      <c r="L7" s="330">
        <f>L4-L5</f>
        <v>6262500</v>
      </c>
      <c r="M7" s="330"/>
      <c r="N7" s="63"/>
      <c r="P7" s="47"/>
      <c r="Q7" s="48"/>
      <c r="R7" s="49"/>
    </row>
    <row r="8" spans="1:18" ht="25.5" customHeight="1" x14ac:dyDescent="0.3">
      <c r="A8" s="335" t="s">
        <v>93</v>
      </c>
      <c r="B8" s="335" t="s">
        <v>94</v>
      </c>
      <c r="C8" s="336" t="s">
        <v>95</v>
      </c>
      <c r="D8" s="338" t="s">
        <v>96</v>
      </c>
      <c r="E8" s="338"/>
      <c r="F8" s="339" t="s">
        <v>97</v>
      </c>
      <c r="G8" s="341" t="s">
        <v>98</v>
      </c>
      <c r="H8" s="343" t="s">
        <v>99</v>
      </c>
      <c r="I8" s="344"/>
      <c r="J8" s="344"/>
      <c r="K8" s="345"/>
      <c r="L8" s="343" t="s">
        <v>100</v>
      </c>
      <c r="M8" s="345"/>
      <c r="N8" s="341" t="s">
        <v>101</v>
      </c>
    </row>
    <row r="9" spans="1:18" ht="21" customHeight="1" x14ac:dyDescent="0.3">
      <c r="A9" s="335"/>
      <c r="B9" s="335"/>
      <c r="C9" s="337"/>
      <c r="D9" s="348" t="s">
        <v>102</v>
      </c>
      <c r="E9" s="348" t="s">
        <v>103</v>
      </c>
      <c r="F9" s="340"/>
      <c r="G9" s="342"/>
      <c r="H9" s="350" t="s">
        <v>104</v>
      </c>
      <c r="I9" s="350" t="s">
        <v>105</v>
      </c>
      <c r="J9" s="350" t="s">
        <v>106</v>
      </c>
      <c r="K9" s="350" t="s">
        <v>107</v>
      </c>
      <c r="L9" s="352" t="s">
        <v>108</v>
      </c>
      <c r="M9" s="352" t="s">
        <v>109</v>
      </c>
      <c r="N9" s="342"/>
    </row>
    <row r="10" spans="1:18" ht="30" customHeight="1" x14ac:dyDescent="0.3">
      <c r="A10" s="367" t="s">
        <v>20</v>
      </c>
      <c r="B10" s="368"/>
      <c r="C10" s="364"/>
      <c r="D10" s="348"/>
      <c r="E10" s="348"/>
      <c r="F10" s="365"/>
      <c r="G10" s="366"/>
      <c r="H10" s="362"/>
      <c r="I10" s="362"/>
      <c r="J10" s="362"/>
      <c r="K10" s="362"/>
      <c r="L10" s="363"/>
      <c r="M10" s="363"/>
      <c r="N10" s="361"/>
    </row>
    <row r="11" spans="1:18" s="216" customFormat="1" x14ac:dyDescent="0.3">
      <c r="A11" s="203"/>
      <c r="B11" s="204" t="s">
        <v>297</v>
      </c>
      <c r="C11" s="205"/>
      <c r="D11" s="206"/>
      <c r="E11" s="207"/>
      <c r="F11" s="208"/>
      <c r="G11" s="209" t="s">
        <v>33</v>
      </c>
      <c r="H11" s="210"/>
      <c r="I11" s="211"/>
      <c r="J11" s="212"/>
      <c r="K11" s="231">
        <f>SUM(K12:K20)</f>
        <v>335296.45</v>
      </c>
      <c r="L11" s="213"/>
      <c r="M11" s="214"/>
      <c r="N11" s="215"/>
    </row>
    <row r="12" spans="1:18" x14ac:dyDescent="0.3">
      <c r="A12" s="125"/>
      <c r="B12" s="75" t="s">
        <v>394</v>
      </c>
      <c r="C12" s="116" t="s">
        <v>162</v>
      </c>
      <c r="D12" s="127" t="s">
        <v>299</v>
      </c>
      <c r="E12" s="128" t="s">
        <v>300</v>
      </c>
      <c r="F12" s="71" t="s">
        <v>301</v>
      </c>
      <c r="G12" s="237" t="s">
        <v>33</v>
      </c>
      <c r="H12" s="103"/>
      <c r="I12" s="130">
        <v>24000</v>
      </c>
      <c r="J12" s="104"/>
      <c r="K12" s="76">
        <f t="shared" ref="K12:K49" si="0">SUM(H12:J12)</f>
        <v>24000</v>
      </c>
      <c r="L12" s="107"/>
      <c r="M12" s="108"/>
      <c r="N12" s="109"/>
    </row>
    <row r="13" spans="1:18" x14ac:dyDescent="0.3">
      <c r="A13" s="125"/>
      <c r="B13" s="131" t="s">
        <v>302</v>
      </c>
      <c r="C13" s="116" t="s">
        <v>162</v>
      </c>
      <c r="D13" s="127" t="s">
        <v>299</v>
      </c>
      <c r="E13" s="128" t="s">
        <v>300</v>
      </c>
      <c r="F13" s="67" t="s">
        <v>303</v>
      </c>
      <c r="G13" s="237" t="s">
        <v>304</v>
      </c>
      <c r="H13" s="132"/>
      <c r="I13" s="133">
        <v>40000</v>
      </c>
      <c r="J13" s="91"/>
      <c r="K13" s="68">
        <f t="shared" si="0"/>
        <v>40000</v>
      </c>
      <c r="L13" s="111"/>
      <c r="M13" s="112"/>
      <c r="N13" s="113"/>
    </row>
    <row r="14" spans="1:18" x14ac:dyDescent="0.3">
      <c r="A14" s="125"/>
      <c r="B14" s="70" t="s">
        <v>395</v>
      </c>
      <c r="C14" s="116" t="s">
        <v>162</v>
      </c>
      <c r="D14" s="127" t="s">
        <v>299</v>
      </c>
      <c r="E14" s="128" t="s">
        <v>300</v>
      </c>
      <c r="F14" s="71" t="s">
        <v>305</v>
      </c>
      <c r="G14" s="237" t="s">
        <v>304</v>
      </c>
      <c r="H14" s="103"/>
      <c r="I14" s="130">
        <v>30000</v>
      </c>
      <c r="J14" s="104"/>
      <c r="K14" s="76">
        <f t="shared" si="0"/>
        <v>30000</v>
      </c>
      <c r="L14" s="107"/>
      <c r="M14" s="108"/>
      <c r="N14" s="109"/>
    </row>
    <row r="15" spans="1:18" x14ac:dyDescent="0.3">
      <c r="A15" s="125"/>
      <c r="B15" s="70" t="s">
        <v>306</v>
      </c>
      <c r="C15" s="116" t="s">
        <v>162</v>
      </c>
      <c r="D15" s="127" t="s">
        <v>299</v>
      </c>
      <c r="E15" s="128" t="s">
        <v>300</v>
      </c>
      <c r="F15" s="71" t="s">
        <v>307</v>
      </c>
      <c r="G15" s="237" t="s">
        <v>304</v>
      </c>
      <c r="H15" s="103"/>
      <c r="I15" s="130">
        <v>20000</v>
      </c>
      <c r="J15" s="104"/>
      <c r="K15" s="68">
        <f t="shared" si="0"/>
        <v>20000</v>
      </c>
      <c r="L15" s="111"/>
      <c r="M15" s="112"/>
      <c r="N15" s="113"/>
    </row>
    <row r="16" spans="1:18" x14ac:dyDescent="0.3">
      <c r="A16" s="125"/>
      <c r="B16" s="134" t="s">
        <v>308</v>
      </c>
      <c r="C16" s="114" t="s">
        <v>162</v>
      </c>
      <c r="D16" s="127" t="s">
        <v>299</v>
      </c>
      <c r="E16" s="128" t="s">
        <v>300</v>
      </c>
      <c r="F16" s="135" t="s">
        <v>309</v>
      </c>
      <c r="G16" s="237" t="s">
        <v>304</v>
      </c>
      <c r="H16" s="136"/>
      <c r="I16" s="137">
        <v>91000</v>
      </c>
      <c r="J16" s="138"/>
      <c r="K16" s="76">
        <f t="shared" si="0"/>
        <v>91000</v>
      </c>
      <c r="L16" s="107"/>
      <c r="M16" s="108"/>
      <c r="N16" s="109"/>
    </row>
    <row r="17" spans="1:14" ht="25.5" x14ac:dyDescent="0.3">
      <c r="A17" s="125"/>
      <c r="B17" s="75" t="s">
        <v>310</v>
      </c>
      <c r="C17" s="116" t="s">
        <v>162</v>
      </c>
      <c r="D17" s="127" t="s">
        <v>299</v>
      </c>
      <c r="E17" s="128" t="s">
        <v>300</v>
      </c>
      <c r="F17" s="71" t="s">
        <v>311</v>
      </c>
      <c r="G17" s="237" t="s">
        <v>304</v>
      </c>
      <c r="H17" s="103"/>
      <c r="I17" s="130">
        <v>30000</v>
      </c>
      <c r="J17" s="104"/>
      <c r="K17" s="68">
        <f t="shared" si="0"/>
        <v>30000</v>
      </c>
      <c r="L17" s="111"/>
      <c r="M17" s="112"/>
      <c r="N17" s="113"/>
    </row>
    <row r="18" spans="1:14" ht="25.5" x14ac:dyDescent="0.3">
      <c r="A18" s="125"/>
      <c r="B18" s="139" t="s">
        <v>312</v>
      </c>
      <c r="C18" s="140" t="s">
        <v>162</v>
      </c>
      <c r="D18" s="127" t="s">
        <v>299</v>
      </c>
      <c r="E18" s="128" t="s">
        <v>300</v>
      </c>
      <c r="F18" s="121" t="s">
        <v>313</v>
      </c>
      <c r="G18" s="237" t="s">
        <v>304</v>
      </c>
      <c r="H18" s="141"/>
      <c r="I18" s="142">
        <v>50000</v>
      </c>
      <c r="J18" s="122"/>
      <c r="K18" s="76">
        <f t="shared" si="0"/>
        <v>50000</v>
      </c>
      <c r="L18" s="107"/>
      <c r="M18" s="108"/>
      <c r="N18" s="109"/>
    </row>
    <row r="19" spans="1:14" ht="25.5" x14ac:dyDescent="0.3">
      <c r="A19" s="125"/>
      <c r="B19" s="75" t="s">
        <v>314</v>
      </c>
      <c r="C19" s="140" t="s">
        <v>162</v>
      </c>
      <c r="D19" s="127" t="s">
        <v>299</v>
      </c>
      <c r="E19" s="128" t="s">
        <v>300</v>
      </c>
      <c r="F19" s="67" t="s">
        <v>315</v>
      </c>
      <c r="G19" s="237" t="s">
        <v>304</v>
      </c>
      <c r="H19" s="132"/>
      <c r="I19" s="133">
        <v>25000</v>
      </c>
      <c r="J19" s="91"/>
      <c r="K19" s="68">
        <f t="shared" si="0"/>
        <v>25000</v>
      </c>
      <c r="L19" s="111"/>
      <c r="M19" s="112"/>
      <c r="N19" s="113"/>
    </row>
    <row r="20" spans="1:14" x14ac:dyDescent="0.3">
      <c r="A20" s="125"/>
      <c r="B20" s="75" t="s">
        <v>396</v>
      </c>
      <c r="C20" s="140" t="s">
        <v>162</v>
      </c>
      <c r="D20" s="127" t="s">
        <v>299</v>
      </c>
      <c r="E20" s="128" t="s">
        <v>300</v>
      </c>
      <c r="F20" s="71" t="s">
        <v>316</v>
      </c>
      <c r="G20" s="237" t="s">
        <v>304</v>
      </c>
      <c r="H20" s="103"/>
      <c r="I20" s="130">
        <v>25296.45</v>
      </c>
      <c r="J20" s="104"/>
      <c r="K20" s="76">
        <f t="shared" si="0"/>
        <v>25296.45</v>
      </c>
      <c r="L20" s="107"/>
      <c r="M20" s="108"/>
      <c r="N20" s="109"/>
    </row>
    <row r="21" spans="1:14" s="216" customFormat="1" x14ac:dyDescent="0.3">
      <c r="A21" s="203"/>
      <c r="B21" s="217" t="s">
        <v>317</v>
      </c>
      <c r="C21" s="218"/>
      <c r="D21" s="219"/>
      <c r="E21" s="220"/>
      <c r="F21" s="221"/>
      <c r="G21" s="222"/>
      <c r="H21" s="223"/>
      <c r="I21" s="224"/>
      <c r="J21" s="225"/>
      <c r="K21" s="231">
        <f>SUM(K22:K32)</f>
        <v>335296.45</v>
      </c>
      <c r="L21" s="213"/>
      <c r="M21" s="213"/>
      <c r="N21" s="215"/>
    </row>
    <row r="22" spans="1:14" ht="27" customHeight="1" x14ac:dyDescent="0.3">
      <c r="A22" s="125"/>
      <c r="B22" s="89" t="s">
        <v>399</v>
      </c>
      <c r="C22" s="116" t="s">
        <v>162</v>
      </c>
      <c r="D22" s="128" t="s">
        <v>299</v>
      </c>
      <c r="E22" s="128" t="s">
        <v>300</v>
      </c>
      <c r="F22" s="92"/>
      <c r="G22" s="143" t="s">
        <v>319</v>
      </c>
      <c r="H22" s="103"/>
      <c r="I22" s="130">
        <v>22000</v>
      </c>
      <c r="J22" s="119"/>
      <c r="K22" s="76">
        <f t="shared" si="0"/>
        <v>22000</v>
      </c>
      <c r="L22" s="107"/>
      <c r="M22" s="108"/>
      <c r="N22" s="109"/>
    </row>
    <row r="23" spans="1:14" ht="25.5" x14ac:dyDescent="0.3">
      <c r="A23" s="125"/>
      <c r="B23" s="89" t="s">
        <v>320</v>
      </c>
      <c r="C23" s="116" t="s">
        <v>162</v>
      </c>
      <c r="D23" s="128" t="s">
        <v>299</v>
      </c>
      <c r="E23" s="128" t="s">
        <v>300</v>
      </c>
      <c r="F23" s="92"/>
      <c r="G23" s="143" t="s">
        <v>319</v>
      </c>
      <c r="H23" s="103"/>
      <c r="I23" s="144">
        <v>30000</v>
      </c>
      <c r="J23" s="119"/>
      <c r="K23" s="68">
        <f t="shared" si="0"/>
        <v>30000</v>
      </c>
      <c r="L23" s="111"/>
      <c r="M23" s="112"/>
      <c r="N23" s="113"/>
    </row>
    <row r="24" spans="1:14" ht="26.25" customHeight="1" x14ac:dyDescent="0.3">
      <c r="A24" s="125"/>
      <c r="B24" s="89" t="s">
        <v>400</v>
      </c>
      <c r="C24" s="116" t="s">
        <v>162</v>
      </c>
      <c r="D24" s="128" t="s">
        <v>299</v>
      </c>
      <c r="E24" s="128" t="s">
        <v>300</v>
      </c>
      <c r="F24" s="93" t="s">
        <v>414</v>
      </c>
      <c r="G24" s="143" t="s">
        <v>319</v>
      </c>
      <c r="H24" s="132"/>
      <c r="I24" s="145">
        <v>35000</v>
      </c>
      <c r="J24" s="118"/>
      <c r="K24" s="76">
        <f t="shared" si="0"/>
        <v>35000</v>
      </c>
      <c r="L24" s="107"/>
      <c r="M24" s="108"/>
      <c r="N24" s="109"/>
    </row>
    <row r="25" spans="1:14" ht="26.25" customHeight="1" x14ac:dyDescent="0.3">
      <c r="A25" s="146"/>
      <c r="B25" s="89" t="s">
        <v>401</v>
      </c>
      <c r="C25" s="116" t="s">
        <v>162</v>
      </c>
      <c r="D25" s="128" t="s">
        <v>299</v>
      </c>
      <c r="E25" s="128" t="s">
        <v>300</v>
      </c>
      <c r="F25" s="92"/>
      <c r="G25" s="143" t="s">
        <v>319</v>
      </c>
      <c r="H25" s="103"/>
      <c r="I25" s="130">
        <v>32500</v>
      </c>
      <c r="J25" s="119"/>
      <c r="K25" s="68">
        <f t="shared" si="0"/>
        <v>32500</v>
      </c>
      <c r="L25" s="111"/>
      <c r="M25" s="112"/>
      <c r="N25" s="113"/>
    </row>
    <row r="26" spans="1:14" x14ac:dyDescent="0.3">
      <c r="A26" s="125"/>
      <c r="B26" s="147" t="s">
        <v>323</v>
      </c>
      <c r="C26" s="116" t="s">
        <v>162</v>
      </c>
      <c r="D26" s="128" t="s">
        <v>299</v>
      </c>
      <c r="E26" s="128" t="s">
        <v>300</v>
      </c>
      <c r="F26" s="92"/>
      <c r="G26" s="143" t="s">
        <v>319</v>
      </c>
      <c r="H26" s="103"/>
      <c r="I26" s="130">
        <v>18796.45</v>
      </c>
      <c r="J26" s="119"/>
      <c r="K26" s="76">
        <f t="shared" si="0"/>
        <v>18796.45</v>
      </c>
      <c r="L26" s="107"/>
      <c r="M26" s="108"/>
      <c r="N26" s="109"/>
    </row>
    <row r="27" spans="1:14" ht="17.25" customHeight="1" x14ac:dyDescent="0.3">
      <c r="A27" s="125"/>
      <c r="B27" s="147" t="s">
        <v>324</v>
      </c>
      <c r="C27" s="116" t="s">
        <v>162</v>
      </c>
      <c r="D27" s="128" t="s">
        <v>299</v>
      </c>
      <c r="E27" s="128" t="s">
        <v>300</v>
      </c>
      <c r="F27" s="92" t="s">
        <v>425</v>
      </c>
      <c r="G27" s="143" t="s">
        <v>319</v>
      </c>
      <c r="H27" s="103"/>
      <c r="I27" s="130">
        <v>132000</v>
      </c>
      <c r="J27" s="119"/>
      <c r="K27" s="68">
        <f t="shared" si="0"/>
        <v>132000</v>
      </c>
      <c r="L27" s="234"/>
      <c r="M27" s="234"/>
      <c r="N27" s="78"/>
    </row>
    <row r="28" spans="1:14" x14ac:dyDescent="0.3">
      <c r="A28" s="125"/>
      <c r="B28" s="147" t="s">
        <v>326</v>
      </c>
      <c r="C28" s="116" t="s">
        <v>162</v>
      </c>
      <c r="D28" s="128" t="s">
        <v>299</v>
      </c>
      <c r="E28" s="128" t="s">
        <v>300</v>
      </c>
      <c r="F28" s="92"/>
      <c r="G28" s="143" t="s">
        <v>319</v>
      </c>
      <c r="H28" s="103"/>
      <c r="I28" s="130">
        <v>6000</v>
      </c>
      <c r="J28" s="119"/>
      <c r="K28" s="68">
        <f t="shared" si="0"/>
        <v>6000</v>
      </c>
      <c r="L28" s="234"/>
      <c r="M28" s="234"/>
      <c r="N28" s="78"/>
    </row>
    <row r="29" spans="1:14" x14ac:dyDescent="0.3">
      <c r="A29" s="125"/>
      <c r="B29" s="147" t="s">
        <v>327</v>
      </c>
      <c r="C29" s="116" t="s">
        <v>162</v>
      </c>
      <c r="D29" s="128" t="s">
        <v>299</v>
      </c>
      <c r="E29" s="128" t="s">
        <v>300</v>
      </c>
      <c r="F29" s="92"/>
      <c r="G29" s="143" t="s">
        <v>319</v>
      </c>
      <c r="H29" s="103"/>
      <c r="I29" s="130">
        <v>19000</v>
      </c>
      <c r="J29" s="119"/>
      <c r="K29" s="68">
        <f t="shared" si="0"/>
        <v>19000</v>
      </c>
      <c r="L29" s="234"/>
      <c r="M29" s="234"/>
      <c r="N29" s="78"/>
    </row>
    <row r="30" spans="1:14" x14ac:dyDescent="0.3">
      <c r="A30" s="125"/>
      <c r="B30" s="147" t="s">
        <v>328</v>
      </c>
      <c r="C30" s="116" t="s">
        <v>162</v>
      </c>
      <c r="D30" s="128" t="s">
        <v>299</v>
      </c>
      <c r="E30" s="128" t="s">
        <v>300</v>
      </c>
      <c r="F30" s="92"/>
      <c r="G30" s="143" t="s">
        <v>319</v>
      </c>
      <c r="H30" s="103"/>
      <c r="I30" s="130">
        <v>5000</v>
      </c>
      <c r="J30" s="119"/>
      <c r="K30" s="68">
        <f t="shared" si="0"/>
        <v>5000</v>
      </c>
      <c r="L30" s="234"/>
      <c r="M30" s="234"/>
      <c r="N30" s="78"/>
    </row>
    <row r="31" spans="1:14" x14ac:dyDescent="0.3">
      <c r="A31" s="125"/>
      <c r="B31" s="147" t="s">
        <v>329</v>
      </c>
      <c r="C31" s="116" t="s">
        <v>162</v>
      </c>
      <c r="D31" s="128" t="s">
        <v>299</v>
      </c>
      <c r="E31" s="128" t="s">
        <v>300</v>
      </c>
      <c r="F31" s="92"/>
      <c r="G31" s="143" t="s">
        <v>319</v>
      </c>
      <c r="H31" s="103"/>
      <c r="I31" s="130">
        <v>5000</v>
      </c>
      <c r="J31" s="119"/>
      <c r="K31" s="68">
        <f t="shared" si="0"/>
        <v>5000</v>
      </c>
      <c r="L31" s="234"/>
      <c r="M31" s="234"/>
      <c r="N31" s="78"/>
    </row>
    <row r="32" spans="1:14" x14ac:dyDescent="0.3">
      <c r="A32" s="125"/>
      <c r="B32" s="147" t="s">
        <v>402</v>
      </c>
      <c r="C32" s="116" t="s">
        <v>162</v>
      </c>
      <c r="D32" s="128" t="s">
        <v>299</v>
      </c>
      <c r="E32" s="128" t="s">
        <v>300</v>
      </c>
      <c r="F32" s="92"/>
      <c r="G32" s="143" t="s">
        <v>319</v>
      </c>
      <c r="H32" s="103"/>
      <c r="I32" s="130">
        <v>30000</v>
      </c>
      <c r="J32" s="119"/>
      <c r="K32" s="68">
        <f t="shared" si="0"/>
        <v>30000</v>
      </c>
      <c r="L32" s="234"/>
      <c r="M32" s="234"/>
      <c r="N32" s="78"/>
    </row>
    <row r="33" spans="1:14" s="216" customFormat="1" ht="18" customHeight="1" x14ac:dyDescent="0.3">
      <c r="A33" s="226"/>
      <c r="B33" s="204" t="s">
        <v>393</v>
      </c>
      <c r="C33" s="227" t="s">
        <v>162</v>
      </c>
      <c r="D33" s="206">
        <v>42005</v>
      </c>
      <c r="E33" s="207">
        <v>42369</v>
      </c>
      <c r="F33" s="228"/>
      <c r="G33" s="229"/>
      <c r="H33" s="210"/>
      <c r="I33" s="211"/>
      <c r="J33" s="212"/>
      <c r="K33" s="231">
        <f>SUM(K34:K49)</f>
        <v>607967.91</v>
      </c>
      <c r="L33" s="235"/>
      <c r="M33" s="235"/>
      <c r="N33" s="236"/>
    </row>
    <row r="34" spans="1:14" ht="25.5" x14ac:dyDescent="0.3">
      <c r="A34" s="125"/>
      <c r="B34" s="66" t="s">
        <v>331</v>
      </c>
      <c r="C34" s="65" t="s">
        <v>332</v>
      </c>
      <c r="D34" s="149" t="s">
        <v>299</v>
      </c>
      <c r="E34" s="149" t="s">
        <v>300</v>
      </c>
      <c r="F34" s="93" t="s">
        <v>333</v>
      </c>
      <c r="G34" s="102" t="s">
        <v>403</v>
      </c>
      <c r="H34" s="132"/>
      <c r="I34" s="91">
        <v>75000</v>
      </c>
      <c r="J34" s="91"/>
      <c r="K34" s="68">
        <f t="shared" si="0"/>
        <v>75000</v>
      </c>
      <c r="L34" s="117"/>
      <c r="M34" s="106"/>
      <c r="N34" s="99"/>
    </row>
    <row r="35" spans="1:14" s="156" customFormat="1" ht="25.5" x14ac:dyDescent="0.2">
      <c r="A35" s="150"/>
      <c r="B35" s="89" t="s">
        <v>334</v>
      </c>
      <c r="C35" s="69" t="s">
        <v>332</v>
      </c>
      <c r="D35" s="149" t="s">
        <v>299</v>
      </c>
      <c r="E35" s="149" t="s">
        <v>300</v>
      </c>
      <c r="F35" s="92" t="s">
        <v>335</v>
      </c>
      <c r="G35" s="102" t="s">
        <v>403</v>
      </c>
      <c r="H35" s="95"/>
      <c r="I35" s="151">
        <v>15000</v>
      </c>
      <c r="J35" s="119"/>
      <c r="K35" s="152">
        <f t="shared" si="0"/>
        <v>15000</v>
      </c>
      <c r="L35" s="153"/>
      <c r="M35" s="154"/>
      <c r="N35" s="155"/>
    </row>
    <row r="36" spans="1:14" ht="27" customHeight="1" x14ac:dyDescent="0.3">
      <c r="A36" s="125"/>
      <c r="B36" s="70" t="s">
        <v>336</v>
      </c>
      <c r="C36" s="69" t="s">
        <v>162</v>
      </c>
      <c r="D36" s="149" t="s">
        <v>299</v>
      </c>
      <c r="E36" s="149" t="s">
        <v>300</v>
      </c>
      <c r="F36" s="92" t="s">
        <v>337</v>
      </c>
      <c r="G36" s="102" t="s">
        <v>403</v>
      </c>
      <c r="H36" s="103"/>
      <c r="I36" s="104">
        <v>100000</v>
      </c>
      <c r="J36" s="104"/>
      <c r="K36" s="68">
        <f t="shared" si="0"/>
        <v>100000</v>
      </c>
      <c r="L36" s="111"/>
      <c r="M36" s="112"/>
      <c r="N36" s="113"/>
    </row>
    <row r="37" spans="1:14" s="163" customFormat="1" x14ac:dyDescent="0.2">
      <c r="A37" s="125"/>
      <c r="B37" s="70" t="s">
        <v>338</v>
      </c>
      <c r="C37" s="69" t="s">
        <v>236</v>
      </c>
      <c r="D37" s="149" t="s">
        <v>299</v>
      </c>
      <c r="E37" s="149" t="s">
        <v>300</v>
      </c>
      <c r="F37" s="157" t="s">
        <v>339</v>
      </c>
      <c r="G37" s="102" t="s">
        <v>403</v>
      </c>
      <c r="H37" s="158"/>
      <c r="I37" s="159">
        <v>20000</v>
      </c>
      <c r="J37" s="102"/>
      <c r="K37" s="160">
        <f t="shared" si="0"/>
        <v>20000</v>
      </c>
      <c r="L37" s="161"/>
      <c r="M37" s="162"/>
      <c r="N37" s="109"/>
    </row>
    <row r="38" spans="1:14" ht="23.25" customHeight="1" x14ac:dyDescent="0.3">
      <c r="A38" s="125"/>
      <c r="B38" s="66" t="s">
        <v>340</v>
      </c>
      <c r="C38" s="65" t="s">
        <v>332</v>
      </c>
      <c r="D38" s="128" t="s">
        <v>299</v>
      </c>
      <c r="E38" s="128" t="s">
        <v>300</v>
      </c>
      <c r="F38" s="93" t="s">
        <v>341</v>
      </c>
      <c r="G38" s="102" t="s">
        <v>403</v>
      </c>
      <c r="H38" s="132"/>
      <c r="I38" s="91">
        <v>75000</v>
      </c>
      <c r="J38" s="91"/>
      <c r="K38" s="68">
        <f t="shared" si="0"/>
        <v>75000</v>
      </c>
      <c r="L38" s="111"/>
      <c r="M38" s="112"/>
      <c r="N38" s="113"/>
    </row>
    <row r="39" spans="1:14" x14ac:dyDescent="0.3">
      <c r="A39" s="125"/>
      <c r="B39" s="164" t="s">
        <v>342</v>
      </c>
      <c r="C39" s="69" t="s">
        <v>236</v>
      </c>
      <c r="D39" s="128" t="s">
        <v>299</v>
      </c>
      <c r="E39" s="128" t="s">
        <v>300</v>
      </c>
      <c r="F39" s="92" t="s">
        <v>343</v>
      </c>
      <c r="G39" s="102" t="s">
        <v>403</v>
      </c>
      <c r="H39" s="103"/>
      <c r="I39" s="104">
        <v>20000</v>
      </c>
      <c r="J39" s="104"/>
      <c r="K39" s="76">
        <f t="shared" si="0"/>
        <v>20000</v>
      </c>
      <c r="L39" s="107"/>
      <c r="M39" s="108"/>
      <c r="N39" s="109"/>
    </row>
    <row r="40" spans="1:14" x14ac:dyDescent="0.3">
      <c r="A40" s="125"/>
      <c r="B40" s="165" t="s">
        <v>344</v>
      </c>
      <c r="C40" s="65" t="s">
        <v>332</v>
      </c>
      <c r="D40" s="128" t="s">
        <v>299</v>
      </c>
      <c r="E40" s="128" t="s">
        <v>300</v>
      </c>
      <c r="F40" s="93" t="s">
        <v>345</v>
      </c>
      <c r="G40" s="102" t="s">
        <v>403</v>
      </c>
      <c r="H40" s="132"/>
      <c r="I40" s="166">
        <v>30000</v>
      </c>
      <c r="J40" s="91"/>
      <c r="K40" s="68">
        <f t="shared" si="0"/>
        <v>30000</v>
      </c>
      <c r="L40" s="111"/>
      <c r="M40" s="112"/>
      <c r="N40" s="113"/>
    </row>
    <row r="41" spans="1:14" x14ac:dyDescent="0.3">
      <c r="A41" s="125"/>
      <c r="B41" s="164" t="s">
        <v>346</v>
      </c>
      <c r="C41" s="69" t="s">
        <v>162</v>
      </c>
      <c r="D41" s="128" t="s">
        <v>299</v>
      </c>
      <c r="E41" s="128" t="s">
        <v>300</v>
      </c>
      <c r="F41" s="92" t="s">
        <v>347</v>
      </c>
      <c r="G41" s="102" t="s">
        <v>403</v>
      </c>
      <c r="H41" s="103"/>
      <c r="I41" s="151">
        <v>20000</v>
      </c>
      <c r="J41" s="104"/>
      <c r="K41" s="76">
        <f t="shared" si="0"/>
        <v>20000</v>
      </c>
      <c r="L41" s="105"/>
      <c r="M41" s="106"/>
      <c r="N41" s="99"/>
    </row>
    <row r="42" spans="1:14" ht="15.75" customHeight="1" x14ac:dyDescent="0.3">
      <c r="A42" s="125"/>
      <c r="B42" s="66" t="s">
        <v>348</v>
      </c>
      <c r="C42" s="65" t="s">
        <v>162</v>
      </c>
      <c r="D42" s="128" t="s">
        <v>299</v>
      </c>
      <c r="E42" s="128" t="s">
        <v>300</v>
      </c>
      <c r="F42" s="93" t="s">
        <v>349</v>
      </c>
      <c r="G42" s="102" t="s">
        <v>403</v>
      </c>
      <c r="H42" s="132"/>
      <c r="I42" s="166">
        <v>30000</v>
      </c>
      <c r="J42" s="91"/>
      <c r="K42" s="76">
        <f t="shared" si="0"/>
        <v>30000</v>
      </c>
      <c r="L42" s="107"/>
      <c r="M42" s="108"/>
      <c r="N42" s="109"/>
    </row>
    <row r="43" spans="1:14" x14ac:dyDescent="0.3">
      <c r="A43" s="125"/>
      <c r="B43" s="134" t="s">
        <v>350</v>
      </c>
      <c r="C43" s="167" t="s">
        <v>332</v>
      </c>
      <c r="D43" s="128" t="s">
        <v>299</v>
      </c>
      <c r="E43" s="128" t="s">
        <v>300</v>
      </c>
      <c r="F43" s="168" t="s">
        <v>351</v>
      </c>
      <c r="G43" s="102" t="s">
        <v>403</v>
      </c>
      <c r="H43" s="136"/>
      <c r="I43" s="169">
        <v>60000</v>
      </c>
      <c r="J43" s="138"/>
      <c r="K43" s="68">
        <f t="shared" si="0"/>
        <v>60000</v>
      </c>
      <c r="L43" s="111"/>
      <c r="M43" s="112"/>
      <c r="N43" s="113"/>
    </row>
    <row r="44" spans="1:14" ht="24.75" customHeight="1" x14ac:dyDescent="0.3">
      <c r="A44" s="125"/>
      <c r="B44" s="170" t="s">
        <v>352</v>
      </c>
      <c r="C44" s="69" t="s">
        <v>162</v>
      </c>
      <c r="D44" s="128" t="s">
        <v>299</v>
      </c>
      <c r="E44" s="128" t="s">
        <v>300</v>
      </c>
      <c r="F44" s="92" t="s">
        <v>353</v>
      </c>
      <c r="G44" s="102" t="s">
        <v>403</v>
      </c>
      <c r="H44" s="103"/>
      <c r="I44" s="171">
        <v>52000</v>
      </c>
      <c r="J44" s="104"/>
      <c r="K44" s="76">
        <f t="shared" si="0"/>
        <v>52000</v>
      </c>
      <c r="L44" s="107"/>
      <c r="M44" s="108"/>
      <c r="N44" s="109"/>
    </row>
    <row r="45" spans="1:14" ht="24" customHeight="1" x14ac:dyDescent="0.3">
      <c r="A45" s="125"/>
      <c r="B45" s="70" t="s">
        <v>354</v>
      </c>
      <c r="C45" s="69" t="s">
        <v>162</v>
      </c>
      <c r="D45" s="128" t="s">
        <v>299</v>
      </c>
      <c r="E45" s="128" t="s">
        <v>300</v>
      </c>
      <c r="F45" s="92" t="s">
        <v>355</v>
      </c>
      <c r="G45" s="102" t="s">
        <v>403</v>
      </c>
      <c r="H45" s="103"/>
      <c r="I45" s="151">
        <v>5000</v>
      </c>
      <c r="J45" s="104"/>
      <c r="K45" s="68">
        <f t="shared" si="0"/>
        <v>5000</v>
      </c>
      <c r="L45" s="148"/>
      <c r="M45" s="111"/>
      <c r="N45" s="113"/>
    </row>
    <row r="46" spans="1:14" x14ac:dyDescent="0.3">
      <c r="A46" s="125"/>
      <c r="B46" s="164" t="s">
        <v>356</v>
      </c>
      <c r="C46" s="69" t="s">
        <v>162</v>
      </c>
      <c r="D46" s="128" t="s">
        <v>299</v>
      </c>
      <c r="E46" s="128" t="s">
        <v>300</v>
      </c>
      <c r="F46" s="92" t="s">
        <v>357</v>
      </c>
      <c r="G46" s="102" t="s">
        <v>403</v>
      </c>
      <c r="H46" s="103"/>
      <c r="I46" s="151">
        <v>20000</v>
      </c>
      <c r="J46" s="104"/>
      <c r="K46" s="68">
        <f t="shared" si="0"/>
        <v>20000</v>
      </c>
      <c r="L46" s="111"/>
      <c r="M46" s="111"/>
      <c r="N46" s="113"/>
    </row>
    <row r="47" spans="1:14" x14ac:dyDescent="0.3">
      <c r="A47" s="125"/>
      <c r="B47" s="164" t="s">
        <v>358</v>
      </c>
      <c r="C47" s="69" t="s">
        <v>162</v>
      </c>
      <c r="D47" s="128" t="s">
        <v>299</v>
      </c>
      <c r="E47" s="128" t="s">
        <v>300</v>
      </c>
      <c r="F47" s="92" t="s">
        <v>359</v>
      </c>
      <c r="G47" s="102" t="s">
        <v>403</v>
      </c>
      <c r="H47" s="103"/>
      <c r="I47" s="151">
        <v>32967.910000000003</v>
      </c>
      <c r="J47" s="104"/>
      <c r="K47" s="68">
        <f t="shared" si="0"/>
        <v>32967.910000000003</v>
      </c>
      <c r="L47" s="117"/>
      <c r="M47" s="106"/>
      <c r="N47" s="99"/>
    </row>
    <row r="48" spans="1:14" ht="25.5" customHeight="1" x14ac:dyDescent="0.3">
      <c r="A48" s="125"/>
      <c r="B48" s="70" t="s">
        <v>360</v>
      </c>
      <c r="C48" s="69" t="s">
        <v>162</v>
      </c>
      <c r="D48" s="127" t="s">
        <v>299</v>
      </c>
      <c r="E48" s="128" t="s">
        <v>300</v>
      </c>
      <c r="F48" s="92" t="s">
        <v>361</v>
      </c>
      <c r="G48" s="102" t="s">
        <v>403</v>
      </c>
      <c r="H48" s="103"/>
      <c r="I48" s="151">
        <v>38000</v>
      </c>
      <c r="J48" s="104"/>
      <c r="K48" s="68">
        <f t="shared" si="0"/>
        <v>38000</v>
      </c>
      <c r="L48" s="117"/>
      <c r="M48" s="106"/>
      <c r="N48" s="99"/>
    </row>
    <row r="49" spans="1:14" s="156" customFormat="1" ht="25.5" x14ac:dyDescent="0.25">
      <c r="A49" s="125"/>
      <c r="B49" s="172" t="s">
        <v>392</v>
      </c>
      <c r="C49" s="65" t="s">
        <v>362</v>
      </c>
      <c r="D49" s="127" t="s">
        <v>299</v>
      </c>
      <c r="E49" s="128" t="s">
        <v>300</v>
      </c>
      <c r="F49" s="93"/>
      <c r="G49" s="102" t="s">
        <v>403</v>
      </c>
      <c r="H49" s="132"/>
      <c r="I49" s="166">
        <v>15000</v>
      </c>
      <c r="J49" s="91"/>
      <c r="K49" s="68">
        <f t="shared" si="0"/>
        <v>15000</v>
      </c>
      <c r="L49" s="173"/>
      <c r="M49" s="154"/>
      <c r="N49" s="109"/>
    </row>
    <row r="50" spans="1:14" x14ac:dyDescent="0.3">
      <c r="A50" s="357" t="s">
        <v>12</v>
      </c>
      <c r="B50" s="357"/>
      <c r="C50" s="357"/>
      <c r="D50" s="357"/>
      <c r="E50" s="357"/>
      <c r="F50" s="357"/>
      <c r="G50" s="357"/>
      <c r="H50" s="115">
        <f>SUM(H11:H49)</f>
        <v>0</v>
      </c>
      <c r="I50" s="115">
        <f>SUM(I11:I49)</f>
        <v>1278560.8099999998</v>
      </c>
      <c r="J50" s="115">
        <f>SUM(J11:J49)</f>
        <v>0</v>
      </c>
      <c r="K50" s="115">
        <f>SUM(K11,K21,K33)</f>
        <v>1278560.81</v>
      </c>
      <c r="L50" s="115">
        <f>SUM(L11:L49)</f>
        <v>0</v>
      </c>
      <c r="M50" s="178"/>
      <c r="N50" s="78"/>
    </row>
    <row r="51" spans="1:14" x14ac:dyDescent="0.3">
      <c r="A51" s="96"/>
      <c r="B51" s="179"/>
      <c r="C51" s="124"/>
      <c r="D51" s="174"/>
      <c r="E51" s="174"/>
      <c r="F51" s="67"/>
      <c r="G51" s="180"/>
      <c r="H51" s="181"/>
      <c r="I51" s="175"/>
      <c r="J51" s="175"/>
      <c r="K51" s="182"/>
      <c r="L51" s="183"/>
      <c r="M51" s="184"/>
      <c r="N51" s="124"/>
    </row>
    <row r="52" spans="1:14" ht="25.5" x14ac:dyDescent="0.3">
      <c r="A52" s="185"/>
      <c r="B52" s="186" t="s">
        <v>386</v>
      </c>
      <c r="C52" s="124"/>
      <c r="D52" s="187"/>
      <c r="E52" s="187"/>
      <c r="F52" s="188"/>
      <c r="G52" s="189"/>
      <c r="H52" s="190"/>
      <c r="I52" s="190"/>
      <c r="J52" s="186" t="s">
        <v>387</v>
      </c>
      <c r="K52" s="184"/>
      <c r="L52" s="184"/>
      <c r="M52" s="184"/>
      <c r="N52" s="124"/>
    </row>
    <row r="53" spans="1:14" x14ac:dyDescent="0.3">
      <c r="A53" s="185"/>
      <c r="B53" s="191" t="s">
        <v>388</v>
      </c>
      <c r="C53" s="124"/>
      <c r="D53" s="187"/>
      <c r="E53" s="187"/>
      <c r="F53" s="188"/>
      <c r="G53" s="189"/>
      <c r="H53" s="190"/>
      <c r="I53" s="190"/>
      <c r="J53" s="190"/>
      <c r="K53" s="192" t="s">
        <v>389</v>
      </c>
      <c r="L53" s="184"/>
      <c r="M53" s="184"/>
      <c r="N53" s="124"/>
    </row>
    <row r="54" spans="1:14" ht="25.5" x14ac:dyDescent="0.3">
      <c r="A54" s="185"/>
      <c r="B54" s="193" t="s">
        <v>390</v>
      </c>
      <c r="C54" s="124"/>
      <c r="D54" s="187"/>
      <c r="E54" s="187"/>
      <c r="F54" s="188"/>
      <c r="G54" s="189"/>
      <c r="H54" s="190"/>
      <c r="I54" s="190"/>
      <c r="J54" s="190"/>
      <c r="K54" s="194" t="s">
        <v>391</v>
      </c>
      <c r="L54" s="184"/>
      <c r="M54" s="184"/>
      <c r="N54" s="124"/>
    </row>
    <row r="56" spans="1:14" s="195" customFormat="1" ht="15.75" x14ac:dyDescent="0.25">
      <c r="C56" s="196"/>
      <c r="N56" s="196"/>
    </row>
    <row r="57" spans="1:14" s="195" customFormat="1" ht="15.75" x14ac:dyDescent="0.25">
      <c r="C57" s="196"/>
      <c r="H57" s="197"/>
      <c r="I57" s="197"/>
      <c r="J57" s="197"/>
      <c r="K57" s="197"/>
      <c r="N57" s="196"/>
    </row>
    <row r="58" spans="1:14" s="195" customFormat="1" ht="15.75" x14ac:dyDescent="0.25">
      <c r="C58" s="196"/>
      <c r="G58" s="198"/>
      <c r="H58" s="199"/>
      <c r="I58" s="199"/>
      <c r="J58" s="199"/>
      <c r="K58" s="199"/>
      <c r="L58" s="199"/>
      <c r="N58" s="196"/>
    </row>
    <row r="59" spans="1:14" s="195" customFormat="1" ht="15.75" x14ac:dyDescent="0.25">
      <c r="C59" s="196"/>
      <c r="G59" s="198"/>
      <c r="H59" s="200"/>
      <c r="I59" s="201"/>
      <c r="J59" s="201"/>
      <c r="K59" s="202"/>
      <c r="N59" s="196"/>
    </row>
  </sheetData>
  <mergeCells count="26">
    <mergeCell ref="L6:M6"/>
    <mergeCell ref="A1:N1"/>
    <mergeCell ref="A2:N2"/>
    <mergeCell ref="A3:N3"/>
    <mergeCell ref="L4:M4"/>
    <mergeCell ref="L5:M5"/>
    <mergeCell ref="L7:M7"/>
    <mergeCell ref="A8:A9"/>
    <mergeCell ref="B8:B9"/>
    <mergeCell ref="C8:C10"/>
    <mergeCell ref="D8:E8"/>
    <mergeCell ref="F8:F10"/>
    <mergeCell ref="G8:G10"/>
    <mergeCell ref="H8:K8"/>
    <mergeCell ref="L8:M8"/>
    <mergeCell ref="A10:B10"/>
    <mergeCell ref="A50:G50"/>
    <mergeCell ref="N8:N10"/>
    <mergeCell ref="D9:D10"/>
    <mergeCell ref="E9:E10"/>
    <mergeCell ref="H9:H10"/>
    <mergeCell ref="I9:I10"/>
    <mergeCell ref="J9:J10"/>
    <mergeCell ref="K9:K10"/>
    <mergeCell ref="L9:L10"/>
    <mergeCell ref="M9:M10"/>
  </mergeCells>
  <pageMargins left="0.7" right="0.7" top="0.75" bottom="0.75" header="0.3" footer="0.3"/>
  <pageSetup scale="73" orientation="portrait" horizontalDpi="0" verticalDpi="0" r:id="rId1"/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tabSelected="1" topLeftCell="A52" zoomScaleNormal="100" workbookViewId="0">
      <selection activeCell="B59" sqref="B59"/>
    </sheetView>
  </sheetViews>
  <sheetFormatPr defaultColWidth="9.140625" defaultRowHeight="16.5" x14ac:dyDescent="0.3"/>
  <cols>
    <col min="1" max="1" width="7.7109375" style="41" customWidth="1"/>
    <col min="2" max="2" width="33.42578125" style="41" customWidth="1"/>
    <col min="3" max="3" width="10.140625" style="163" hidden="1" customWidth="1"/>
    <col min="4" max="4" width="9.42578125" style="41" hidden="1" customWidth="1"/>
    <col min="5" max="5" width="10.140625" style="41" hidden="1" customWidth="1"/>
    <col min="6" max="6" width="20.7109375" style="41" hidden="1" customWidth="1"/>
    <col min="7" max="7" width="9.42578125" style="41" hidden="1" customWidth="1"/>
    <col min="8" max="8" width="9.85546875" style="41" customWidth="1"/>
    <col min="9" max="9" width="12.140625" style="41" customWidth="1"/>
    <col min="10" max="10" width="12.42578125" style="41" customWidth="1"/>
    <col min="11" max="11" width="14.42578125" style="41" customWidth="1"/>
    <col min="12" max="12" width="10.5703125" style="41" customWidth="1"/>
    <col min="13" max="13" width="10.140625" style="41" customWidth="1"/>
    <col min="14" max="14" width="9.140625" style="163" customWidth="1"/>
    <col min="15" max="15" width="14" style="41" customWidth="1"/>
    <col min="16" max="16" width="13.140625" style="41" customWidth="1"/>
    <col min="17" max="17" width="2" style="41" customWidth="1"/>
    <col min="18" max="18" width="19" style="41" customWidth="1"/>
    <col min="19" max="19" width="13.28515625" style="41" customWidth="1"/>
    <col min="20" max="16384" width="9.140625" style="41"/>
  </cols>
  <sheetData>
    <row r="1" spans="1:18" s="40" customFormat="1" x14ac:dyDescent="0.3">
      <c r="A1" s="331" t="s">
        <v>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</row>
    <row r="2" spans="1:18" x14ac:dyDescent="0.3">
      <c r="A2" s="332" t="s">
        <v>84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</row>
    <row r="3" spans="1:18" x14ac:dyDescent="0.3">
      <c r="A3" s="333" t="s">
        <v>65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</row>
    <row r="4" spans="1:18" x14ac:dyDescent="0.3">
      <c r="A4" s="42" t="s">
        <v>85</v>
      </c>
      <c r="B4" s="321"/>
      <c r="C4" s="44"/>
      <c r="D4" s="321"/>
      <c r="E4" s="321"/>
      <c r="F4" s="321"/>
      <c r="G4" s="321"/>
      <c r="H4" s="321"/>
      <c r="I4" s="321"/>
      <c r="J4" s="321"/>
      <c r="K4" s="45" t="s">
        <v>86</v>
      </c>
      <c r="L4" s="334">
        <v>67059291</v>
      </c>
      <c r="M4" s="334"/>
      <c r="N4" s="321"/>
      <c r="O4" s="46"/>
      <c r="P4" s="47"/>
      <c r="Q4" s="48"/>
      <c r="R4" s="49"/>
    </row>
    <row r="5" spans="1:18" x14ac:dyDescent="0.3">
      <c r="A5" s="50"/>
      <c r="B5" s="321"/>
      <c r="C5" s="44"/>
      <c r="D5" s="321"/>
      <c r="E5" s="321"/>
      <c r="F5" s="321"/>
      <c r="G5" s="321"/>
      <c r="H5" s="321"/>
      <c r="I5" s="321"/>
      <c r="J5" s="321"/>
      <c r="K5" s="45" t="s">
        <v>89</v>
      </c>
      <c r="L5" s="334">
        <v>60796791</v>
      </c>
      <c r="M5" s="334"/>
      <c r="N5" s="321"/>
      <c r="P5" s="47"/>
      <c r="Q5" s="48"/>
      <c r="R5" s="49"/>
    </row>
    <row r="6" spans="1:18" x14ac:dyDescent="0.3">
      <c r="A6" s="51"/>
      <c r="B6" s="52"/>
      <c r="C6" s="53"/>
      <c r="D6" s="54"/>
      <c r="E6" s="54"/>
      <c r="F6" s="55"/>
      <c r="G6" s="56"/>
      <c r="H6" s="57"/>
      <c r="I6" s="57"/>
      <c r="J6" s="57"/>
      <c r="K6" s="58" t="s">
        <v>90</v>
      </c>
      <c r="L6" s="330">
        <f>L5*0.2</f>
        <v>12159358.200000001</v>
      </c>
      <c r="M6" s="330"/>
      <c r="N6" s="53"/>
      <c r="O6" s="46"/>
      <c r="P6" s="59"/>
      <c r="Q6" s="48"/>
      <c r="R6" s="60"/>
    </row>
    <row r="7" spans="1:18" x14ac:dyDescent="0.3">
      <c r="A7" s="51"/>
      <c r="B7" s="52"/>
      <c r="C7" s="53"/>
      <c r="D7" s="54"/>
      <c r="E7" s="54"/>
      <c r="F7" s="55"/>
      <c r="G7" s="56"/>
      <c r="H7" s="61"/>
      <c r="I7" s="61"/>
      <c r="J7" s="61"/>
      <c r="K7" s="62" t="s">
        <v>91</v>
      </c>
      <c r="L7" s="330">
        <f>L4-L5</f>
        <v>6262500</v>
      </c>
      <c r="M7" s="330"/>
      <c r="N7" s="63"/>
      <c r="P7" s="47"/>
      <c r="Q7" s="48"/>
      <c r="R7" s="49"/>
    </row>
    <row r="8" spans="1:18" ht="25.5" customHeight="1" x14ac:dyDescent="0.3">
      <c r="A8" s="335" t="s">
        <v>93</v>
      </c>
      <c r="B8" s="335" t="s">
        <v>94</v>
      </c>
      <c r="C8" s="336" t="s">
        <v>95</v>
      </c>
      <c r="D8" s="338" t="s">
        <v>96</v>
      </c>
      <c r="E8" s="338"/>
      <c r="F8" s="339" t="s">
        <v>97</v>
      </c>
      <c r="G8" s="341" t="s">
        <v>98</v>
      </c>
      <c r="H8" s="343" t="s">
        <v>99</v>
      </c>
      <c r="I8" s="344"/>
      <c r="J8" s="344"/>
      <c r="K8" s="345"/>
      <c r="L8" s="343" t="s">
        <v>100</v>
      </c>
      <c r="M8" s="345"/>
      <c r="N8" s="341" t="s">
        <v>101</v>
      </c>
    </row>
    <row r="9" spans="1:18" ht="21" customHeight="1" x14ac:dyDescent="0.3">
      <c r="A9" s="335"/>
      <c r="B9" s="335"/>
      <c r="C9" s="337"/>
      <c r="D9" s="348" t="s">
        <v>102</v>
      </c>
      <c r="E9" s="348" t="s">
        <v>103</v>
      </c>
      <c r="F9" s="340"/>
      <c r="G9" s="342"/>
      <c r="H9" s="350" t="s">
        <v>104</v>
      </c>
      <c r="I9" s="350" t="s">
        <v>105</v>
      </c>
      <c r="J9" s="350" t="s">
        <v>106</v>
      </c>
      <c r="K9" s="350" t="s">
        <v>107</v>
      </c>
      <c r="L9" s="352" t="s">
        <v>108</v>
      </c>
      <c r="M9" s="352" t="s">
        <v>109</v>
      </c>
      <c r="N9" s="342"/>
      <c r="R9" s="238"/>
    </row>
    <row r="10" spans="1:18" ht="30" customHeight="1" x14ac:dyDescent="0.3">
      <c r="A10" s="346" t="s">
        <v>20</v>
      </c>
      <c r="B10" s="347"/>
      <c r="C10" s="337"/>
      <c r="D10" s="349"/>
      <c r="E10" s="349"/>
      <c r="F10" s="340"/>
      <c r="G10" s="342"/>
      <c r="H10" s="351"/>
      <c r="I10" s="351"/>
      <c r="J10" s="351"/>
      <c r="K10" s="351"/>
      <c r="L10" s="353"/>
      <c r="M10" s="353"/>
      <c r="N10" s="342"/>
      <c r="R10" s="238"/>
    </row>
    <row r="11" spans="1:18" ht="25.5" x14ac:dyDescent="0.3">
      <c r="A11" s="320" t="s">
        <v>187</v>
      </c>
      <c r="B11" s="291" t="s">
        <v>188</v>
      </c>
      <c r="C11" s="102" t="s">
        <v>23</v>
      </c>
      <c r="D11" s="87" t="s">
        <v>33</v>
      </c>
      <c r="E11" s="87" t="s">
        <v>33</v>
      </c>
      <c r="F11" s="92" t="s">
        <v>189</v>
      </c>
      <c r="G11" s="237" t="s">
        <v>112</v>
      </c>
      <c r="H11" s="292"/>
      <c r="I11" s="88"/>
      <c r="J11" s="104"/>
      <c r="K11" s="289">
        <f>SUM(K13:K61)</f>
        <v>3352964.55</v>
      </c>
      <c r="L11" s="255"/>
      <c r="M11" s="254"/>
      <c r="N11" s="266"/>
      <c r="O11" s="238"/>
    </row>
    <row r="12" spans="1:18" x14ac:dyDescent="0.3">
      <c r="A12" s="320"/>
      <c r="B12" s="291" t="s">
        <v>429</v>
      </c>
      <c r="C12" s="102"/>
      <c r="D12" s="87"/>
      <c r="E12" s="87"/>
      <c r="F12" s="92"/>
      <c r="G12" s="237"/>
      <c r="H12" s="292"/>
      <c r="I12" s="115"/>
      <c r="J12" s="104"/>
      <c r="K12" s="250">
        <f t="shared" ref="K12:K22" si="0">SUM(H12:J12)</f>
        <v>0</v>
      </c>
      <c r="L12" s="254"/>
      <c r="M12" s="254"/>
      <c r="N12" s="78"/>
      <c r="O12" s="238"/>
    </row>
    <row r="13" spans="1:18" ht="21.75" customHeight="1" x14ac:dyDescent="0.3">
      <c r="A13" s="320"/>
      <c r="B13" s="293" t="s">
        <v>430</v>
      </c>
      <c r="C13" s="102" t="s">
        <v>190</v>
      </c>
      <c r="D13" s="87">
        <v>42887</v>
      </c>
      <c r="E13" s="87">
        <v>42917</v>
      </c>
      <c r="F13" s="92" t="s">
        <v>191</v>
      </c>
      <c r="G13" s="237" t="s">
        <v>192</v>
      </c>
      <c r="H13" s="292"/>
      <c r="I13" s="88">
        <v>100000</v>
      </c>
      <c r="J13" s="104"/>
      <c r="K13" s="250">
        <f t="shared" si="0"/>
        <v>100000</v>
      </c>
      <c r="L13" s="234"/>
      <c r="M13" s="234"/>
      <c r="N13" s="78"/>
    </row>
    <row r="14" spans="1:18" ht="21.75" customHeight="1" x14ac:dyDescent="0.3">
      <c r="A14" s="320"/>
      <c r="B14" s="294" t="s">
        <v>431</v>
      </c>
      <c r="C14" s="102" t="s">
        <v>190</v>
      </c>
      <c r="D14" s="87">
        <v>42917</v>
      </c>
      <c r="E14" s="87">
        <v>42917</v>
      </c>
      <c r="F14" s="92" t="s">
        <v>432</v>
      </c>
      <c r="G14" s="237"/>
      <c r="H14" s="292"/>
      <c r="I14" s="88">
        <v>100000</v>
      </c>
      <c r="J14" s="104"/>
      <c r="K14" s="250">
        <f t="shared" si="0"/>
        <v>100000</v>
      </c>
      <c r="L14" s="234"/>
      <c r="M14" s="234"/>
      <c r="N14" s="78"/>
    </row>
    <row r="15" spans="1:18" ht="39" customHeight="1" x14ac:dyDescent="0.3">
      <c r="A15" s="320"/>
      <c r="B15" s="293" t="s">
        <v>433</v>
      </c>
      <c r="C15" s="110" t="s">
        <v>193</v>
      </c>
      <c r="D15" s="87" t="s">
        <v>439</v>
      </c>
      <c r="E15" s="87" t="s">
        <v>440</v>
      </c>
      <c r="F15" s="92" t="s">
        <v>195</v>
      </c>
      <c r="G15" s="237" t="s">
        <v>192</v>
      </c>
      <c r="H15" s="292"/>
      <c r="I15" s="88">
        <v>10000</v>
      </c>
      <c r="J15" s="104"/>
      <c r="K15" s="250">
        <f t="shared" si="0"/>
        <v>10000</v>
      </c>
      <c r="L15" s="234"/>
      <c r="M15" s="234"/>
      <c r="N15" s="78"/>
    </row>
    <row r="16" spans="1:18" ht="27.75" customHeight="1" x14ac:dyDescent="0.3">
      <c r="A16" s="320"/>
      <c r="B16" s="75" t="s">
        <v>434</v>
      </c>
      <c r="C16" s="116" t="s">
        <v>48</v>
      </c>
      <c r="D16" s="87" t="s">
        <v>440</v>
      </c>
      <c r="E16" s="87" t="s">
        <v>441</v>
      </c>
      <c r="F16" s="92" t="s">
        <v>196</v>
      </c>
      <c r="G16" s="237" t="s">
        <v>192</v>
      </c>
      <c r="H16" s="292"/>
      <c r="I16" s="119">
        <v>1000000</v>
      </c>
      <c r="J16" s="104"/>
      <c r="K16" s="250">
        <f t="shared" si="0"/>
        <v>1000000</v>
      </c>
      <c r="L16" s="259"/>
      <c r="M16" s="259"/>
      <c r="N16" s="295"/>
    </row>
    <row r="17" spans="1:14" x14ac:dyDescent="0.3">
      <c r="A17" s="320"/>
      <c r="B17" s="296" t="s">
        <v>197</v>
      </c>
      <c r="C17" s="102"/>
      <c r="D17" s="87"/>
      <c r="E17" s="87"/>
      <c r="F17" s="92"/>
      <c r="G17" s="237"/>
      <c r="H17" s="292"/>
      <c r="I17" s="115"/>
      <c r="J17" s="104"/>
      <c r="K17" s="250">
        <f t="shared" si="0"/>
        <v>0</v>
      </c>
      <c r="L17" s="234"/>
      <c r="M17" s="234"/>
      <c r="N17" s="78"/>
    </row>
    <row r="18" spans="1:14" x14ac:dyDescent="0.3">
      <c r="A18" s="320"/>
      <c r="B18" s="297" t="s">
        <v>198</v>
      </c>
      <c r="C18" s="116" t="s">
        <v>31</v>
      </c>
      <c r="D18" s="87"/>
      <c r="E18" s="87"/>
      <c r="F18" s="92"/>
      <c r="G18" s="237"/>
      <c r="H18" s="292"/>
      <c r="I18" s="115"/>
      <c r="J18" s="104"/>
      <c r="K18" s="250">
        <f t="shared" si="0"/>
        <v>0</v>
      </c>
      <c r="L18" s="234"/>
      <c r="M18" s="234"/>
      <c r="N18" s="78"/>
    </row>
    <row r="19" spans="1:14" ht="25.5" x14ac:dyDescent="0.3">
      <c r="A19" s="320"/>
      <c r="B19" s="147" t="s">
        <v>199</v>
      </c>
      <c r="C19" s="102" t="s">
        <v>190</v>
      </c>
      <c r="D19" s="87">
        <v>42736</v>
      </c>
      <c r="E19" s="87">
        <v>43100</v>
      </c>
      <c r="F19" s="92" t="s">
        <v>200</v>
      </c>
      <c r="G19" s="237" t="s">
        <v>192</v>
      </c>
      <c r="H19" s="292"/>
      <c r="I19" s="119">
        <v>30000</v>
      </c>
      <c r="J19" s="104"/>
      <c r="K19" s="250">
        <f t="shared" si="0"/>
        <v>30000</v>
      </c>
      <c r="L19" s="234"/>
      <c r="M19" s="234"/>
      <c r="N19" s="78"/>
    </row>
    <row r="20" spans="1:14" ht="40.5" customHeight="1" x14ac:dyDescent="0.3">
      <c r="A20" s="320"/>
      <c r="B20" s="89" t="s">
        <v>435</v>
      </c>
      <c r="C20" s="102" t="s">
        <v>190</v>
      </c>
      <c r="D20" s="87">
        <v>42736</v>
      </c>
      <c r="E20" s="87">
        <v>43100</v>
      </c>
      <c r="F20" s="92" t="s">
        <v>201</v>
      </c>
      <c r="G20" s="237" t="s">
        <v>192</v>
      </c>
      <c r="H20" s="292"/>
      <c r="I20" s="119">
        <v>58000</v>
      </c>
      <c r="J20" s="104"/>
      <c r="K20" s="250">
        <f t="shared" si="0"/>
        <v>58000</v>
      </c>
      <c r="L20" s="234"/>
      <c r="M20" s="234"/>
      <c r="N20" s="78"/>
    </row>
    <row r="21" spans="1:14" ht="29.25" customHeight="1" x14ac:dyDescent="0.3">
      <c r="A21" s="320"/>
      <c r="B21" s="89" t="s">
        <v>452</v>
      </c>
      <c r="C21" s="102" t="s">
        <v>190</v>
      </c>
      <c r="D21" s="87">
        <v>42736</v>
      </c>
      <c r="E21" s="87">
        <v>43100</v>
      </c>
      <c r="F21" s="92" t="s">
        <v>486</v>
      </c>
      <c r="G21" s="237" t="s">
        <v>192</v>
      </c>
      <c r="H21" s="292"/>
      <c r="I21" s="119">
        <v>200000</v>
      </c>
      <c r="J21" s="104"/>
      <c r="K21" s="250">
        <f t="shared" si="0"/>
        <v>200000</v>
      </c>
      <c r="L21" s="234"/>
      <c r="M21" s="234"/>
      <c r="N21" s="78"/>
    </row>
    <row r="22" spans="1:14" ht="25.5" x14ac:dyDescent="0.3">
      <c r="A22" s="320"/>
      <c r="B22" s="147" t="s">
        <v>531</v>
      </c>
      <c r="C22" s="102" t="s">
        <v>31</v>
      </c>
      <c r="D22" s="87">
        <v>42826</v>
      </c>
      <c r="E22" s="87" t="s">
        <v>441</v>
      </c>
      <c r="F22" s="92" t="s">
        <v>202</v>
      </c>
      <c r="G22" s="298" t="s">
        <v>203</v>
      </c>
      <c r="H22" s="292"/>
      <c r="I22" s="251">
        <v>52082.684999999998</v>
      </c>
      <c r="J22" s="104"/>
      <c r="K22" s="250">
        <f t="shared" si="0"/>
        <v>52082.684999999998</v>
      </c>
      <c r="L22" s="234"/>
      <c r="M22" s="234"/>
      <c r="N22" s="78"/>
    </row>
    <row r="23" spans="1:14" ht="25.5" x14ac:dyDescent="0.3">
      <c r="A23" s="320"/>
      <c r="B23" s="297" t="s">
        <v>204</v>
      </c>
      <c r="C23" s="120" t="s">
        <v>205</v>
      </c>
      <c r="D23" s="87"/>
      <c r="E23" s="87"/>
      <c r="F23" s="92"/>
      <c r="G23" s="237" t="s">
        <v>192</v>
      </c>
      <c r="H23" s="292"/>
      <c r="I23" s="119"/>
      <c r="J23" s="104"/>
      <c r="K23" s="250">
        <f t="shared" ref="K23:K61" si="1">SUM(H23:J23)</f>
        <v>0</v>
      </c>
      <c r="L23" s="234"/>
      <c r="M23" s="234"/>
      <c r="N23" s="78"/>
    </row>
    <row r="24" spans="1:14" ht="38.25" x14ac:dyDescent="0.3">
      <c r="A24" s="320"/>
      <c r="B24" s="89" t="s">
        <v>436</v>
      </c>
      <c r="C24" s="102" t="s">
        <v>437</v>
      </c>
      <c r="D24" s="87">
        <v>42795</v>
      </c>
      <c r="E24" s="87">
        <v>42887</v>
      </c>
      <c r="F24" s="92" t="s">
        <v>206</v>
      </c>
      <c r="G24" s="237" t="s">
        <v>192</v>
      </c>
      <c r="H24" s="292"/>
      <c r="I24" s="119">
        <v>100000</v>
      </c>
      <c r="J24" s="104"/>
      <c r="K24" s="250">
        <f t="shared" si="1"/>
        <v>100000</v>
      </c>
      <c r="L24" s="234"/>
      <c r="M24" s="234"/>
      <c r="N24" s="78"/>
    </row>
    <row r="25" spans="1:14" ht="27.75" customHeight="1" x14ac:dyDescent="0.3">
      <c r="A25" s="320"/>
      <c r="B25" s="89" t="s">
        <v>438</v>
      </c>
      <c r="C25" s="102" t="s">
        <v>437</v>
      </c>
      <c r="D25" s="87">
        <v>42736</v>
      </c>
      <c r="E25" s="87">
        <v>43100</v>
      </c>
      <c r="F25" s="92" t="s">
        <v>207</v>
      </c>
      <c r="G25" s="237" t="s">
        <v>192</v>
      </c>
      <c r="H25" s="292"/>
      <c r="I25" s="119">
        <v>50000</v>
      </c>
      <c r="J25" s="104"/>
      <c r="K25" s="250">
        <f t="shared" si="1"/>
        <v>50000</v>
      </c>
      <c r="L25" s="234"/>
      <c r="M25" s="234"/>
      <c r="N25" s="78"/>
    </row>
    <row r="26" spans="1:14" ht="36.75" customHeight="1" x14ac:dyDescent="0.3">
      <c r="A26" s="320"/>
      <c r="B26" s="89" t="s">
        <v>442</v>
      </c>
      <c r="C26" s="102" t="s">
        <v>190</v>
      </c>
      <c r="D26" s="87">
        <v>42736</v>
      </c>
      <c r="E26" s="87">
        <v>43100</v>
      </c>
      <c r="F26" s="92" t="s">
        <v>208</v>
      </c>
      <c r="G26" s="237" t="s">
        <v>192</v>
      </c>
      <c r="H26" s="292"/>
      <c r="I26" s="119">
        <v>42000</v>
      </c>
      <c r="J26" s="104"/>
      <c r="K26" s="250">
        <f t="shared" si="1"/>
        <v>42000</v>
      </c>
      <c r="L26" s="234"/>
      <c r="M26" s="234"/>
      <c r="N26" s="78"/>
    </row>
    <row r="27" spans="1:14" x14ac:dyDescent="0.3">
      <c r="A27" s="320"/>
      <c r="B27" s="297" t="s">
        <v>209</v>
      </c>
      <c r="C27" s="102"/>
      <c r="D27" s="87"/>
      <c r="E27" s="87"/>
      <c r="F27" s="92"/>
      <c r="G27" s="237" t="s">
        <v>192</v>
      </c>
      <c r="H27" s="292"/>
      <c r="I27" s="119"/>
      <c r="J27" s="104"/>
      <c r="K27" s="250">
        <f t="shared" si="1"/>
        <v>0</v>
      </c>
      <c r="L27" s="234"/>
      <c r="M27" s="234"/>
      <c r="N27" s="78"/>
    </row>
    <row r="28" spans="1:14" ht="34.5" customHeight="1" x14ac:dyDescent="0.3">
      <c r="A28" s="320"/>
      <c r="B28" s="89" t="s">
        <v>210</v>
      </c>
      <c r="C28" s="102" t="s">
        <v>190</v>
      </c>
      <c r="D28" s="87">
        <v>42795</v>
      </c>
      <c r="E28" s="87">
        <v>42887</v>
      </c>
      <c r="F28" s="92" t="s">
        <v>211</v>
      </c>
      <c r="G28" s="237" t="s">
        <v>192</v>
      </c>
      <c r="H28" s="292"/>
      <c r="I28" s="119">
        <v>100000</v>
      </c>
      <c r="J28" s="104"/>
      <c r="K28" s="250">
        <f t="shared" si="1"/>
        <v>100000</v>
      </c>
      <c r="L28" s="234"/>
      <c r="M28" s="234"/>
      <c r="N28" s="78"/>
    </row>
    <row r="29" spans="1:14" ht="38.25" x14ac:dyDescent="0.3">
      <c r="A29" s="320"/>
      <c r="B29" s="89" t="s">
        <v>212</v>
      </c>
      <c r="C29" s="102" t="s">
        <v>213</v>
      </c>
      <c r="D29" s="87">
        <v>42795</v>
      </c>
      <c r="E29" s="87">
        <v>42887</v>
      </c>
      <c r="F29" s="92" t="s">
        <v>214</v>
      </c>
      <c r="G29" s="237" t="s">
        <v>192</v>
      </c>
      <c r="H29" s="292"/>
      <c r="I29" s="119">
        <v>20000</v>
      </c>
      <c r="J29" s="119"/>
      <c r="K29" s="250">
        <f t="shared" si="1"/>
        <v>20000</v>
      </c>
      <c r="L29" s="234"/>
      <c r="M29" s="234"/>
      <c r="N29" s="78"/>
    </row>
    <row r="30" spans="1:14" x14ac:dyDescent="0.3">
      <c r="A30" s="320"/>
      <c r="B30" s="89" t="s">
        <v>215</v>
      </c>
      <c r="C30" s="102" t="s">
        <v>162</v>
      </c>
      <c r="D30" s="87">
        <v>42795</v>
      </c>
      <c r="E30" s="87">
        <v>42887</v>
      </c>
      <c r="F30" s="92" t="s">
        <v>216</v>
      </c>
      <c r="G30" s="237" t="s">
        <v>192</v>
      </c>
      <c r="H30" s="292"/>
      <c r="I30" s="119">
        <v>100000</v>
      </c>
      <c r="J30" s="104"/>
      <c r="K30" s="250">
        <f t="shared" si="1"/>
        <v>100000</v>
      </c>
      <c r="L30" s="234"/>
      <c r="M30" s="234"/>
      <c r="N30" s="78"/>
    </row>
    <row r="31" spans="1:14" ht="25.5" x14ac:dyDescent="0.3">
      <c r="A31" s="320"/>
      <c r="B31" s="147" t="s">
        <v>217</v>
      </c>
      <c r="C31" s="102" t="s">
        <v>218</v>
      </c>
      <c r="D31" s="87" t="s">
        <v>219</v>
      </c>
      <c r="E31" s="87"/>
      <c r="F31" s="92" t="s">
        <v>220</v>
      </c>
      <c r="G31" s="237" t="s">
        <v>192</v>
      </c>
      <c r="H31" s="292"/>
      <c r="I31" s="119">
        <v>5000</v>
      </c>
      <c r="J31" s="104"/>
      <c r="K31" s="250">
        <f t="shared" si="1"/>
        <v>5000</v>
      </c>
      <c r="L31" s="234"/>
      <c r="M31" s="234"/>
      <c r="N31" s="78"/>
    </row>
    <row r="32" spans="1:14" ht="25.5" x14ac:dyDescent="0.3">
      <c r="A32" s="320"/>
      <c r="B32" s="147" t="s">
        <v>443</v>
      </c>
      <c r="C32" s="102" t="s">
        <v>190</v>
      </c>
      <c r="D32" s="87" t="s">
        <v>296</v>
      </c>
      <c r="E32" s="87" t="s">
        <v>532</v>
      </c>
      <c r="F32" s="92" t="s">
        <v>487</v>
      </c>
      <c r="G32" s="237"/>
      <c r="H32" s="292"/>
      <c r="I32" s="119">
        <v>50000</v>
      </c>
      <c r="J32" s="104"/>
      <c r="K32" s="250">
        <f t="shared" si="1"/>
        <v>50000</v>
      </c>
      <c r="L32" s="234"/>
      <c r="M32" s="234"/>
      <c r="N32" s="78"/>
    </row>
    <row r="33" spans="1:14" x14ac:dyDescent="0.3">
      <c r="A33" s="320"/>
      <c r="B33" s="299" t="s">
        <v>221</v>
      </c>
      <c r="C33" s="102"/>
      <c r="D33" s="87"/>
      <c r="E33" s="87"/>
      <c r="F33" s="92"/>
      <c r="G33" s="237" t="s">
        <v>192</v>
      </c>
      <c r="H33" s="292"/>
      <c r="I33" s="119"/>
      <c r="J33" s="104"/>
      <c r="K33" s="250">
        <f t="shared" si="1"/>
        <v>0</v>
      </c>
      <c r="L33" s="234"/>
      <c r="M33" s="234"/>
      <c r="N33" s="78"/>
    </row>
    <row r="34" spans="1:14" x14ac:dyDescent="0.3">
      <c r="A34" s="320"/>
      <c r="B34" s="176" t="s">
        <v>222</v>
      </c>
      <c r="C34" s="102"/>
      <c r="D34" s="87"/>
      <c r="E34" s="87"/>
      <c r="F34" s="92"/>
      <c r="G34" s="237" t="s">
        <v>192</v>
      </c>
      <c r="H34" s="292"/>
      <c r="I34" s="119"/>
      <c r="J34" s="104"/>
      <c r="K34" s="250">
        <f t="shared" si="1"/>
        <v>0</v>
      </c>
      <c r="L34" s="234"/>
      <c r="M34" s="234"/>
      <c r="N34" s="78"/>
    </row>
    <row r="35" spans="1:14" ht="38.25" x14ac:dyDescent="0.3">
      <c r="A35" s="320"/>
      <c r="B35" s="300" t="s">
        <v>223</v>
      </c>
      <c r="C35" s="102" t="s">
        <v>190</v>
      </c>
      <c r="D35" s="87" t="s">
        <v>219</v>
      </c>
      <c r="E35" s="87"/>
      <c r="F35" s="92" t="s">
        <v>224</v>
      </c>
      <c r="G35" s="237" t="s">
        <v>192</v>
      </c>
      <c r="H35" s="292"/>
      <c r="I35" s="119">
        <v>135880</v>
      </c>
      <c r="J35" s="104"/>
      <c r="K35" s="250">
        <f t="shared" si="1"/>
        <v>135880</v>
      </c>
      <c r="L35" s="234"/>
      <c r="M35" s="234"/>
      <c r="N35" s="78"/>
    </row>
    <row r="36" spans="1:14" ht="25.5" x14ac:dyDescent="0.3">
      <c r="A36" s="320"/>
      <c r="B36" s="75" t="s">
        <v>225</v>
      </c>
      <c r="C36" s="102" t="s">
        <v>533</v>
      </c>
      <c r="D36" s="87" t="s">
        <v>219</v>
      </c>
      <c r="E36" s="87"/>
      <c r="F36" s="92" t="s">
        <v>226</v>
      </c>
      <c r="G36" s="237" t="s">
        <v>192</v>
      </c>
      <c r="H36" s="292"/>
      <c r="I36" s="119">
        <v>50000</v>
      </c>
      <c r="J36" s="104"/>
      <c r="K36" s="250">
        <f t="shared" si="1"/>
        <v>50000</v>
      </c>
      <c r="L36" s="234"/>
      <c r="M36" s="234"/>
      <c r="N36" s="78"/>
    </row>
    <row r="37" spans="1:14" ht="25.5" x14ac:dyDescent="0.3">
      <c r="A37" s="320"/>
      <c r="B37" s="176" t="s">
        <v>227</v>
      </c>
      <c r="C37" s="102"/>
      <c r="D37" s="87"/>
      <c r="E37" s="87"/>
      <c r="F37" s="92" t="s">
        <v>228</v>
      </c>
      <c r="G37" s="237" t="s">
        <v>192</v>
      </c>
      <c r="H37" s="292"/>
      <c r="I37" s="119"/>
      <c r="J37" s="104"/>
      <c r="K37" s="250">
        <f t="shared" si="1"/>
        <v>0</v>
      </c>
      <c r="L37" s="234"/>
      <c r="M37" s="234"/>
      <c r="N37" s="78"/>
    </row>
    <row r="38" spans="1:14" ht="22.5" customHeight="1" x14ac:dyDescent="0.3">
      <c r="A38" s="320"/>
      <c r="B38" s="70" t="s">
        <v>444</v>
      </c>
      <c r="C38" s="102" t="s">
        <v>153</v>
      </c>
      <c r="D38" s="87" t="s">
        <v>219</v>
      </c>
      <c r="E38" s="87"/>
      <c r="F38" s="92" t="s">
        <v>229</v>
      </c>
      <c r="G38" s="237" t="s">
        <v>192</v>
      </c>
      <c r="H38" s="292"/>
      <c r="I38" s="251">
        <v>150000.86499999999</v>
      </c>
      <c r="J38" s="104"/>
      <c r="K38" s="250">
        <f t="shared" si="1"/>
        <v>150000.86499999999</v>
      </c>
      <c r="L38" s="234"/>
      <c r="M38" s="234"/>
      <c r="N38" s="78"/>
    </row>
    <row r="39" spans="1:14" x14ac:dyDescent="0.3">
      <c r="A39" s="320"/>
      <c r="B39" s="176" t="s">
        <v>230</v>
      </c>
      <c r="C39" s="102"/>
      <c r="D39" s="87"/>
      <c r="E39" s="87"/>
      <c r="F39" s="92"/>
      <c r="G39" s="237" t="s">
        <v>192</v>
      </c>
      <c r="H39" s="292"/>
      <c r="I39" s="119"/>
      <c r="J39" s="104"/>
      <c r="K39" s="250">
        <f t="shared" si="1"/>
        <v>0</v>
      </c>
      <c r="L39" s="234"/>
      <c r="M39" s="234"/>
      <c r="N39" s="78"/>
    </row>
    <row r="40" spans="1:14" ht="38.25" x14ac:dyDescent="0.3">
      <c r="A40" s="320"/>
      <c r="B40" s="75" t="s">
        <v>231</v>
      </c>
      <c r="C40" s="102" t="s">
        <v>153</v>
      </c>
      <c r="D40" s="87" t="s">
        <v>219</v>
      </c>
      <c r="E40" s="87"/>
      <c r="F40" s="92" t="s">
        <v>232</v>
      </c>
      <c r="G40" s="237" t="s">
        <v>192</v>
      </c>
      <c r="H40" s="292"/>
      <c r="I40" s="119">
        <v>75000</v>
      </c>
      <c r="J40" s="104"/>
      <c r="K40" s="250">
        <f t="shared" si="1"/>
        <v>75000</v>
      </c>
      <c r="L40" s="234"/>
      <c r="M40" s="234"/>
      <c r="N40" s="78"/>
    </row>
    <row r="41" spans="1:14" ht="25.5" x14ac:dyDescent="0.3">
      <c r="A41" s="320"/>
      <c r="B41" s="70" t="s">
        <v>445</v>
      </c>
      <c r="C41" s="102" t="s">
        <v>190</v>
      </c>
      <c r="D41" s="87" t="s">
        <v>446</v>
      </c>
      <c r="E41" s="87" t="s">
        <v>440</v>
      </c>
      <c r="F41" s="92" t="s">
        <v>233</v>
      </c>
      <c r="G41" s="237" t="s">
        <v>192</v>
      </c>
      <c r="H41" s="292"/>
      <c r="I41" s="119">
        <v>400000</v>
      </c>
      <c r="J41" s="104"/>
      <c r="K41" s="250">
        <f t="shared" si="1"/>
        <v>400000</v>
      </c>
      <c r="L41" s="234"/>
      <c r="M41" s="234"/>
      <c r="N41" s="78"/>
    </row>
    <row r="42" spans="1:14" x14ac:dyDescent="0.3">
      <c r="A42" s="176"/>
      <c r="B42" s="301" t="s">
        <v>234</v>
      </c>
      <c r="C42" s="102"/>
      <c r="D42" s="87"/>
      <c r="E42" s="87"/>
      <c r="F42" s="157"/>
      <c r="G42" s="237" t="s">
        <v>192</v>
      </c>
      <c r="H42" s="252"/>
      <c r="I42" s="123"/>
      <c r="J42" s="123"/>
      <c r="K42" s="250">
        <f t="shared" si="1"/>
        <v>0</v>
      </c>
      <c r="L42" s="234"/>
      <c r="M42" s="234"/>
      <c r="N42" s="78"/>
    </row>
    <row r="43" spans="1:14" ht="51" x14ac:dyDescent="0.3">
      <c r="A43" s="176"/>
      <c r="B43" s="75" t="s">
        <v>235</v>
      </c>
      <c r="C43" s="102" t="s">
        <v>236</v>
      </c>
      <c r="D43" s="87" t="s">
        <v>219</v>
      </c>
      <c r="E43" s="87"/>
      <c r="F43" s="157" t="s">
        <v>237</v>
      </c>
      <c r="G43" s="237" t="s">
        <v>192</v>
      </c>
      <c r="H43" s="252"/>
      <c r="I43" s="123">
        <v>100000</v>
      </c>
      <c r="J43" s="123"/>
      <c r="K43" s="250">
        <f t="shared" si="1"/>
        <v>100000</v>
      </c>
      <c r="L43" s="234"/>
      <c r="M43" s="234"/>
      <c r="N43" s="78"/>
    </row>
    <row r="44" spans="1:14" x14ac:dyDescent="0.3">
      <c r="A44" s="176"/>
      <c r="B44" s="301" t="s">
        <v>238</v>
      </c>
      <c r="C44" s="102"/>
      <c r="D44" s="87"/>
      <c r="E44" s="87"/>
      <c r="F44" s="157"/>
      <c r="G44" s="237" t="s">
        <v>192</v>
      </c>
      <c r="H44" s="252"/>
      <c r="I44" s="123"/>
      <c r="J44" s="123"/>
      <c r="K44" s="250">
        <f t="shared" si="1"/>
        <v>0</v>
      </c>
      <c r="L44" s="234"/>
      <c r="M44" s="234"/>
      <c r="N44" s="78"/>
    </row>
    <row r="45" spans="1:14" ht="38.25" x14ac:dyDescent="0.3">
      <c r="A45" s="176"/>
      <c r="B45" s="75" t="s">
        <v>239</v>
      </c>
      <c r="C45" s="110" t="s">
        <v>240</v>
      </c>
      <c r="D45" s="87" t="s">
        <v>219</v>
      </c>
      <c r="E45" s="87"/>
      <c r="F45" s="157" t="s">
        <v>241</v>
      </c>
      <c r="G45" s="237" t="s">
        <v>192</v>
      </c>
      <c r="H45" s="252"/>
      <c r="I45" s="123">
        <v>50000</v>
      </c>
      <c r="J45" s="123"/>
      <c r="K45" s="250">
        <f t="shared" si="1"/>
        <v>50000</v>
      </c>
      <c r="L45" s="234"/>
      <c r="M45" s="234"/>
      <c r="N45" s="78"/>
    </row>
    <row r="46" spans="1:14" x14ac:dyDescent="0.3">
      <c r="A46" s="176"/>
      <c r="B46" s="176" t="s">
        <v>242</v>
      </c>
      <c r="C46" s="102"/>
      <c r="D46" s="87"/>
      <c r="E46" s="87"/>
      <c r="F46" s="157"/>
      <c r="G46" s="237" t="s">
        <v>192</v>
      </c>
      <c r="H46" s="252"/>
      <c r="I46" s="123"/>
      <c r="J46" s="123"/>
      <c r="K46" s="250">
        <f t="shared" si="1"/>
        <v>0</v>
      </c>
      <c r="L46" s="234"/>
      <c r="M46" s="234"/>
      <c r="N46" s="78"/>
    </row>
    <row r="47" spans="1:14" ht="15.75" customHeight="1" x14ac:dyDescent="0.3">
      <c r="A47" s="176"/>
      <c r="B47" s="75" t="s">
        <v>243</v>
      </c>
      <c r="C47" s="102" t="s">
        <v>190</v>
      </c>
      <c r="D47" s="87">
        <v>42736</v>
      </c>
      <c r="E47" s="87" t="s">
        <v>453</v>
      </c>
      <c r="F47" s="157" t="s">
        <v>244</v>
      </c>
      <c r="G47" s="237" t="s">
        <v>192</v>
      </c>
      <c r="H47" s="252"/>
      <c r="I47" s="123">
        <v>45001</v>
      </c>
      <c r="J47" s="123"/>
      <c r="K47" s="250">
        <f t="shared" si="1"/>
        <v>45001</v>
      </c>
      <c r="L47" s="234"/>
      <c r="M47" s="234"/>
      <c r="N47" s="78"/>
    </row>
    <row r="48" spans="1:14" x14ac:dyDescent="0.3">
      <c r="A48" s="176"/>
      <c r="B48" s="302" t="s">
        <v>245</v>
      </c>
      <c r="C48" s="102"/>
      <c r="D48" s="87"/>
      <c r="E48" s="87"/>
      <c r="F48" s="157"/>
      <c r="G48" s="237"/>
      <c r="H48" s="252"/>
      <c r="I48" s="123"/>
      <c r="J48" s="123"/>
      <c r="K48" s="250">
        <f t="shared" si="1"/>
        <v>0</v>
      </c>
      <c r="L48" s="234"/>
      <c r="M48" s="234"/>
      <c r="N48" s="78"/>
    </row>
    <row r="49" spans="1:18" ht="38.25" x14ac:dyDescent="0.3">
      <c r="A49" s="176"/>
      <c r="B49" s="75" t="s">
        <v>447</v>
      </c>
      <c r="C49" s="102" t="s">
        <v>190</v>
      </c>
      <c r="D49" s="87" t="s">
        <v>219</v>
      </c>
      <c r="E49" s="87"/>
      <c r="F49" s="157" t="s">
        <v>246</v>
      </c>
      <c r="G49" s="237" t="s">
        <v>192</v>
      </c>
      <c r="H49" s="252"/>
      <c r="I49" s="123">
        <v>50000</v>
      </c>
      <c r="J49" s="123"/>
      <c r="K49" s="250">
        <f t="shared" si="1"/>
        <v>50000</v>
      </c>
      <c r="L49" s="234"/>
      <c r="M49" s="234"/>
      <c r="N49" s="78"/>
    </row>
    <row r="50" spans="1:18" ht="51" x14ac:dyDescent="0.3">
      <c r="A50" s="176"/>
      <c r="B50" s="303" t="s">
        <v>448</v>
      </c>
      <c r="C50" s="102" t="s">
        <v>48</v>
      </c>
      <c r="D50" s="87">
        <v>42736</v>
      </c>
      <c r="E50" s="87">
        <v>43100</v>
      </c>
      <c r="F50" s="157" t="s">
        <v>247</v>
      </c>
      <c r="G50" s="237" t="s">
        <v>248</v>
      </c>
      <c r="H50" s="252"/>
      <c r="I50" s="123"/>
      <c r="J50" s="123"/>
      <c r="K50" s="250">
        <f t="shared" si="1"/>
        <v>0</v>
      </c>
      <c r="L50" s="234"/>
      <c r="M50" s="234"/>
      <c r="N50" s="78"/>
    </row>
    <row r="51" spans="1:18" ht="25.5" x14ac:dyDescent="0.3">
      <c r="A51" s="176"/>
      <c r="B51" s="304" t="s">
        <v>249</v>
      </c>
      <c r="C51" s="102" t="s">
        <v>48</v>
      </c>
      <c r="D51" s="87" t="s">
        <v>250</v>
      </c>
      <c r="E51" s="87"/>
      <c r="F51" s="157" t="s">
        <v>251</v>
      </c>
      <c r="G51" s="237" t="s">
        <v>248</v>
      </c>
      <c r="H51" s="252"/>
      <c r="I51" s="123"/>
      <c r="J51" s="123"/>
      <c r="K51" s="250">
        <f t="shared" si="1"/>
        <v>0</v>
      </c>
      <c r="L51" s="234"/>
      <c r="M51" s="234"/>
      <c r="N51" s="78"/>
    </row>
    <row r="52" spans="1:18" ht="27.75" customHeight="1" x14ac:dyDescent="0.3">
      <c r="A52" s="176"/>
      <c r="B52" s="303" t="s">
        <v>449</v>
      </c>
      <c r="C52" s="102" t="s">
        <v>48</v>
      </c>
      <c r="D52" s="87" t="s">
        <v>250</v>
      </c>
      <c r="E52" s="87"/>
      <c r="F52" s="157" t="s">
        <v>252</v>
      </c>
      <c r="G52" s="237" t="s">
        <v>248</v>
      </c>
      <c r="H52" s="252"/>
      <c r="I52" s="123"/>
      <c r="J52" s="123"/>
      <c r="K52" s="250">
        <f t="shared" si="1"/>
        <v>0</v>
      </c>
      <c r="L52" s="234"/>
      <c r="M52" s="234"/>
      <c r="N52" s="78"/>
    </row>
    <row r="53" spans="1:18" ht="25.5" x14ac:dyDescent="0.3">
      <c r="A53" s="176"/>
      <c r="B53" s="303" t="s">
        <v>253</v>
      </c>
      <c r="C53" s="102" t="s">
        <v>162</v>
      </c>
      <c r="D53" s="87" t="s">
        <v>250</v>
      </c>
      <c r="E53" s="87"/>
      <c r="F53" s="157" t="s">
        <v>254</v>
      </c>
      <c r="G53" s="237" t="s">
        <v>248</v>
      </c>
      <c r="H53" s="252"/>
      <c r="I53" s="123"/>
      <c r="J53" s="123"/>
      <c r="K53" s="250">
        <f t="shared" si="1"/>
        <v>0</v>
      </c>
      <c r="L53" s="234"/>
      <c r="M53" s="234"/>
      <c r="N53" s="78"/>
    </row>
    <row r="54" spans="1:18" ht="25.5" x14ac:dyDescent="0.3">
      <c r="A54" s="176"/>
      <c r="B54" s="70" t="s">
        <v>255</v>
      </c>
      <c r="C54" s="102" t="s">
        <v>162</v>
      </c>
      <c r="D54" s="87" t="s">
        <v>250</v>
      </c>
      <c r="E54" s="87"/>
      <c r="F54" s="157" t="s">
        <v>256</v>
      </c>
      <c r="G54" s="237" t="s">
        <v>192</v>
      </c>
      <c r="H54" s="252"/>
      <c r="I54" s="123">
        <v>50000</v>
      </c>
      <c r="J54" s="123"/>
      <c r="K54" s="250">
        <f t="shared" si="1"/>
        <v>50000</v>
      </c>
      <c r="L54" s="234"/>
      <c r="M54" s="234"/>
      <c r="N54" s="78"/>
    </row>
    <row r="55" spans="1:18" ht="25.5" x14ac:dyDescent="0.3">
      <c r="A55" s="176"/>
      <c r="B55" s="75" t="s">
        <v>257</v>
      </c>
      <c r="C55" s="102" t="s">
        <v>162</v>
      </c>
      <c r="D55" s="87" t="s">
        <v>250</v>
      </c>
      <c r="E55" s="87"/>
      <c r="F55" s="157" t="s">
        <v>258</v>
      </c>
      <c r="G55" s="237" t="s">
        <v>248</v>
      </c>
      <c r="H55" s="252"/>
      <c r="I55" s="123">
        <v>50000</v>
      </c>
      <c r="J55" s="123"/>
      <c r="K55" s="250">
        <f t="shared" si="1"/>
        <v>50000</v>
      </c>
      <c r="L55" s="234"/>
      <c r="M55" s="234"/>
      <c r="N55" s="78"/>
    </row>
    <row r="56" spans="1:18" x14ac:dyDescent="0.3">
      <c r="A56" s="176"/>
      <c r="B56" s="75" t="s">
        <v>450</v>
      </c>
      <c r="C56" s="102" t="s">
        <v>190</v>
      </c>
      <c r="D56" s="87" t="s">
        <v>250</v>
      </c>
      <c r="E56" s="87"/>
      <c r="F56" s="157"/>
      <c r="G56" s="237" t="s">
        <v>192</v>
      </c>
      <c r="H56" s="252"/>
      <c r="I56" s="123"/>
      <c r="J56" s="123"/>
      <c r="K56" s="250">
        <f t="shared" si="1"/>
        <v>0</v>
      </c>
      <c r="L56" s="234"/>
      <c r="M56" s="234"/>
      <c r="N56" s="78"/>
    </row>
    <row r="57" spans="1:18" x14ac:dyDescent="0.3">
      <c r="A57" s="176"/>
      <c r="B57" s="70" t="s">
        <v>259</v>
      </c>
      <c r="C57" s="102"/>
      <c r="D57" s="87">
        <v>42430</v>
      </c>
      <c r="E57" s="87" t="s">
        <v>260</v>
      </c>
      <c r="F57" s="157" t="s">
        <v>261</v>
      </c>
      <c r="G57" s="237"/>
      <c r="H57" s="252"/>
      <c r="I57" s="123">
        <v>10000</v>
      </c>
      <c r="J57" s="123"/>
      <c r="K57" s="250">
        <f t="shared" si="1"/>
        <v>10000</v>
      </c>
      <c r="L57" s="234"/>
      <c r="M57" s="234"/>
      <c r="N57" s="78"/>
      <c r="R57" s="41">
        <f>(670592.91)/2</f>
        <v>335296.45500000002</v>
      </c>
    </row>
    <row r="58" spans="1:18" ht="25.5" x14ac:dyDescent="0.3">
      <c r="A58" s="176"/>
      <c r="B58" s="70" t="s">
        <v>262</v>
      </c>
      <c r="C58" s="102"/>
      <c r="D58" s="87" t="s">
        <v>260</v>
      </c>
      <c r="E58" s="87" t="s">
        <v>260</v>
      </c>
      <c r="F58" s="157" t="s">
        <v>263</v>
      </c>
      <c r="G58" s="237" t="s">
        <v>192</v>
      </c>
      <c r="H58" s="252"/>
      <c r="I58" s="123">
        <v>10000</v>
      </c>
      <c r="J58" s="123"/>
      <c r="K58" s="250">
        <f t="shared" si="1"/>
        <v>10000</v>
      </c>
      <c r="L58" s="234"/>
      <c r="M58" s="234"/>
      <c r="N58" s="78"/>
    </row>
    <row r="59" spans="1:18" ht="25.5" x14ac:dyDescent="0.3">
      <c r="A59" s="176"/>
      <c r="B59" s="70" t="s">
        <v>264</v>
      </c>
      <c r="C59" s="102"/>
      <c r="D59" s="87">
        <v>42522</v>
      </c>
      <c r="E59" s="87">
        <v>42522</v>
      </c>
      <c r="F59" s="157" t="s">
        <v>265</v>
      </c>
      <c r="G59" s="237" t="s">
        <v>192</v>
      </c>
      <c r="H59" s="252"/>
      <c r="I59" s="123">
        <v>10000</v>
      </c>
      <c r="J59" s="123"/>
      <c r="K59" s="250">
        <f t="shared" si="1"/>
        <v>10000</v>
      </c>
      <c r="L59" s="234"/>
      <c r="M59" s="234"/>
      <c r="N59" s="78"/>
    </row>
    <row r="60" spans="1:18" ht="25.5" x14ac:dyDescent="0.3">
      <c r="A60" s="176"/>
      <c r="B60" s="70" t="s">
        <v>266</v>
      </c>
      <c r="C60" s="102"/>
      <c r="D60" s="87" t="s">
        <v>267</v>
      </c>
      <c r="E60" s="87" t="s">
        <v>267</v>
      </c>
      <c r="F60" s="157" t="s">
        <v>268</v>
      </c>
      <c r="G60" s="237"/>
      <c r="H60" s="252"/>
      <c r="I60" s="123">
        <v>50000</v>
      </c>
      <c r="J60" s="123"/>
      <c r="K60" s="250">
        <f t="shared" si="1"/>
        <v>50000</v>
      </c>
      <c r="L60" s="234"/>
      <c r="M60" s="234"/>
      <c r="N60" s="78"/>
    </row>
    <row r="61" spans="1:18" ht="35.25" customHeight="1" x14ac:dyDescent="0.3">
      <c r="A61" s="176"/>
      <c r="B61" s="75" t="s">
        <v>451</v>
      </c>
      <c r="C61" s="102" t="s">
        <v>153</v>
      </c>
      <c r="D61" s="87">
        <v>42491</v>
      </c>
      <c r="E61" s="87">
        <v>42522</v>
      </c>
      <c r="F61" s="157" t="s">
        <v>269</v>
      </c>
      <c r="G61" s="237" t="s">
        <v>192</v>
      </c>
      <c r="H61" s="252"/>
      <c r="I61" s="123">
        <v>100000</v>
      </c>
      <c r="J61" s="123"/>
      <c r="K61" s="250">
        <f t="shared" si="1"/>
        <v>100000</v>
      </c>
      <c r="L61" s="234"/>
      <c r="M61" s="234"/>
      <c r="N61" s="78"/>
    </row>
    <row r="62" spans="1:18" ht="25.5" x14ac:dyDescent="0.3">
      <c r="A62" s="176" t="s">
        <v>270</v>
      </c>
      <c r="B62" s="305" t="s">
        <v>271</v>
      </c>
      <c r="C62" s="116" t="s">
        <v>162</v>
      </c>
      <c r="D62" s="128">
        <v>42005</v>
      </c>
      <c r="E62" s="128">
        <v>42369</v>
      </c>
      <c r="F62" s="157" t="s">
        <v>455</v>
      </c>
      <c r="G62" s="237" t="s">
        <v>112</v>
      </c>
      <c r="H62" s="252"/>
      <c r="I62" s="306"/>
      <c r="J62" s="123"/>
      <c r="K62" s="289">
        <f>SUM(K64:K113)</f>
        <v>3352964.55</v>
      </c>
      <c r="M62" s="234"/>
      <c r="N62" s="78"/>
    </row>
    <row r="63" spans="1:18" x14ac:dyDescent="0.3">
      <c r="A63" s="176"/>
      <c r="B63" s="176" t="s">
        <v>272</v>
      </c>
      <c r="C63" s="102"/>
      <c r="D63" s="78"/>
      <c r="E63" s="78"/>
      <c r="F63" s="157"/>
      <c r="G63" s="237"/>
      <c r="H63" s="252"/>
      <c r="I63" s="306"/>
      <c r="J63" s="123"/>
      <c r="K63" s="250">
        <f t="shared" ref="K63:K113" si="2">SUM(H63:J63)</f>
        <v>0</v>
      </c>
      <c r="L63" s="234"/>
      <c r="M63" s="234"/>
      <c r="N63" s="78"/>
    </row>
    <row r="64" spans="1:18" ht="25.5" x14ac:dyDescent="0.3">
      <c r="A64" s="176"/>
      <c r="B64" s="70" t="s">
        <v>273</v>
      </c>
      <c r="C64" s="102" t="s">
        <v>454</v>
      </c>
      <c r="D64" s="87">
        <v>42736</v>
      </c>
      <c r="E64" s="87">
        <v>42825</v>
      </c>
      <c r="F64" s="157" t="s">
        <v>488</v>
      </c>
      <c r="G64" s="237" t="s">
        <v>274</v>
      </c>
      <c r="H64" s="252"/>
      <c r="I64" s="256">
        <v>80000</v>
      </c>
      <c r="J64" s="123"/>
      <c r="K64" s="250">
        <f t="shared" si="2"/>
        <v>80000</v>
      </c>
      <c r="L64" s="234"/>
      <c r="M64" s="234"/>
      <c r="N64" s="78"/>
    </row>
    <row r="65" spans="1:14" ht="38.25" x14ac:dyDescent="0.3">
      <c r="A65" s="176"/>
      <c r="B65" s="75" t="s">
        <v>456</v>
      </c>
      <c r="C65" s="102" t="s">
        <v>31</v>
      </c>
      <c r="D65" s="87">
        <v>42736</v>
      </c>
      <c r="E65" s="87">
        <v>42825</v>
      </c>
      <c r="F65" s="157" t="s">
        <v>489</v>
      </c>
      <c r="G65" s="237" t="s">
        <v>274</v>
      </c>
      <c r="H65" s="252"/>
      <c r="I65" s="256">
        <v>52964.55</v>
      </c>
      <c r="J65" s="123"/>
      <c r="K65" s="250">
        <f t="shared" si="2"/>
        <v>52964.55</v>
      </c>
      <c r="L65" s="234"/>
      <c r="M65" s="234"/>
      <c r="N65" s="78"/>
    </row>
    <row r="66" spans="1:14" ht="26.25" customHeight="1" x14ac:dyDescent="0.3">
      <c r="A66" s="176"/>
      <c r="B66" s="75" t="s">
        <v>564</v>
      </c>
      <c r="C66" s="102" t="s">
        <v>454</v>
      </c>
      <c r="D66" s="87">
        <v>42736</v>
      </c>
      <c r="E66" s="87">
        <v>43100</v>
      </c>
      <c r="F66" s="157" t="s">
        <v>490</v>
      </c>
      <c r="G66" s="237" t="s">
        <v>274</v>
      </c>
      <c r="H66" s="252"/>
      <c r="I66" s="256">
        <v>400000</v>
      </c>
      <c r="J66" s="123"/>
      <c r="K66" s="250">
        <v>400000</v>
      </c>
      <c r="L66" s="234"/>
      <c r="M66" s="234"/>
      <c r="N66" s="78"/>
    </row>
    <row r="67" spans="1:14" x14ac:dyDescent="0.3">
      <c r="A67" s="176"/>
      <c r="B67" s="176" t="s">
        <v>275</v>
      </c>
      <c r="C67" s="102"/>
      <c r="D67" s="87" t="s">
        <v>33</v>
      </c>
      <c r="E67" s="87" t="s">
        <v>33</v>
      </c>
      <c r="F67" s="157"/>
      <c r="G67" s="237"/>
      <c r="H67" s="252"/>
      <c r="I67" s="256"/>
      <c r="J67" s="123"/>
      <c r="K67" s="250">
        <f t="shared" si="2"/>
        <v>0</v>
      </c>
      <c r="L67" s="234"/>
      <c r="M67" s="234"/>
      <c r="N67" s="78"/>
    </row>
    <row r="68" spans="1:14" ht="25.5" x14ac:dyDescent="0.3">
      <c r="A68" s="176"/>
      <c r="B68" s="70" t="s">
        <v>550</v>
      </c>
      <c r="C68" s="102" t="s">
        <v>162</v>
      </c>
      <c r="D68" s="87">
        <v>42736</v>
      </c>
      <c r="E68" s="87">
        <v>43100</v>
      </c>
      <c r="F68" s="157" t="s">
        <v>491</v>
      </c>
      <c r="G68" s="237" t="s">
        <v>274</v>
      </c>
      <c r="H68" s="252"/>
      <c r="I68" s="256">
        <v>40000</v>
      </c>
      <c r="J68" s="123"/>
      <c r="K68" s="250">
        <f t="shared" si="2"/>
        <v>40000</v>
      </c>
      <c r="L68" s="234"/>
      <c r="M68" s="234"/>
      <c r="N68" s="78"/>
    </row>
    <row r="69" spans="1:14" x14ac:dyDescent="0.3">
      <c r="A69" s="176"/>
      <c r="B69" s="70" t="s">
        <v>457</v>
      </c>
      <c r="C69" s="102"/>
      <c r="D69" s="87">
        <v>42736</v>
      </c>
      <c r="E69" s="87">
        <v>42825</v>
      </c>
      <c r="F69" s="157" t="s">
        <v>558</v>
      </c>
      <c r="G69" s="237" t="s">
        <v>274</v>
      </c>
      <c r="H69" s="252"/>
      <c r="I69" s="256">
        <v>20000</v>
      </c>
      <c r="J69" s="123"/>
      <c r="K69" s="250">
        <f t="shared" si="2"/>
        <v>20000</v>
      </c>
      <c r="L69" s="234"/>
      <c r="M69" s="234"/>
      <c r="N69" s="78"/>
    </row>
    <row r="70" spans="1:14" ht="25.5" x14ac:dyDescent="0.3">
      <c r="A70" s="176"/>
      <c r="B70" s="70" t="s">
        <v>458</v>
      </c>
      <c r="C70" s="102"/>
      <c r="D70" s="87">
        <v>42795</v>
      </c>
      <c r="E70" s="87">
        <v>42947</v>
      </c>
      <c r="F70" s="157" t="s">
        <v>492</v>
      </c>
      <c r="G70" s="237" t="s">
        <v>274</v>
      </c>
      <c r="H70" s="252"/>
      <c r="I70" s="256">
        <v>10000</v>
      </c>
      <c r="J70" s="123"/>
      <c r="K70" s="250">
        <f t="shared" si="2"/>
        <v>10000</v>
      </c>
      <c r="L70" s="234"/>
      <c r="M70" s="234"/>
      <c r="N70" s="78"/>
    </row>
    <row r="71" spans="1:14" ht="25.5" x14ac:dyDescent="0.3">
      <c r="A71" s="176"/>
      <c r="B71" s="75" t="s">
        <v>459</v>
      </c>
      <c r="C71" s="102"/>
      <c r="D71" s="87">
        <v>42736</v>
      </c>
      <c r="E71" s="87">
        <v>43100</v>
      </c>
      <c r="F71" s="157" t="s">
        <v>493</v>
      </c>
      <c r="G71" s="237" t="s">
        <v>274</v>
      </c>
      <c r="H71" s="252"/>
      <c r="I71" s="256">
        <v>100000</v>
      </c>
      <c r="J71" s="123"/>
      <c r="K71" s="250">
        <f t="shared" si="2"/>
        <v>100000</v>
      </c>
      <c r="L71" s="234"/>
      <c r="M71" s="234"/>
      <c r="N71" s="78"/>
    </row>
    <row r="72" spans="1:14" ht="25.5" x14ac:dyDescent="0.3">
      <c r="A72" s="176"/>
      <c r="B72" s="75" t="s">
        <v>559</v>
      </c>
      <c r="C72" s="102"/>
      <c r="D72" s="87">
        <v>42979</v>
      </c>
      <c r="E72" s="87">
        <v>43039</v>
      </c>
      <c r="F72" s="157" t="s">
        <v>494</v>
      </c>
      <c r="G72" s="237" t="s">
        <v>274</v>
      </c>
      <c r="H72" s="252"/>
      <c r="I72" s="256">
        <v>15000</v>
      </c>
      <c r="J72" s="123"/>
      <c r="K72" s="250">
        <f t="shared" si="2"/>
        <v>15000</v>
      </c>
      <c r="L72" s="234"/>
      <c r="M72" s="234"/>
      <c r="N72" s="78"/>
    </row>
    <row r="73" spans="1:14" ht="25.5" x14ac:dyDescent="0.3">
      <c r="A73" s="176"/>
      <c r="B73" s="70" t="s">
        <v>460</v>
      </c>
      <c r="C73" s="102"/>
      <c r="D73" s="87">
        <v>42887</v>
      </c>
      <c r="E73" s="87" t="s">
        <v>530</v>
      </c>
      <c r="F73" s="157" t="s">
        <v>495</v>
      </c>
      <c r="G73" s="237" t="s">
        <v>274</v>
      </c>
      <c r="H73" s="252"/>
      <c r="I73" s="123">
        <v>50000</v>
      </c>
      <c r="J73" s="123"/>
      <c r="K73" s="250">
        <f t="shared" si="2"/>
        <v>50000</v>
      </c>
      <c r="L73" s="234"/>
      <c r="M73" s="234"/>
      <c r="N73" s="78"/>
    </row>
    <row r="74" spans="1:14" ht="25.5" x14ac:dyDescent="0.3">
      <c r="A74" s="176"/>
      <c r="B74" s="70" t="s">
        <v>461</v>
      </c>
      <c r="C74" s="102"/>
      <c r="D74" s="87">
        <v>42736</v>
      </c>
      <c r="E74" s="87">
        <v>43100</v>
      </c>
      <c r="F74" s="157" t="s">
        <v>496</v>
      </c>
      <c r="G74" s="237" t="s">
        <v>274</v>
      </c>
      <c r="H74" s="252"/>
      <c r="I74" s="123">
        <v>100000</v>
      </c>
      <c r="J74" s="123"/>
      <c r="K74" s="250">
        <f t="shared" si="2"/>
        <v>100000</v>
      </c>
      <c r="L74" s="234"/>
      <c r="M74" s="234"/>
      <c r="N74" s="78"/>
    </row>
    <row r="75" spans="1:14" x14ac:dyDescent="0.3">
      <c r="A75" s="176"/>
      <c r="B75" s="75" t="s">
        <v>462</v>
      </c>
      <c r="C75" s="102"/>
      <c r="D75" s="128">
        <v>42795</v>
      </c>
      <c r="E75" s="128">
        <v>43039</v>
      </c>
      <c r="F75" s="157" t="s">
        <v>497</v>
      </c>
      <c r="G75" s="237" t="s">
        <v>274</v>
      </c>
      <c r="H75" s="252"/>
      <c r="I75" s="123">
        <v>50000</v>
      </c>
      <c r="J75" s="123"/>
      <c r="K75" s="250">
        <f t="shared" si="2"/>
        <v>50000</v>
      </c>
      <c r="L75" s="234"/>
      <c r="M75" s="234"/>
      <c r="N75" s="78"/>
    </row>
    <row r="76" spans="1:14" ht="25.5" x14ac:dyDescent="0.3">
      <c r="A76" s="176"/>
      <c r="B76" s="75" t="s">
        <v>463</v>
      </c>
      <c r="C76" s="102"/>
      <c r="D76" s="128">
        <v>42795</v>
      </c>
      <c r="E76" s="128">
        <v>43039</v>
      </c>
      <c r="F76" s="157" t="s">
        <v>498</v>
      </c>
      <c r="G76" s="237" t="s">
        <v>274</v>
      </c>
      <c r="H76" s="252"/>
      <c r="I76" s="123">
        <v>5000</v>
      </c>
      <c r="J76" s="123"/>
      <c r="K76" s="250">
        <f t="shared" si="2"/>
        <v>5000</v>
      </c>
      <c r="L76" s="234"/>
      <c r="M76" s="234"/>
      <c r="N76" s="78"/>
    </row>
    <row r="77" spans="1:14" ht="25.5" x14ac:dyDescent="0.3">
      <c r="A77" s="176"/>
      <c r="B77" s="75" t="s">
        <v>464</v>
      </c>
      <c r="C77" s="102"/>
      <c r="D77" s="128">
        <v>42736</v>
      </c>
      <c r="E77" s="128">
        <v>43100</v>
      </c>
      <c r="F77" s="157" t="s">
        <v>499</v>
      </c>
      <c r="G77" s="237" t="s">
        <v>274</v>
      </c>
      <c r="H77" s="252"/>
      <c r="I77" s="123">
        <v>5000</v>
      </c>
      <c r="J77" s="123"/>
      <c r="K77" s="250">
        <f t="shared" si="2"/>
        <v>5000</v>
      </c>
      <c r="L77" s="234"/>
      <c r="M77" s="234"/>
      <c r="N77" s="78"/>
    </row>
    <row r="78" spans="1:14" ht="25.5" x14ac:dyDescent="0.3">
      <c r="A78" s="176"/>
      <c r="B78" s="75" t="s">
        <v>465</v>
      </c>
      <c r="C78" s="102"/>
      <c r="D78" s="128">
        <v>42917</v>
      </c>
      <c r="E78" s="128">
        <v>42947</v>
      </c>
      <c r="F78" s="157" t="s">
        <v>500</v>
      </c>
      <c r="G78" s="237" t="s">
        <v>274</v>
      </c>
      <c r="H78" s="252"/>
      <c r="I78" s="123">
        <v>10000</v>
      </c>
      <c r="J78" s="123"/>
      <c r="K78" s="250">
        <f t="shared" si="2"/>
        <v>10000</v>
      </c>
      <c r="L78" s="234"/>
      <c r="M78" s="234"/>
      <c r="N78" s="78"/>
    </row>
    <row r="79" spans="1:14" ht="25.5" x14ac:dyDescent="0.3">
      <c r="A79" s="176"/>
      <c r="B79" s="75" t="s">
        <v>466</v>
      </c>
      <c r="C79" s="102"/>
      <c r="D79" s="128">
        <v>42736</v>
      </c>
      <c r="E79" s="128">
        <v>43100</v>
      </c>
      <c r="F79" s="157" t="s">
        <v>501</v>
      </c>
      <c r="G79" s="237" t="s">
        <v>274</v>
      </c>
      <c r="H79" s="252"/>
      <c r="I79" s="123">
        <v>5000</v>
      </c>
      <c r="J79" s="123"/>
      <c r="K79" s="250">
        <f t="shared" si="2"/>
        <v>5000</v>
      </c>
      <c r="L79" s="234"/>
      <c r="M79" s="234"/>
      <c r="N79" s="78"/>
    </row>
    <row r="80" spans="1:14" x14ac:dyDescent="0.3">
      <c r="A80" s="176"/>
      <c r="B80" s="75" t="s">
        <v>565</v>
      </c>
      <c r="C80" s="102"/>
      <c r="D80" s="128"/>
      <c r="E80" s="128"/>
      <c r="F80" s="157"/>
      <c r="G80" s="237" t="s">
        <v>274</v>
      </c>
      <c r="H80" s="252"/>
      <c r="I80" s="123">
        <v>90000</v>
      </c>
      <c r="J80" s="123"/>
      <c r="K80" s="250">
        <f t="shared" si="2"/>
        <v>90000</v>
      </c>
      <c r="L80" s="234"/>
      <c r="M80" s="234"/>
      <c r="N80" s="78"/>
    </row>
    <row r="81" spans="1:14" ht="25.5" x14ac:dyDescent="0.3">
      <c r="A81" s="176"/>
      <c r="B81" s="75" t="s">
        <v>276</v>
      </c>
      <c r="C81" s="102"/>
      <c r="D81" s="128">
        <v>42736</v>
      </c>
      <c r="E81" s="128">
        <v>43100</v>
      </c>
      <c r="F81" s="157" t="s">
        <v>502</v>
      </c>
      <c r="G81" s="237" t="s">
        <v>274</v>
      </c>
      <c r="H81" s="252"/>
      <c r="I81" s="123">
        <v>168000</v>
      </c>
      <c r="J81" s="123"/>
      <c r="K81" s="250">
        <f t="shared" si="2"/>
        <v>168000</v>
      </c>
      <c r="L81" s="234"/>
      <c r="M81" s="234"/>
      <c r="N81" s="78"/>
    </row>
    <row r="82" spans="1:14" ht="25.5" x14ac:dyDescent="0.3">
      <c r="A82" s="176"/>
      <c r="B82" s="75" t="s">
        <v>467</v>
      </c>
      <c r="C82" s="102"/>
      <c r="D82" s="128">
        <v>42736</v>
      </c>
      <c r="E82" s="128">
        <v>43100</v>
      </c>
      <c r="F82" s="157" t="s">
        <v>503</v>
      </c>
      <c r="G82" s="237" t="s">
        <v>274</v>
      </c>
      <c r="H82" s="252"/>
      <c r="I82" s="123">
        <v>30000</v>
      </c>
      <c r="J82" s="123"/>
      <c r="K82" s="250">
        <f t="shared" si="2"/>
        <v>30000</v>
      </c>
      <c r="L82" s="234"/>
      <c r="M82" s="234"/>
      <c r="N82" s="78"/>
    </row>
    <row r="83" spans="1:14" ht="25.5" x14ac:dyDescent="0.3">
      <c r="A83" s="176"/>
      <c r="B83" s="75" t="s">
        <v>468</v>
      </c>
      <c r="C83" s="102"/>
      <c r="D83" s="128">
        <v>42736</v>
      </c>
      <c r="E83" s="128">
        <v>43100</v>
      </c>
      <c r="F83" s="157" t="s">
        <v>504</v>
      </c>
      <c r="G83" s="237" t="s">
        <v>274</v>
      </c>
      <c r="H83" s="252"/>
      <c r="I83" s="123">
        <v>30000</v>
      </c>
      <c r="J83" s="123"/>
      <c r="K83" s="250">
        <f t="shared" si="2"/>
        <v>30000</v>
      </c>
      <c r="L83" s="234"/>
      <c r="M83" s="234"/>
      <c r="N83" s="78"/>
    </row>
    <row r="84" spans="1:14" ht="25.5" x14ac:dyDescent="0.3">
      <c r="A84" s="176"/>
      <c r="B84" s="75" t="s">
        <v>469</v>
      </c>
      <c r="C84" s="102"/>
      <c r="D84" s="128">
        <v>42736</v>
      </c>
      <c r="E84" s="128">
        <v>43100</v>
      </c>
      <c r="F84" s="157" t="s">
        <v>505</v>
      </c>
      <c r="G84" s="237" t="s">
        <v>274</v>
      </c>
      <c r="H84" s="252"/>
      <c r="I84" s="123">
        <v>40000</v>
      </c>
      <c r="J84" s="123"/>
      <c r="K84" s="250">
        <f t="shared" si="2"/>
        <v>40000</v>
      </c>
      <c r="L84" s="234"/>
      <c r="M84" s="234"/>
      <c r="N84" s="78"/>
    </row>
    <row r="85" spans="1:14" ht="13.5" customHeight="1" x14ac:dyDescent="0.3">
      <c r="A85" s="176"/>
      <c r="B85" s="75" t="s">
        <v>551</v>
      </c>
      <c r="C85" s="102"/>
      <c r="D85" s="128" t="s">
        <v>507</v>
      </c>
      <c r="E85" s="128" t="s">
        <v>506</v>
      </c>
      <c r="F85" s="157" t="s">
        <v>508</v>
      </c>
      <c r="G85" s="237" t="s">
        <v>274</v>
      </c>
      <c r="H85" s="252"/>
      <c r="I85" s="123">
        <v>40000</v>
      </c>
      <c r="J85" s="123"/>
      <c r="K85" s="250">
        <f t="shared" si="2"/>
        <v>40000</v>
      </c>
      <c r="L85" s="234"/>
      <c r="M85" s="234"/>
      <c r="N85" s="78"/>
    </row>
    <row r="86" spans="1:14" x14ac:dyDescent="0.3">
      <c r="A86" s="176"/>
      <c r="B86" s="75" t="s">
        <v>470</v>
      </c>
      <c r="C86" s="102"/>
      <c r="D86" s="128">
        <v>42736</v>
      </c>
      <c r="E86" s="128">
        <v>43100</v>
      </c>
      <c r="F86" s="157" t="s">
        <v>509</v>
      </c>
      <c r="G86" s="237" t="s">
        <v>274</v>
      </c>
      <c r="H86" s="252"/>
      <c r="I86" s="123">
        <v>50000</v>
      </c>
      <c r="J86" s="123"/>
      <c r="K86" s="250">
        <f t="shared" si="2"/>
        <v>50000</v>
      </c>
      <c r="L86" s="234"/>
      <c r="M86" s="234"/>
      <c r="N86" s="78"/>
    </row>
    <row r="87" spans="1:14" ht="25.5" x14ac:dyDescent="0.3">
      <c r="A87" s="176"/>
      <c r="B87" s="75" t="s">
        <v>471</v>
      </c>
      <c r="C87" s="102"/>
      <c r="D87" s="128">
        <v>42736</v>
      </c>
      <c r="E87" s="128">
        <v>43100</v>
      </c>
      <c r="F87" s="157" t="s">
        <v>510</v>
      </c>
      <c r="G87" s="237" t="s">
        <v>274</v>
      </c>
      <c r="H87" s="252"/>
      <c r="I87" s="123">
        <v>30000</v>
      </c>
      <c r="J87" s="123"/>
      <c r="K87" s="250">
        <f t="shared" si="2"/>
        <v>30000</v>
      </c>
      <c r="L87" s="234"/>
      <c r="M87" s="234"/>
      <c r="N87" s="78"/>
    </row>
    <row r="88" spans="1:14" ht="38.25" customHeight="1" x14ac:dyDescent="0.3">
      <c r="A88" s="176"/>
      <c r="B88" s="75" t="s">
        <v>472</v>
      </c>
      <c r="C88" s="102"/>
      <c r="D88" s="128">
        <v>42736</v>
      </c>
      <c r="E88" s="128">
        <v>43100</v>
      </c>
      <c r="F88" s="157" t="s">
        <v>511</v>
      </c>
      <c r="G88" s="237" t="s">
        <v>274</v>
      </c>
      <c r="H88" s="252"/>
      <c r="I88" s="123">
        <v>50000</v>
      </c>
      <c r="J88" s="123"/>
      <c r="K88" s="250">
        <f t="shared" si="2"/>
        <v>50000</v>
      </c>
      <c r="L88" s="234"/>
      <c r="M88" s="234"/>
      <c r="N88" s="78"/>
    </row>
    <row r="89" spans="1:14" ht="36.75" customHeight="1" x14ac:dyDescent="0.3">
      <c r="A89" s="176"/>
      <c r="B89" s="75" t="s">
        <v>512</v>
      </c>
      <c r="C89" s="102"/>
      <c r="D89" s="128">
        <v>42736</v>
      </c>
      <c r="E89" s="128">
        <v>43100</v>
      </c>
      <c r="F89" s="157" t="s">
        <v>513</v>
      </c>
      <c r="G89" s="237" t="s">
        <v>274</v>
      </c>
      <c r="H89" s="252"/>
      <c r="I89" s="123">
        <v>350000</v>
      </c>
      <c r="J89" s="123"/>
      <c r="K89" s="250">
        <f t="shared" si="2"/>
        <v>350000</v>
      </c>
      <c r="L89" s="234"/>
      <c r="M89" s="234"/>
      <c r="N89" s="78"/>
    </row>
    <row r="90" spans="1:14" x14ac:dyDescent="0.3">
      <c r="A90" s="176"/>
      <c r="B90" s="176" t="s">
        <v>277</v>
      </c>
      <c r="C90" s="102"/>
      <c r="D90" s="78"/>
      <c r="E90" s="78"/>
      <c r="F90" s="157"/>
      <c r="G90" s="237" t="s">
        <v>274</v>
      </c>
      <c r="H90" s="252"/>
      <c r="I90" s="123"/>
      <c r="J90" s="123"/>
      <c r="K90" s="250">
        <f t="shared" si="2"/>
        <v>0</v>
      </c>
      <c r="L90" s="234"/>
      <c r="M90" s="234"/>
      <c r="N90" s="78"/>
    </row>
    <row r="91" spans="1:14" ht="19.5" customHeight="1" x14ac:dyDescent="0.3">
      <c r="A91" s="70"/>
      <c r="B91" s="70" t="s">
        <v>560</v>
      </c>
      <c r="C91" s="102"/>
      <c r="D91" s="128">
        <v>42736</v>
      </c>
      <c r="E91" s="128">
        <v>43100</v>
      </c>
      <c r="F91" s="157" t="s">
        <v>278</v>
      </c>
      <c r="G91" s="237" t="s">
        <v>274</v>
      </c>
      <c r="H91" s="252"/>
      <c r="I91" s="123">
        <v>30000</v>
      </c>
      <c r="J91" s="123"/>
      <c r="K91" s="250">
        <f t="shared" si="2"/>
        <v>30000</v>
      </c>
      <c r="L91" s="234"/>
      <c r="M91" s="234"/>
      <c r="N91" s="78"/>
    </row>
    <row r="92" spans="1:14" ht="18.75" customHeight="1" x14ac:dyDescent="0.3">
      <c r="A92" s="176"/>
      <c r="B92" s="70" t="s">
        <v>552</v>
      </c>
      <c r="C92" s="102"/>
      <c r="D92" s="128">
        <v>42736</v>
      </c>
      <c r="E92" s="128" t="s">
        <v>534</v>
      </c>
      <c r="F92" s="157" t="s">
        <v>278</v>
      </c>
      <c r="G92" s="237" t="s">
        <v>274</v>
      </c>
      <c r="H92" s="252"/>
      <c r="I92" s="123">
        <v>200000</v>
      </c>
      <c r="J92" s="123"/>
      <c r="K92" s="250">
        <f t="shared" si="2"/>
        <v>200000</v>
      </c>
      <c r="L92" s="234"/>
      <c r="M92" s="234"/>
      <c r="N92" s="78"/>
    </row>
    <row r="93" spans="1:14" ht="23.25" customHeight="1" x14ac:dyDescent="0.3">
      <c r="A93" s="176"/>
      <c r="B93" s="70" t="s">
        <v>473</v>
      </c>
      <c r="C93" s="102"/>
      <c r="D93" s="128">
        <v>42736</v>
      </c>
      <c r="E93" s="128">
        <v>43100</v>
      </c>
      <c r="F93" s="157" t="s">
        <v>279</v>
      </c>
      <c r="G93" s="237" t="s">
        <v>274</v>
      </c>
      <c r="H93" s="252"/>
      <c r="I93" s="123">
        <v>300000</v>
      </c>
      <c r="J93" s="123"/>
      <c r="K93" s="250">
        <f t="shared" si="2"/>
        <v>300000</v>
      </c>
      <c r="L93" s="234"/>
      <c r="M93" s="234"/>
      <c r="N93" s="78"/>
    </row>
    <row r="94" spans="1:14" ht="17.25" customHeight="1" x14ac:dyDescent="0.3">
      <c r="A94" s="176"/>
      <c r="B94" s="70" t="s">
        <v>280</v>
      </c>
      <c r="C94" s="102"/>
      <c r="D94" s="128">
        <v>42736</v>
      </c>
      <c r="E94" s="128">
        <v>43100</v>
      </c>
      <c r="F94" s="157" t="s">
        <v>281</v>
      </c>
      <c r="G94" s="237" t="s">
        <v>274</v>
      </c>
      <c r="H94" s="252"/>
      <c r="I94" s="123">
        <v>100000</v>
      </c>
      <c r="J94" s="123"/>
      <c r="K94" s="250">
        <f t="shared" si="2"/>
        <v>100000</v>
      </c>
      <c r="L94" s="234"/>
      <c r="M94" s="234"/>
      <c r="N94" s="78"/>
    </row>
    <row r="95" spans="1:14" ht="25.5" x14ac:dyDescent="0.3">
      <c r="A95" s="176"/>
      <c r="B95" s="75" t="s">
        <v>282</v>
      </c>
      <c r="C95" s="102"/>
      <c r="D95" s="128">
        <v>42736</v>
      </c>
      <c r="E95" s="128">
        <v>43100</v>
      </c>
      <c r="F95" s="157" t="s">
        <v>283</v>
      </c>
      <c r="G95" s="237" t="s">
        <v>274</v>
      </c>
      <c r="H95" s="252"/>
      <c r="I95" s="123">
        <v>35000</v>
      </c>
      <c r="J95" s="123"/>
      <c r="K95" s="250">
        <f t="shared" si="2"/>
        <v>35000</v>
      </c>
      <c r="L95" s="234"/>
      <c r="M95" s="234"/>
      <c r="N95" s="78"/>
    </row>
    <row r="96" spans="1:14" x14ac:dyDescent="0.3">
      <c r="A96" s="176"/>
      <c r="B96" s="176" t="s">
        <v>284</v>
      </c>
      <c r="C96" s="102"/>
      <c r="D96" s="78"/>
      <c r="E96" s="78"/>
      <c r="F96" s="157"/>
      <c r="G96" s="237" t="s">
        <v>274</v>
      </c>
      <c r="H96" s="252"/>
      <c r="I96" s="123"/>
      <c r="J96" s="123"/>
      <c r="K96" s="250">
        <f t="shared" si="2"/>
        <v>0</v>
      </c>
      <c r="L96" s="234"/>
      <c r="M96" s="234"/>
      <c r="N96" s="78"/>
    </row>
    <row r="97" spans="1:14" ht="25.5" x14ac:dyDescent="0.3">
      <c r="A97" s="176"/>
      <c r="B97" s="70" t="s">
        <v>285</v>
      </c>
      <c r="C97" s="102" t="s">
        <v>162</v>
      </c>
      <c r="D97" s="307">
        <v>42795</v>
      </c>
      <c r="E97" s="307">
        <v>42795</v>
      </c>
      <c r="F97" s="157" t="s">
        <v>286</v>
      </c>
      <c r="G97" s="237" t="s">
        <v>274</v>
      </c>
      <c r="H97" s="252"/>
      <c r="I97" s="123">
        <v>35000</v>
      </c>
      <c r="J97" s="123"/>
      <c r="K97" s="250">
        <f t="shared" si="2"/>
        <v>35000</v>
      </c>
      <c r="L97" s="234"/>
      <c r="M97" s="234"/>
      <c r="N97" s="78"/>
    </row>
    <row r="98" spans="1:14" ht="25.5" x14ac:dyDescent="0.3">
      <c r="A98" s="176"/>
      <c r="B98" s="70" t="s">
        <v>287</v>
      </c>
      <c r="C98" s="102"/>
      <c r="D98" s="307">
        <v>42979</v>
      </c>
      <c r="E98" s="78" t="s">
        <v>441</v>
      </c>
      <c r="F98" s="157" t="s">
        <v>288</v>
      </c>
      <c r="G98" s="237" t="s">
        <v>274</v>
      </c>
      <c r="H98" s="252"/>
      <c r="I98" s="123">
        <v>35000</v>
      </c>
      <c r="J98" s="123"/>
      <c r="K98" s="250">
        <f t="shared" si="2"/>
        <v>35000</v>
      </c>
      <c r="L98" s="234"/>
      <c r="M98" s="234"/>
      <c r="N98" s="78"/>
    </row>
    <row r="99" spans="1:14" x14ac:dyDescent="0.3">
      <c r="A99" s="176"/>
      <c r="B99" s="70" t="s">
        <v>289</v>
      </c>
      <c r="C99" s="102"/>
      <c r="D99" s="307">
        <v>42979</v>
      </c>
      <c r="E99" s="78" t="s">
        <v>441</v>
      </c>
      <c r="F99" s="157" t="s">
        <v>290</v>
      </c>
      <c r="G99" s="237" t="s">
        <v>274</v>
      </c>
      <c r="H99" s="252"/>
      <c r="I99" s="123">
        <v>35000</v>
      </c>
      <c r="J99" s="123"/>
      <c r="K99" s="250">
        <f t="shared" si="2"/>
        <v>35000</v>
      </c>
      <c r="L99" s="234"/>
      <c r="M99" s="234"/>
      <c r="N99" s="78"/>
    </row>
    <row r="100" spans="1:14" x14ac:dyDescent="0.3">
      <c r="A100" s="176"/>
      <c r="B100" s="176" t="s">
        <v>474</v>
      </c>
      <c r="C100" s="102"/>
      <c r="D100" s="78"/>
      <c r="E100" s="78"/>
      <c r="F100" s="157"/>
      <c r="G100" s="237"/>
      <c r="H100" s="252"/>
      <c r="I100" s="123"/>
      <c r="J100" s="123"/>
      <c r="K100" s="250">
        <f t="shared" si="2"/>
        <v>0</v>
      </c>
      <c r="L100" s="234"/>
      <c r="M100" s="234"/>
      <c r="N100" s="78"/>
    </row>
    <row r="101" spans="1:14" ht="25.5" x14ac:dyDescent="0.3">
      <c r="A101" s="176"/>
      <c r="B101" s="70" t="s">
        <v>475</v>
      </c>
      <c r="C101" s="102"/>
      <c r="D101" s="128">
        <v>42736</v>
      </c>
      <c r="E101" s="128">
        <v>43100</v>
      </c>
      <c r="F101" s="157" t="s">
        <v>514</v>
      </c>
      <c r="G101" s="237" t="s">
        <v>274</v>
      </c>
      <c r="H101" s="252"/>
      <c r="I101" s="123">
        <v>5000</v>
      </c>
      <c r="J101" s="123"/>
      <c r="K101" s="250">
        <f t="shared" si="2"/>
        <v>5000</v>
      </c>
      <c r="L101" s="234"/>
      <c r="M101" s="234"/>
      <c r="N101" s="78"/>
    </row>
    <row r="102" spans="1:14" ht="25.5" x14ac:dyDescent="0.3">
      <c r="A102" s="176"/>
      <c r="B102" s="75" t="s">
        <v>553</v>
      </c>
      <c r="C102" s="102"/>
      <c r="D102" s="78" t="s">
        <v>535</v>
      </c>
      <c r="E102" s="78" t="s">
        <v>440</v>
      </c>
      <c r="F102" s="157" t="s">
        <v>515</v>
      </c>
      <c r="G102" s="237" t="s">
        <v>274</v>
      </c>
      <c r="H102" s="252"/>
      <c r="I102" s="123">
        <v>192000</v>
      </c>
      <c r="J102" s="123"/>
      <c r="K102" s="250">
        <f t="shared" si="2"/>
        <v>192000</v>
      </c>
      <c r="L102" s="234"/>
      <c r="M102" s="234"/>
      <c r="N102" s="78"/>
    </row>
    <row r="103" spans="1:14" ht="25.5" x14ac:dyDescent="0.3">
      <c r="A103" s="176"/>
      <c r="B103" s="75" t="s">
        <v>476</v>
      </c>
      <c r="C103" s="102"/>
      <c r="D103" s="128" t="s">
        <v>536</v>
      </c>
      <c r="E103" s="128">
        <v>43100</v>
      </c>
      <c r="F103" s="157" t="s">
        <v>516</v>
      </c>
      <c r="G103" s="237" t="s">
        <v>274</v>
      </c>
      <c r="H103" s="252"/>
      <c r="I103" s="123">
        <v>60000</v>
      </c>
      <c r="J103" s="123"/>
      <c r="K103" s="250">
        <f t="shared" si="2"/>
        <v>60000</v>
      </c>
      <c r="L103" s="234"/>
      <c r="M103" s="234"/>
      <c r="N103" s="78"/>
    </row>
    <row r="104" spans="1:14" ht="29.25" customHeight="1" x14ac:dyDescent="0.3">
      <c r="A104" s="176"/>
      <c r="B104" s="75" t="s">
        <v>477</v>
      </c>
      <c r="C104" s="102"/>
      <c r="D104" s="78" t="s">
        <v>440</v>
      </c>
      <c r="E104" s="78" t="s">
        <v>194</v>
      </c>
      <c r="F104" s="157" t="s">
        <v>517</v>
      </c>
      <c r="G104" s="237" t="s">
        <v>274</v>
      </c>
      <c r="H104" s="252"/>
      <c r="I104" s="123">
        <v>50000</v>
      </c>
      <c r="J104" s="123"/>
      <c r="K104" s="250">
        <f t="shared" si="2"/>
        <v>50000</v>
      </c>
      <c r="L104" s="234"/>
      <c r="M104" s="234"/>
      <c r="N104" s="78"/>
    </row>
    <row r="105" spans="1:14" ht="25.5" x14ac:dyDescent="0.3">
      <c r="A105" s="176"/>
      <c r="B105" s="75" t="s">
        <v>478</v>
      </c>
      <c r="C105" s="102"/>
      <c r="D105" s="128">
        <v>42736</v>
      </c>
      <c r="E105" s="128">
        <v>43100</v>
      </c>
      <c r="F105" s="157" t="s">
        <v>518</v>
      </c>
      <c r="G105" s="237" t="s">
        <v>274</v>
      </c>
      <c r="H105" s="252"/>
      <c r="I105" s="123">
        <v>50000</v>
      </c>
      <c r="J105" s="123"/>
      <c r="K105" s="250">
        <f t="shared" si="2"/>
        <v>50000</v>
      </c>
      <c r="L105" s="234"/>
      <c r="M105" s="234"/>
      <c r="N105" s="78"/>
    </row>
    <row r="106" spans="1:14" ht="38.25" x14ac:dyDescent="0.3">
      <c r="A106" s="176"/>
      <c r="B106" s="75" t="s">
        <v>479</v>
      </c>
      <c r="C106" s="102"/>
      <c r="D106" s="128">
        <v>42736</v>
      </c>
      <c r="E106" s="128">
        <v>43100</v>
      </c>
      <c r="F106" s="157" t="s">
        <v>519</v>
      </c>
      <c r="G106" s="237" t="s">
        <v>274</v>
      </c>
      <c r="H106" s="252"/>
      <c r="I106" s="123">
        <v>100000</v>
      </c>
      <c r="J106" s="123"/>
      <c r="K106" s="250">
        <f t="shared" si="2"/>
        <v>100000</v>
      </c>
      <c r="L106" s="234"/>
      <c r="M106" s="234"/>
      <c r="N106" s="78"/>
    </row>
    <row r="107" spans="1:14" x14ac:dyDescent="0.3">
      <c r="A107" s="176"/>
      <c r="B107" s="176" t="s">
        <v>291</v>
      </c>
      <c r="C107" s="102"/>
      <c r="D107" s="78"/>
      <c r="E107" s="78"/>
      <c r="F107" s="157"/>
      <c r="G107" s="237" t="s">
        <v>274</v>
      </c>
      <c r="H107" s="252"/>
      <c r="I107" s="123"/>
      <c r="J107" s="123"/>
      <c r="K107" s="250"/>
      <c r="L107" s="234"/>
      <c r="M107" s="234"/>
      <c r="N107" s="78"/>
    </row>
    <row r="108" spans="1:14" ht="18" customHeight="1" x14ac:dyDescent="0.3">
      <c r="A108" s="176"/>
      <c r="B108" s="75" t="s">
        <v>292</v>
      </c>
      <c r="C108" s="102" t="s">
        <v>162</v>
      </c>
      <c r="D108" s="128">
        <v>42736</v>
      </c>
      <c r="E108" s="128">
        <v>43100</v>
      </c>
      <c r="F108" s="157" t="s">
        <v>293</v>
      </c>
      <c r="G108" s="237" t="s">
        <v>274</v>
      </c>
      <c r="H108" s="252"/>
      <c r="I108" s="123">
        <v>100000</v>
      </c>
      <c r="J108" s="123"/>
      <c r="K108" s="250">
        <f t="shared" si="2"/>
        <v>100000</v>
      </c>
      <c r="L108" s="234"/>
      <c r="M108" s="234"/>
      <c r="N108" s="78"/>
    </row>
    <row r="109" spans="1:14" ht="38.25" x14ac:dyDescent="0.3">
      <c r="A109" s="176"/>
      <c r="B109" s="70" t="s">
        <v>294</v>
      </c>
      <c r="C109" s="102"/>
      <c r="D109" s="78" t="s">
        <v>219</v>
      </c>
      <c r="E109" s="78"/>
      <c r="F109" s="157" t="s">
        <v>295</v>
      </c>
      <c r="G109" s="237" t="s">
        <v>274</v>
      </c>
      <c r="H109" s="252"/>
      <c r="I109" s="123">
        <v>100000</v>
      </c>
      <c r="J109" s="123"/>
      <c r="K109" s="250">
        <f t="shared" si="2"/>
        <v>100000</v>
      </c>
      <c r="L109" s="234"/>
      <c r="M109" s="234"/>
      <c r="N109" s="78"/>
    </row>
    <row r="110" spans="1:14" ht="51" x14ac:dyDescent="0.3">
      <c r="A110" s="176"/>
      <c r="B110" s="75" t="s">
        <v>554</v>
      </c>
      <c r="C110" s="102"/>
      <c r="D110" s="78"/>
      <c r="E110" s="78"/>
      <c r="F110" s="157" t="s">
        <v>562</v>
      </c>
      <c r="G110" s="237" t="s">
        <v>274</v>
      </c>
      <c r="H110" s="252"/>
      <c r="I110" s="123"/>
      <c r="J110" s="123"/>
      <c r="K110" s="250">
        <f t="shared" si="2"/>
        <v>0</v>
      </c>
      <c r="L110" s="234"/>
      <c r="M110" s="234"/>
      <c r="N110" s="78"/>
    </row>
    <row r="111" spans="1:14" ht="25.5" x14ac:dyDescent="0.3">
      <c r="A111" s="176"/>
      <c r="B111" s="75" t="s">
        <v>555</v>
      </c>
      <c r="C111" s="102"/>
      <c r="D111" s="78"/>
      <c r="E111" s="78"/>
      <c r="F111" s="157" t="s">
        <v>563</v>
      </c>
      <c r="G111" s="237" t="s">
        <v>274</v>
      </c>
      <c r="H111" s="252"/>
      <c r="I111" s="123">
        <v>5000</v>
      </c>
      <c r="J111" s="123"/>
      <c r="K111" s="250">
        <f t="shared" si="2"/>
        <v>5000</v>
      </c>
      <c r="L111" s="234"/>
      <c r="M111" s="234"/>
      <c r="N111" s="78"/>
    </row>
    <row r="112" spans="1:14" ht="25.5" customHeight="1" x14ac:dyDescent="0.3">
      <c r="A112" s="176"/>
      <c r="B112" s="75" t="s">
        <v>275</v>
      </c>
      <c r="C112" s="102" t="s">
        <v>53</v>
      </c>
      <c r="D112" s="78"/>
      <c r="E112" s="78"/>
      <c r="F112" s="157" t="s">
        <v>556</v>
      </c>
      <c r="G112" s="237"/>
      <c r="H112" s="252"/>
      <c r="I112" s="123">
        <v>50000</v>
      </c>
      <c r="J112" s="123"/>
      <c r="K112" s="250">
        <f t="shared" si="2"/>
        <v>50000</v>
      </c>
      <c r="L112" s="234"/>
      <c r="M112" s="234"/>
      <c r="N112" s="78"/>
    </row>
    <row r="113" spans="1:14" ht="37.5" customHeight="1" x14ac:dyDescent="0.3">
      <c r="A113" s="176"/>
      <c r="B113" s="70"/>
      <c r="C113" s="102"/>
      <c r="D113" s="78"/>
      <c r="E113" s="78"/>
      <c r="F113" s="157" t="s">
        <v>557</v>
      </c>
      <c r="G113" s="237" t="s">
        <v>274</v>
      </c>
      <c r="H113" s="252"/>
      <c r="I113" s="123">
        <v>50000</v>
      </c>
      <c r="J113" s="123"/>
      <c r="K113" s="250">
        <f t="shared" si="2"/>
        <v>50000</v>
      </c>
      <c r="L113" s="234"/>
      <c r="M113" s="234"/>
      <c r="N113" s="78"/>
    </row>
    <row r="115" spans="1:14" s="195" customFormat="1" ht="15.75" x14ac:dyDescent="0.25">
      <c r="C115" s="196"/>
      <c r="N115" s="196"/>
    </row>
    <row r="116" spans="1:14" s="195" customFormat="1" ht="15.75" x14ac:dyDescent="0.25">
      <c r="C116" s="196"/>
      <c r="H116" s="197"/>
      <c r="I116" s="197"/>
      <c r="J116" s="197"/>
      <c r="K116" s="197"/>
      <c r="N116" s="196"/>
    </row>
    <row r="117" spans="1:14" s="195" customFormat="1" ht="15.75" x14ac:dyDescent="0.25">
      <c r="C117" s="196"/>
      <c r="G117" s="198"/>
      <c r="H117" s="199"/>
      <c r="I117" s="199"/>
      <c r="J117" s="199"/>
      <c r="K117" s="199"/>
      <c r="L117" s="199"/>
      <c r="N117" s="196"/>
    </row>
    <row r="118" spans="1:14" s="195" customFormat="1" ht="15.75" x14ac:dyDescent="0.25">
      <c r="C118" s="196"/>
      <c r="G118" s="198"/>
      <c r="H118" s="200"/>
      <c r="I118" s="201"/>
      <c r="J118" s="201"/>
      <c r="K118" s="202"/>
      <c r="N118" s="196"/>
    </row>
  </sheetData>
  <mergeCells count="25">
    <mergeCell ref="L6:M6"/>
    <mergeCell ref="A1:N1"/>
    <mergeCell ref="A2:N2"/>
    <mergeCell ref="A3:N3"/>
    <mergeCell ref="L4:M4"/>
    <mergeCell ref="L5:M5"/>
    <mergeCell ref="L7:M7"/>
    <mergeCell ref="A8:A9"/>
    <mergeCell ref="B8:B9"/>
    <mergeCell ref="C8:C10"/>
    <mergeCell ref="D8:E8"/>
    <mergeCell ref="F8:F10"/>
    <mergeCell ref="G8:G10"/>
    <mergeCell ref="H8:K8"/>
    <mergeCell ref="L8:M8"/>
    <mergeCell ref="A10:B10"/>
    <mergeCell ref="N8:N10"/>
    <mergeCell ref="D9:D10"/>
    <mergeCell ref="E9:E10"/>
    <mergeCell ref="H9:H10"/>
    <mergeCell ref="I9:I10"/>
    <mergeCell ref="J9:J10"/>
    <mergeCell ref="K9:K10"/>
    <mergeCell ref="L9:L10"/>
    <mergeCell ref="M9:M10"/>
  </mergeCells>
  <pageMargins left="0.21" right="0.24" top="0.32" bottom="0.32" header="0.3" footer="0.3"/>
  <pageSetup paperSize="9" scale="79" orientation="landscape" horizontalDpi="0" verticalDpi="0" r:id="rId1"/>
  <rowBreaks count="4" manualBreakCount="4">
    <brk id="14" max="13" man="1"/>
    <brk id="42" max="13" man="1"/>
    <brk id="71" max="13" man="1"/>
    <brk id="102" max="13" man="1"/>
  </rowBreaks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25" zoomScale="140" zoomScaleNormal="140" workbookViewId="0">
      <selection activeCell="M45" sqref="M45"/>
    </sheetView>
  </sheetViews>
  <sheetFormatPr defaultColWidth="9.140625" defaultRowHeight="16.5" x14ac:dyDescent="0.3"/>
  <cols>
    <col min="1" max="1" width="7.7109375" style="41" customWidth="1"/>
    <col min="2" max="2" width="33.42578125" style="41" customWidth="1"/>
    <col min="3" max="3" width="10.140625" style="163" hidden="1" customWidth="1"/>
    <col min="4" max="4" width="9.42578125" style="41" hidden="1" customWidth="1"/>
    <col min="5" max="5" width="10.140625" style="41" hidden="1" customWidth="1"/>
    <col min="6" max="6" width="20.7109375" style="41" hidden="1" customWidth="1"/>
    <col min="7" max="7" width="9.42578125" style="41" hidden="1" customWidth="1"/>
    <col min="8" max="8" width="11.7109375" style="41" customWidth="1"/>
    <col min="9" max="9" width="12.140625" style="41" customWidth="1"/>
    <col min="10" max="10" width="12.42578125" style="41" customWidth="1"/>
    <col min="11" max="11" width="14.42578125" style="41" customWidth="1"/>
    <col min="12" max="12" width="10.5703125" style="41" customWidth="1"/>
    <col min="13" max="13" width="10.140625" style="41" customWidth="1"/>
    <col min="14" max="14" width="9.140625" style="163" customWidth="1"/>
    <col min="15" max="15" width="14" style="41" customWidth="1"/>
    <col min="16" max="16" width="13.140625" style="41" customWidth="1"/>
    <col min="17" max="17" width="2" style="41" customWidth="1"/>
    <col min="18" max="18" width="19" style="41" customWidth="1"/>
    <col min="19" max="19" width="13.28515625" style="41" customWidth="1"/>
    <col min="20" max="16384" width="9.140625" style="41"/>
  </cols>
  <sheetData>
    <row r="1" spans="1:18" s="40" customFormat="1" x14ac:dyDescent="0.3">
      <c r="A1" s="331" t="s">
        <v>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</row>
    <row r="2" spans="1:18" x14ac:dyDescent="0.3">
      <c r="A2" s="332" t="s">
        <v>84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</row>
    <row r="3" spans="1:18" x14ac:dyDescent="0.3">
      <c r="A3" s="333" t="s">
        <v>65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</row>
    <row r="4" spans="1:18" x14ac:dyDescent="0.3">
      <c r="A4" s="42" t="s">
        <v>85</v>
      </c>
      <c r="B4" s="322"/>
      <c r="C4" s="44"/>
      <c r="D4" s="322"/>
      <c r="E4" s="322"/>
      <c r="F4" s="322"/>
      <c r="G4" s="322"/>
      <c r="H4" s="322"/>
      <c r="I4" s="322"/>
      <c r="J4" s="322"/>
      <c r="K4" s="45" t="s">
        <v>86</v>
      </c>
      <c r="L4" s="334">
        <v>67059291</v>
      </c>
      <c r="M4" s="334"/>
      <c r="N4" s="322"/>
      <c r="O4" s="46">
        <f>L4-R4</f>
        <v>0</v>
      </c>
      <c r="P4" s="47" t="s">
        <v>87</v>
      </c>
      <c r="Q4" s="48" t="s">
        <v>88</v>
      </c>
      <c r="R4" s="49">
        <f>K51</f>
        <v>67059290.999999985</v>
      </c>
    </row>
    <row r="5" spans="1:18" x14ac:dyDescent="0.3">
      <c r="A5" s="50"/>
      <c r="B5" s="322"/>
      <c r="C5" s="44"/>
      <c r="D5" s="322"/>
      <c r="E5" s="322"/>
      <c r="F5" s="322"/>
      <c r="G5" s="322"/>
      <c r="H5" s="322"/>
      <c r="I5" s="322"/>
      <c r="J5" s="322"/>
      <c r="K5" s="45" t="s">
        <v>89</v>
      </c>
      <c r="L5" s="334">
        <v>60796791</v>
      </c>
      <c r="M5" s="334"/>
      <c r="N5" s="322"/>
      <c r="P5" s="47" t="s">
        <v>4</v>
      </c>
      <c r="Q5" s="48" t="s">
        <v>88</v>
      </c>
      <c r="R5" s="49">
        <f>L5</f>
        <v>60796791</v>
      </c>
    </row>
    <row r="6" spans="1:18" x14ac:dyDescent="0.3">
      <c r="A6" s="51"/>
      <c r="B6" s="52"/>
      <c r="C6" s="53"/>
      <c r="D6" s="54"/>
      <c r="E6" s="54"/>
      <c r="F6" s="55"/>
      <c r="G6" s="56"/>
      <c r="H6" s="57"/>
      <c r="I6" s="57"/>
      <c r="J6" s="57"/>
      <c r="K6" s="58" t="s">
        <v>90</v>
      </c>
      <c r="L6" s="330">
        <f>L5*0.2</f>
        <v>12159358.200000001</v>
      </c>
      <c r="M6" s="330"/>
      <c r="N6" s="53"/>
      <c r="O6" s="46">
        <f>L6-R6</f>
        <v>12159358.200000001</v>
      </c>
      <c r="P6" s="59">
        <v>0.2</v>
      </c>
      <c r="Q6" s="48" t="s">
        <v>88</v>
      </c>
      <c r="R6" s="60">
        <f>K60</f>
        <v>0</v>
      </c>
    </row>
    <row r="7" spans="1:18" x14ac:dyDescent="0.3">
      <c r="A7" s="51"/>
      <c r="B7" s="52"/>
      <c r="C7" s="53"/>
      <c r="D7" s="54"/>
      <c r="E7" s="54"/>
      <c r="F7" s="55"/>
      <c r="G7" s="56"/>
      <c r="H7" s="61"/>
      <c r="I7" s="61"/>
      <c r="J7" s="61"/>
      <c r="K7" s="62" t="s">
        <v>91</v>
      </c>
      <c r="L7" s="330">
        <f>L4-L5</f>
        <v>6262500</v>
      </c>
      <c r="M7" s="330"/>
      <c r="N7" s="63"/>
      <c r="P7" s="47" t="s">
        <v>92</v>
      </c>
      <c r="Q7" s="48" t="s">
        <v>88</v>
      </c>
      <c r="R7" s="49">
        <f>R4-R5</f>
        <v>6262499.9999999851</v>
      </c>
    </row>
    <row r="8" spans="1:18" ht="25.5" customHeight="1" x14ac:dyDescent="0.3">
      <c r="A8" s="335" t="s">
        <v>93</v>
      </c>
      <c r="B8" s="335" t="s">
        <v>94</v>
      </c>
      <c r="C8" s="336" t="s">
        <v>95</v>
      </c>
      <c r="D8" s="338" t="s">
        <v>96</v>
      </c>
      <c r="E8" s="338"/>
      <c r="F8" s="339" t="s">
        <v>97</v>
      </c>
      <c r="G8" s="341" t="s">
        <v>98</v>
      </c>
      <c r="H8" s="343" t="s">
        <v>99</v>
      </c>
      <c r="I8" s="344"/>
      <c r="J8" s="344"/>
      <c r="K8" s="345"/>
      <c r="L8" s="343" t="s">
        <v>100</v>
      </c>
      <c r="M8" s="345"/>
      <c r="N8" s="341" t="s">
        <v>101</v>
      </c>
    </row>
    <row r="9" spans="1:18" ht="21" customHeight="1" x14ac:dyDescent="0.3">
      <c r="A9" s="335"/>
      <c r="B9" s="335"/>
      <c r="C9" s="337"/>
      <c r="D9" s="348" t="s">
        <v>102</v>
      </c>
      <c r="E9" s="348" t="s">
        <v>103</v>
      </c>
      <c r="F9" s="340"/>
      <c r="G9" s="342"/>
      <c r="H9" s="350" t="s">
        <v>104</v>
      </c>
      <c r="I9" s="350" t="s">
        <v>105</v>
      </c>
      <c r="J9" s="350" t="s">
        <v>106</v>
      </c>
      <c r="K9" s="350" t="s">
        <v>107</v>
      </c>
      <c r="L9" s="352" t="s">
        <v>108</v>
      </c>
      <c r="M9" s="352" t="s">
        <v>109</v>
      </c>
      <c r="N9" s="342"/>
      <c r="R9" s="238"/>
    </row>
    <row r="10" spans="1:18" ht="30" customHeight="1" x14ac:dyDescent="0.3">
      <c r="A10" s="346" t="s">
        <v>20</v>
      </c>
      <c r="B10" s="347"/>
      <c r="C10" s="337"/>
      <c r="D10" s="349"/>
      <c r="E10" s="349"/>
      <c r="F10" s="340"/>
      <c r="G10" s="342"/>
      <c r="H10" s="351"/>
      <c r="I10" s="351"/>
      <c r="J10" s="351"/>
      <c r="K10" s="351"/>
      <c r="L10" s="353"/>
      <c r="M10" s="353"/>
      <c r="N10" s="342"/>
      <c r="R10" s="238"/>
    </row>
    <row r="11" spans="1:18" ht="27" customHeight="1" x14ac:dyDescent="0.3">
      <c r="A11" s="324">
        <v>1011</v>
      </c>
      <c r="B11" s="64" t="s">
        <v>110</v>
      </c>
      <c r="C11" s="323" t="s">
        <v>23</v>
      </c>
      <c r="D11" s="240">
        <v>42736</v>
      </c>
      <c r="E11" s="240">
        <v>43100</v>
      </c>
      <c r="F11" s="92" t="s">
        <v>111</v>
      </c>
      <c r="G11" s="237" t="s">
        <v>112</v>
      </c>
      <c r="H11" s="88">
        <v>2381063.7599999998</v>
      </c>
      <c r="I11" s="88">
        <v>3040500</v>
      </c>
      <c r="J11" s="88">
        <v>794390.85</v>
      </c>
      <c r="K11" s="325">
        <f>SUM(H11:J11)</f>
        <v>6215954.6099999994</v>
      </c>
      <c r="L11" s="262"/>
      <c r="M11" s="262"/>
      <c r="N11" s="323"/>
      <c r="R11" s="238"/>
    </row>
    <row r="12" spans="1:18" ht="28.5" customHeight="1" x14ac:dyDescent="0.3">
      <c r="A12" s="116"/>
      <c r="B12" s="70" t="s">
        <v>407</v>
      </c>
      <c r="C12" s="323" t="s">
        <v>23</v>
      </c>
      <c r="D12" s="240">
        <v>42736</v>
      </c>
      <c r="E12" s="240">
        <v>43100</v>
      </c>
      <c r="F12" s="92" t="s">
        <v>481</v>
      </c>
      <c r="G12" s="237" t="s">
        <v>112</v>
      </c>
      <c r="H12" s="242"/>
      <c r="I12" s="88">
        <v>300000</v>
      </c>
      <c r="J12" s="73"/>
      <c r="K12" s="325">
        <f t="shared" ref="K12:K32" si="0">SUM(H12:J12)</f>
        <v>300000</v>
      </c>
      <c r="L12" s="262"/>
      <c r="M12" s="262"/>
      <c r="N12" s="323"/>
    </row>
    <row r="13" spans="1:18" ht="25.5" x14ac:dyDescent="0.3">
      <c r="A13" s="324">
        <v>1021</v>
      </c>
      <c r="B13" s="77" t="s">
        <v>119</v>
      </c>
      <c r="C13" s="78" t="s">
        <v>23</v>
      </c>
      <c r="D13" s="240">
        <v>42736</v>
      </c>
      <c r="E13" s="240">
        <v>43100</v>
      </c>
      <c r="F13" s="92" t="s">
        <v>120</v>
      </c>
      <c r="G13" s="265" t="s">
        <v>112</v>
      </c>
      <c r="H13" s="79">
        <v>9980650.2400000002</v>
      </c>
      <c r="I13" s="79">
        <v>1530292.5</v>
      </c>
      <c r="J13" s="79">
        <v>150000</v>
      </c>
      <c r="K13" s="325">
        <f t="shared" si="0"/>
        <v>11660942.74</v>
      </c>
      <c r="L13" s="262"/>
      <c r="M13" s="262"/>
      <c r="N13" s="323"/>
    </row>
    <row r="14" spans="1:18" x14ac:dyDescent="0.3">
      <c r="A14" s="324">
        <v>1041</v>
      </c>
      <c r="B14" s="81" t="s">
        <v>121</v>
      </c>
      <c r="C14" s="323" t="s">
        <v>31</v>
      </c>
      <c r="D14" s="240">
        <v>42736</v>
      </c>
      <c r="E14" s="240">
        <v>43100</v>
      </c>
      <c r="F14" s="92" t="s">
        <v>122</v>
      </c>
      <c r="G14" s="237" t="s">
        <v>112</v>
      </c>
      <c r="H14" s="79">
        <v>1244595.8400000001</v>
      </c>
      <c r="I14" s="79">
        <v>201300</v>
      </c>
      <c r="J14" s="79">
        <v>50000</v>
      </c>
      <c r="K14" s="325">
        <f t="shared" si="0"/>
        <v>1495895.84</v>
      </c>
      <c r="L14" s="254"/>
      <c r="M14" s="254"/>
      <c r="N14" s="266"/>
    </row>
    <row r="15" spans="1:18" x14ac:dyDescent="0.3">
      <c r="A15" s="324">
        <v>1051</v>
      </c>
      <c r="B15" s="77" t="s">
        <v>127</v>
      </c>
      <c r="C15" s="102" t="s">
        <v>128</v>
      </c>
      <c r="D15" s="240">
        <v>42736</v>
      </c>
      <c r="E15" s="240">
        <v>43100</v>
      </c>
      <c r="F15" s="92" t="s">
        <v>129</v>
      </c>
      <c r="G15" s="237" t="s">
        <v>112</v>
      </c>
      <c r="H15" s="79">
        <v>944053.52</v>
      </c>
      <c r="I15" s="79">
        <v>218703.1</v>
      </c>
      <c r="J15" s="79"/>
      <c r="K15" s="325">
        <f t="shared" si="0"/>
        <v>1162756.6200000001</v>
      </c>
      <c r="L15" s="253"/>
      <c r="M15" s="253"/>
      <c r="N15" s="323"/>
    </row>
    <row r="16" spans="1:18" x14ac:dyDescent="0.3">
      <c r="A16" s="324">
        <v>1061</v>
      </c>
      <c r="B16" s="81" t="s">
        <v>130</v>
      </c>
      <c r="C16" s="323" t="s">
        <v>23</v>
      </c>
      <c r="D16" s="240">
        <v>42736</v>
      </c>
      <c r="E16" s="240">
        <v>43100</v>
      </c>
      <c r="F16" s="92" t="s">
        <v>131</v>
      </c>
      <c r="G16" s="237" t="s">
        <v>112</v>
      </c>
      <c r="H16" s="79">
        <v>2318248.52</v>
      </c>
      <c r="I16" s="79">
        <v>1955000</v>
      </c>
      <c r="J16" s="79">
        <v>0</v>
      </c>
      <c r="K16" s="325">
        <f t="shared" si="0"/>
        <v>4273248.5199999996</v>
      </c>
      <c r="L16" s="253"/>
      <c r="M16" s="253"/>
      <c r="N16" s="323"/>
    </row>
    <row r="17" spans="1:14" ht="21" customHeight="1" x14ac:dyDescent="0.3">
      <c r="A17" s="116" t="s">
        <v>132</v>
      </c>
      <c r="B17" s="70" t="s">
        <v>567</v>
      </c>
      <c r="C17" s="323" t="s">
        <v>23</v>
      </c>
      <c r="D17" s="240">
        <v>42795</v>
      </c>
      <c r="E17" s="240">
        <v>43100</v>
      </c>
      <c r="F17" s="92" t="s">
        <v>568</v>
      </c>
      <c r="G17" s="265" t="s">
        <v>112</v>
      </c>
      <c r="H17" s="276"/>
      <c r="I17" s="276">
        <v>500000</v>
      </c>
      <c r="J17" s="276"/>
      <c r="K17" s="325">
        <f t="shared" si="0"/>
        <v>500000</v>
      </c>
      <c r="L17" s="253"/>
      <c r="M17" s="253"/>
      <c r="N17" s="323"/>
    </row>
    <row r="18" spans="1:14" ht="18.75" customHeight="1" x14ac:dyDescent="0.3">
      <c r="A18" s="324">
        <v>1071</v>
      </c>
      <c r="B18" s="77" t="s">
        <v>137</v>
      </c>
      <c r="C18" s="323" t="s">
        <v>138</v>
      </c>
      <c r="D18" s="240">
        <v>42736</v>
      </c>
      <c r="E18" s="87">
        <v>43039</v>
      </c>
      <c r="F18" s="92" t="s">
        <v>139</v>
      </c>
      <c r="G18" s="237" t="s">
        <v>112</v>
      </c>
      <c r="H18" s="79">
        <v>807403.84</v>
      </c>
      <c r="I18" s="79">
        <v>152996.65</v>
      </c>
      <c r="J18" s="79">
        <v>20000</v>
      </c>
      <c r="K18" s="325">
        <f t="shared" si="0"/>
        <v>980400.49</v>
      </c>
      <c r="L18" s="253"/>
      <c r="M18" s="253"/>
      <c r="N18" s="323"/>
    </row>
    <row r="19" spans="1:14" ht="25.5" x14ac:dyDescent="0.3">
      <c r="A19" s="324">
        <v>1081</v>
      </c>
      <c r="B19" s="77" t="s">
        <v>140</v>
      </c>
      <c r="C19" s="323" t="s">
        <v>141</v>
      </c>
      <c r="D19" s="240">
        <v>42736</v>
      </c>
      <c r="E19" s="87">
        <v>43039</v>
      </c>
      <c r="F19" s="92" t="s">
        <v>142</v>
      </c>
      <c r="G19" s="237" t="s">
        <v>112</v>
      </c>
      <c r="H19" s="79">
        <v>1322071.8400000001</v>
      </c>
      <c r="I19" s="79">
        <v>300162.5</v>
      </c>
      <c r="J19" s="79">
        <v>35000</v>
      </c>
      <c r="K19" s="325">
        <f t="shared" si="0"/>
        <v>1657234.34</v>
      </c>
      <c r="L19" s="253"/>
      <c r="M19" s="253"/>
      <c r="N19" s="323"/>
    </row>
    <row r="20" spans="1:14" ht="25.5" x14ac:dyDescent="0.3">
      <c r="A20" s="324">
        <v>1091</v>
      </c>
      <c r="B20" s="77" t="s">
        <v>143</v>
      </c>
      <c r="C20" s="78" t="s">
        <v>144</v>
      </c>
      <c r="D20" s="240">
        <v>42736</v>
      </c>
      <c r="E20" s="87">
        <v>43039</v>
      </c>
      <c r="F20" s="92" t="s">
        <v>145</v>
      </c>
      <c r="G20" s="237" t="s">
        <v>112</v>
      </c>
      <c r="H20" s="79">
        <v>2365620.48</v>
      </c>
      <c r="I20" s="79">
        <v>770000</v>
      </c>
      <c r="J20" s="79">
        <v>200000</v>
      </c>
      <c r="K20" s="325">
        <f t="shared" si="0"/>
        <v>3335620.48</v>
      </c>
      <c r="L20" s="253"/>
      <c r="M20" s="253"/>
      <c r="N20" s="323"/>
    </row>
    <row r="21" spans="1:14" ht="25.5" x14ac:dyDescent="0.3">
      <c r="A21" s="324">
        <v>1101</v>
      </c>
      <c r="B21" s="81" t="s">
        <v>146</v>
      </c>
      <c r="C21" s="78" t="s">
        <v>147</v>
      </c>
      <c r="D21" s="240">
        <v>42736</v>
      </c>
      <c r="E21" s="87">
        <v>43039</v>
      </c>
      <c r="F21" s="92" t="s">
        <v>148</v>
      </c>
      <c r="G21" s="265" t="s">
        <v>112</v>
      </c>
      <c r="H21" s="79">
        <v>995551.48</v>
      </c>
      <c r="I21" s="79">
        <v>173850</v>
      </c>
      <c r="J21" s="79"/>
      <c r="K21" s="325">
        <f t="shared" si="0"/>
        <v>1169401.48</v>
      </c>
      <c r="L21" s="254"/>
      <c r="M21" s="254"/>
      <c r="N21" s="266"/>
    </row>
    <row r="22" spans="1:14" x14ac:dyDescent="0.3">
      <c r="A22" s="355" t="s">
        <v>150</v>
      </c>
      <c r="B22" s="355"/>
      <c r="C22" s="323"/>
      <c r="D22" s="240" t="s">
        <v>33</v>
      </c>
      <c r="E22" s="87" t="s">
        <v>33</v>
      </c>
      <c r="F22" s="92"/>
      <c r="G22" s="281"/>
      <c r="H22" s="85"/>
      <c r="I22" s="85"/>
      <c r="J22" s="85"/>
      <c r="K22" s="250"/>
      <c r="L22" s="253"/>
      <c r="M22" s="253"/>
      <c r="N22" s="323"/>
    </row>
    <row r="23" spans="1:14" ht="25.5" x14ac:dyDescent="0.3">
      <c r="A23" s="243">
        <v>4411</v>
      </c>
      <c r="B23" s="86" t="s">
        <v>152</v>
      </c>
      <c r="C23" s="323" t="s">
        <v>153</v>
      </c>
      <c r="D23" s="87">
        <v>42736</v>
      </c>
      <c r="E23" s="87">
        <v>43100</v>
      </c>
      <c r="F23" s="92" t="s">
        <v>154</v>
      </c>
      <c r="G23" s="237" t="s">
        <v>112</v>
      </c>
      <c r="H23" s="88">
        <v>3338906.64</v>
      </c>
      <c r="I23" s="88">
        <v>256067.24</v>
      </c>
      <c r="J23" s="88"/>
      <c r="K23" s="325">
        <f t="shared" si="0"/>
        <v>3594973.88</v>
      </c>
      <c r="L23" s="253"/>
      <c r="M23" s="253"/>
      <c r="N23" s="323"/>
    </row>
    <row r="24" spans="1:14" ht="25.5" x14ac:dyDescent="0.3">
      <c r="A24" s="248"/>
      <c r="B24" s="89" t="s">
        <v>155</v>
      </c>
      <c r="C24" s="323" t="s">
        <v>153</v>
      </c>
      <c r="D24" s="87">
        <v>42736</v>
      </c>
      <c r="E24" s="87">
        <v>43100</v>
      </c>
      <c r="F24" s="92" t="s">
        <v>156</v>
      </c>
      <c r="G24" s="237" t="s">
        <v>112</v>
      </c>
      <c r="H24" s="178"/>
      <c r="I24" s="104">
        <v>10000</v>
      </c>
      <c r="J24" s="90"/>
      <c r="K24" s="325">
        <f t="shared" si="0"/>
        <v>10000</v>
      </c>
      <c r="L24" s="253"/>
      <c r="M24" s="253"/>
      <c r="N24" s="323"/>
    </row>
    <row r="25" spans="1:14" ht="25.5" x14ac:dyDescent="0.3">
      <c r="A25" s="248"/>
      <c r="B25" s="89" t="s">
        <v>157</v>
      </c>
      <c r="C25" s="323" t="s">
        <v>153</v>
      </c>
      <c r="D25" s="87">
        <v>42736</v>
      </c>
      <c r="E25" s="87">
        <v>43100</v>
      </c>
      <c r="F25" s="92" t="s">
        <v>158</v>
      </c>
      <c r="G25" s="237" t="s">
        <v>112</v>
      </c>
      <c r="H25" s="178"/>
      <c r="I25" s="104">
        <v>1000000</v>
      </c>
      <c r="J25" s="90"/>
      <c r="K25" s="325">
        <f t="shared" si="0"/>
        <v>1000000</v>
      </c>
      <c r="L25" s="253"/>
      <c r="M25" s="253"/>
      <c r="N25" s="323"/>
    </row>
    <row r="26" spans="1:14" ht="25.5" x14ac:dyDescent="0.3">
      <c r="A26" s="248"/>
      <c r="B26" s="89" t="s">
        <v>159</v>
      </c>
      <c r="C26" s="323" t="s">
        <v>153</v>
      </c>
      <c r="D26" s="87">
        <v>42736</v>
      </c>
      <c r="E26" s="87">
        <v>43100</v>
      </c>
      <c r="F26" s="92" t="s">
        <v>160</v>
      </c>
      <c r="G26" s="237" t="s">
        <v>112</v>
      </c>
      <c r="H26" s="178"/>
      <c r="I26" s="104">
        <v>35000</v>
      </c>
      <c r="J26" s="104">
        <v>0</v>
      </c>
      <c r="K26" s="325">
        <f t="shared" si="0"/>
        <v>35000</v>
      </c>
      <c r="L26" s="253"/>
      <c r="M26" s="253"/>
      <c r="N26" s="323"/>
    </row>
    <row r="27" spans="1:14" ht="25.5" x14ac:dyDescent="0.3">
      <c r="A27" s="248"/>
      <c r="B27" s="89" t="s">
        <v>408</v>
      </c>
      <c r="C27" s="323" t="s">
        <v>153</v>
      </c>
      <c r="D27" s="87">
        <v>42736</v>
      </c>
      <c r="E27" s="87">
        <v>43100</v>
      </c>
      <c r="F27" s="92" t="s">
        <v>483</v>
      </c>
      <c r="G27" s="237" t="s">
        <v>112</v>
      </c>
      <c r="H27" s="178"/>
      <c r="I27" s="104">
        <v>150000</v>
      </c>
      <c r="J27" s="90"/>
      <c r="K27" s="325">
        <f t="shared" si="0"/>
        <v>150000</v>
      </c>
      <c r="L27" s="253"/>
      <c r="M27" s="253"/>
      <c r="N27" s="323"/>
    </row>
    <row r="28" spans="1:14" ht="25.5" x14ac:dyDescent="0.3">
      <c r="A28" s="243">
        <v>7611</v>
      </c>
      <c r="B28" s="81" t="s">
        <v>161</v>
      </c>
      <c r="C28" s="78" t="s">
        <v>162</v>
      </c>
      <c r="D28" s="87">
        <v>42736</v>
      </c>
      <c r="E28" s="87">
        <v>43100</v>
      </c>
      <c r="F28" s="92" t="s">
        <v>163</v>
      </c>
      <c r="G28" s="237" t="s">
        <v>112</v>
      </c>
      <c r="H28" s="88">
        <v>2023716.8</v>
      </c>
      <c r="I28" s="88">
        <v>430037.28</v>
      </c>
      <c r="J28" s="88">
        <v>35000</v>
      </c>
      <c r="K28" s="325">
        <f t="shared" si="0"/>
        <v>2488754.08</v>
      </c>
      <c r="L28" s="254"/>
      <c r="M28" s="254"/>
      <c r="N28" s="266"/>
    </row>
    <row r="29" spans="1:14" x14ac:dyDescent="0.3">
      <c r="A29" s="355" t="s">
        <v>164</v>
      </c>
      <c r="B29" s="355"/>
      <c r="C29" s="323"/>
      <c r="D29" s="87"/>
      <c r="E29" s="87"/>
      <c r="F29" s="92"/>
      <c r="G29" s="270"/>
      <c r="H29" s="253"/>
      <c r="I29" s="253"/>
      <c r="J29" s="253"/>
      <c r="K29" s="250">
        <f t="shared" si="0"/>
        <v>0</v>
      </c>
      <c r="L29" s="254"/>
      <c r="M29" s="254"/>
      <c r="N29" s="266"/>
    </row>
    <row r="30" spans="1:14" x14ac:dyDescent="0.3">
      <c r="A30" s="324">
        <v>8711</v>
      </c>
      <c r="B30" s="64" t="s">
        <v>165</v>
      </c>
      <c r="C30" s="323" t="s">
        <v>53</v>
      </c>
      <c r="D30" s="87">
        <v>42736</v>
      </c>
      <c r="E30" s="87">
        <v>43100</v>
      </c>
      <c r="F30" s="92" t="s">
        <v>166</v>
      </c>
      <c r="G30" s="237" t="s">
        <v>112</v>
      </c>
      <c r="H30" s="88">
        <v>1021774.24</v>
      </c>
      <c r="I30" s="88">
        <v>137784</v>
      </c>
      <c r="J30" s="88">
        <v>30000</v>
      </c>
      <c r="K30" s="325">
        <f t="shared" si="0"/>
        <v>1189558.24</v>
      </c>
      <c r="L30" s="253"/>
      <c r="M30" s="253"/>
      <c r="N30" s="323"/>
    </row>
    <row r="31" spans="1:14" ht="25.5" x14ac:dyDescent="0.3">
      <c r="A31" s="285">
        <v>8751</v>
      </c>
      <c r="B31" s="77" t="s">
        <v>172</v>
      </c>
      <c r="C31" s="78" t="s">
        <v>48</v>
      </c>
      <c r="D31" s="87">
        <v>42736</v>
      </c>
      <c r="E31" s="87">
        <v>43100</v>
      </c>
      <c r="F31" s="92" t="s">
        <v>173</v>
      </c>
      <c r="G31" s="237" t="s">
        <v>112</v>
      </c>
      <c r="H31" s="88">
        <v>1298934</v>
      </c>
      <c r="I31" s="88">
        <v>89782</v>
      </c>
      <c r="J31" s="88">
        <v>70000</v>
      </c>
      <c r="K31" s="325">
        <f t="shared" si="0"/>
        <v>1458716</v>
      </c>
      <c r="L31" s="253"/>
      <c r="M31" s="253"/>
      <c r="N31" s="323"/>
    </row>
    <row r="32" spans="1:14" ht="25.5" x14ac:dyDescent="0.3">
      <c r="A32" s="116" t="s">
        <v>174</v>
      </c>
      <c r="B32" s="77" t="s">
        <v>175</v>
      </c>
      <c r="C32" s="78" t="s">
        <v>144</v>
      </c>
      <c r="D32" s="87">
        <v>42736</v>
      </c>
      <c r="E32" s="87">
        <v>43100</v>
      </c>
      <c r="F32" s="92" t="s">
        <v>176</v>
      </c>
      <c r="G32" s="237" t="s">
        <v>112</v>
      </c>
      <c r="H32" s="286"/>
      <c r="I32" s="79">
        <v>375000</v>
      </c>
      <c r="J32" s="79">
        <v>50000</v>
      </c>
      <c r="K32" s="325">
        <f t="shared" si="0"/>
        <v>425000</v>
      </c>
      <c r="L32" s="253"/>
      <c r="M32" s="253"/>
      <c r="N32" s="323"/>
    </row>
    <row r="33" spans="1:19" ht="25.5" x14ac:dyDescent="0.3">
      <c r="A33" s="116" t="s">
        <v>363</v>
      </c>
      <c r="B33" s="176" t="s">
        <v>364</v>
      </c>
      <c r="C33" s="102" t="s">
        <v>23</v>
      </c>
      <c r="D33" s="128" t="s">
        <v>422</v>
      </c>
      <c r="E33" s="128" t="s">
        <v>300</v>
      </c>
      <c r="F33" s="92" t="s">
        <v>365</v>
      </c>
      <c r="G33" s="237" t="s">
        <v>112</v>
      </c>
      <c r="H33" s="292"/>
      <c r="I33" s="88">
        <v>15000</v>
      </c>
      <c r="J33" s="90"/>
      <c r="K33" s="325">
        <f t="shared" ref="K33:K44" si="1">SUM(H33:J33)</f>
        <v>15000</v>
      </c>
      <c r="L33" s="234"/>
      <c r="M33" s="234"/>
      <c r="N33" s="78"/>
      <c r="P33" s="238"/>
      <c r="S33" s="249"/>
    </row>
    <row r="34" spans="1:19" ht="25.5" x14ac:dyDescent="0.3">
      <c r="A34" s="116" t="s">
        <v>366</v>
      </c>
      <c r="B34" s="176" t="s">
        <v>367</v>
      </c>
      <c r="C34" s="102" t="s">
        <v>23</v>
      </c>
      <c r="D34" s="128" t="s">
        <v>299</v>
      </c>
      <c r="E34" s="128" t="s">
        <v>300</v>
      </c>
      <c r="F34" s="92" t="s">
        <v>368</v>
      </c>
      <c r="G34" s="237" t="s">
        <v>112</v>
      </c>
      <c r="H34" s="292"/>
      <c r="I34" s="88">
        <v>20000</v>
      </c>
      <c r="J34" s="90"/>
      <c r="K34" s="325">
        <f t="shared" si="1"/>
        <v>20000</v>
      </c>
      <c r="L34" s="234"/>
      <c r="M34" s="234"/>
      <c r="N34" s="78"/>
      <c r="P34" s="238"/>
      <c r="S34" s="249"/>
    </row>
    <row r="35" spans="1:19" ht="38.25" x14ac:dyDescent="0.3">
      <c r="A35" s="288"/>
      <c r="B35" s="177" t="s">
        <v>369</v>
      </c>
      <c r="C35" s="78" t="s">
        <v>23</v>
      </c>
      <c r="D35" s="128" t="s">
        <v>299</v>
      </c>
      <c r="E35" s="128" t="s">
        <v>300</v>
      </c>
      <c r="F35" s="92" t="s">
        <v>370</v>
      </c>
      <c r="G35" s="237" t="s">
        <v>112</v>
      </c>
      <c r="H35" s="319"/>
      <c r="I35" s="88">
        <v>10000</v>
      </c>
      <c r="J35" s="90"/>
      <c r="K35" s="325">
        <f t="shared" si="1"/>
        <v>10000</v>
      </c>
      <c r="L35" s="234"/>
      <c r="M35" s="234"/>
      <c r="N35" s="78"/>
      <c r="S35" s="249"/>
    </row>
    <row r="36" spans="1:19" ht="25.5" x14ac:dyDescent="0.3">
      <c r="A36" s="116" t="s">
        <v>371</v>
      </c>
      <c r="B36" s="176" t="s">
        <v>372</v>
      </c>
      <c r="C36" s="78" t="s">
        <v>373</v>
      </c>
      <c r="D36" s="78" t="s">
        <v>423</v>
      </c>
      <c r="E36" s="78" t="s">
        <v>423</v>
      </c>
      <c r="F36" s="92" t="s">
        <v>374</v>
      </c>
      <c r="G36" s="237" t="s">
        <v>112</v>
      </c>
      <c r="H36" s="178">
        <v>0</v>
      </c>
      <c r="I36" s="88">
        <v>100000</v>
      </c>
      <c r="J36" s="90"/>
      <c r="K36" s="325">
        <f t="shared" si="1"/>
        <v>100000</v>
      </c>
      <c r="L36" s="234"/>
      <c r="M36" s="234"/>
      <c r="N36" s="78"/>
      <c r="S36" s="249"/>
    </row>
    <row r="37" spans="1:19" ht="25.5" x14ac:dyDescent="0.3">
      <c r="A37" s="248" t="s">
        <v>33</v>
      </c>
      <c r="B37" s="176" t="s">
        <v>375</v>
      </c>
      <c r="C37" s="78" t="s">
        <v>373</v>
      </c>
      <c r="D37" s="78" t="s">
        <v>423</v>
      </c>
      <c r="E37" s="78" t="s">
        <v>424</v>
      </c>
      <c r="F37" s="92" t="s">
        <v>376</v>
      </c>
      <c r="G37" s="237" t="s">
        <v>112</v>
      </c>
      <c r="H37" s="178">
        <v>0</v>
      </c>
      <c r="I37" s="88">
        <v>300000</v>
      </c>
      <c r="J37" s="90"/>
      <c r="K37" s="325">
        <f t="shared" si="1"/>
        <v>300000</v>
      </c>
      <c r="L37" s="234"/>
      <c r="M37" s="234"/>
      <c r="N37" s="78"/>
      <c r="S37" s="249"/>
    </row>
    <row r="38" spans="1:19" x14ac:dyDescent="0.3">
      <c r="A38" s="248"/>
      <c r="B38" s="176" t="s">
        <v>570</v>
      </c>
      <c r="C38" s="78" t="s">
        <v>236</v>
      </c>
      <c r="D38" s="128">
        <v>42736</v>
      </c>
      <c r="E38" s="128">
        <v>43100</v>
      </c>
      <c r="F38" s="92"/>
      <c r="G38" s="237" t="s">
        <v>112</v>
      </c>
      <c r="H38" s="178"/>
      <c r="I38" s="88">
        <v>60000</v>
      </c>
      <c r="J38" s="90"/>
      <c r="K38" s="325">
        <f t="shared" si="1"/>
        <v>60000</v>
      </c>
      <c r="L38" s="234"/>
      <c r="M38" s="234"/>
      <c r="N38" s="78"/>
      <c r="S38" s="249"/>
    </row>
    <row r="39" spans="1:19" x14ac:dyDescent="0.3">
      <c r="A39" s="248"/>
      <c r="B39" s="177" t="s">
        <v>427</v>
      </c>
      <c r="C39" s="78" t="s">
        <v>23</v>
      </c>
      <c r="D39" s="128">
        <v>42736</v>
      </c>
      <c r="E39" s="128">
        <v>43100</v>
      </c>
      <c r="F39" s="92" t="s">
        <v>377</v>
      </c>
      <c r="G39" s="237" t="s">
        <v>112</v>
      </c>
      <c r="H39" s="178"/>
      <c r="I39" s="88">
        <v>200000</v>
      </c>
      <c r="J39" s="90"/>
      <c r="K39" s="325">
        <f t="shared" si="1"/>
        <v>200000</v>
      </c>
      <c r="L39" s="234"/>
      <c r="M39" s="234"/>
      <c r="N39" s="78"/>
      <c r="S39" s="249"/>
    </row>
    <row r="40" spans="1:19" x14ac:dyDescent="0.3">
      <c r="A40" s="248"/>
      <c r="B40" s="177" t="s">
        <v>428</v>
      </c>
      <c r="C40" s="78" t="s">
        <v>378</v>
      </c>
      <c r="D40" s="128">
        <v>42736</v>
      </c>
      <c r="E40" s="128">
        <v>43100</v>
      </c>
      <c r="F40" s="92" t="s">
        <v>379</v>
      </c>
      <c r="G40" s="237" t="s">
        <v>112</v>
      </c>
      <c r="H40" s="178"/>
      <c r="I40" s="88">
        <v>300000</v>
      </c>
      <c r="J40" s="90"/>
      <c r="K40" s="325">
        <f t="shared" si="1"/>
        <v>300000</v>
      </c>
      <c r="L40" s="234"/>
      <c r="M40" s="234"/>
      <c r="N40" s="78"/>
      <c r="S40" s="249"/>
    </row>
    <row r="41" spans="1:19" x14ac:dyDescent="0.3">
      <c r="A41" s="248"/>
      <c r="B41" s="177" t="s">
        <v>569</v>
      </c>
      <c r="C41" s="78"/>
      <c r="D41" s="128"/>
      <c r="E41" s="128"/>
      <c r="F41" s="92"/>
      <c r="G41" s="237"/>
      <c r="H41" s="254">
        <v>1040985.56</v>
      </c>
      <c r="I41" s="88"/>
      <c r="J41" s="90"/>
      <c r="K41" s="250">
        <f t="shared" si="1"/>
        <v>1040985.56</v>
      </c>
      <c r="L41" s="234"/>
      <c r="M41" s="234"/>
      <c r="N41" s="78"/>
      <c r="S41" s="249"/>
    </row>
    <row r="42" spans="1:19" ht="25.5" x14ac:dyDescent="0.3">
      <c r="A42" s="248"/>
      <c r="B42" s="177" t="s">
        <v>380</v>
      </c>
      <c r="C42" s="78" t="s">
        <v>373</v>
      </c>
      <c r="D42" s="128">
        <v>42736</v>
      </c>
      <c r="E42" s="128">
        <v>43100</v>
      </c>
      <c r="F42" s="92" t="s">
        <v>381</v>
      </c>
      <c r="G42" s="237" t="s">
        <v>112</v>
      </c>
      <c r="H42" s="88">
        <v>150000</v>
      </c>
      <c r="I42" s="88"/>
      <c r="J42" s="88"/>
      <c r="K42" s="250">
        <f t="shared" si="1"/>
        <v>150000</v>
      </c>
      <c r="L42" s="234"/>
      <c r="M42" s="234"/>
      <c r="N42" s="78"/>
    </row>
    <row r="43" spans="1:19" ht="25.5" x14ac:dyDescent="0.3">
      <c r="A43" s="248"/>
      <c r="B43" s="177" t="s">
        <v>382</v>
      </c>
      <c r="C43" s="78" t="s">
        <v>373</v>
      </c>
      <c r="D43" s="128">
        <v>42736</v>
      </c>
      <c r="E43" s="128">
        <v>43100</v>
      </c>
      <c r="F43" s="92" t="s">
        <v>383</v>
      </c>
      <c r="G43" s="237" t="s">
        <v>112</v>
      </c>
      <c r="H43" s="88">
        <v>200000</v>
      </c>
      <c r="I43" s="88"/>
      <c r="J43" s="88"/>
      <c r="K43" s="250">
        <f t="shared" si="1"/>
        <v>200000</v>
      </c>
      <c r="L43" s="234"/>
      <c r="M43" s="234"/>
      <c r="N43" s="78"/>
    </row>
    <row r="44" spans="1:19" ht="25.5" x14ac:dyDescent="0.3">
      <c r="A44" s="248"/>
      <c r="B44" s="177" t="s">
        <v>384</v>
      </c>
      <c r="C44" s="78" t="s">
        <v>373</v>
      </c>
      <c r="D44" s="128">
        <v>42736</v>
      </c>
      <c r="E44" s="128">
        <v>43100</v>
      </c>
      <c r="F44" s="92" t="s">
        <v>385</v>
      </c>
      <c r="G44" s="237" t="s">
        <v>112</v>
      </c>
      <c r="H44" s="88">
        <v>1416000</v>
      </c>
      <c r="I44" s="88"/>
      <c r="J44" s="88"/>
      <c r="K44" s="250">
        <f t="shared" si="1"/>
        <v>1416000</v>
      </c>
      <c r="L44" s="234"/>
      <c r="M44" s="234"/>
      <c r="N44" s="78"/>
    </row>
    <row r="45" spans="1:19" x14ac:dyDescent="0.3">
      <c r="A45" s="248"/>
      <c r="B45" s="177"/>
      <c r="C45" s="78"/>
      <c r="D45" s="128"/>
      <c r="E45" s="128"/>
      <c r="F45" s="92"/>
      <c r="G45" s="237"/>
      <c r="H45" s="88"/>
      <c r="I45" s="88"/>
      <c r="J45" s="88"/>
      <c r="K45" s="250"/>
      <c r="L45" s="234"/>
      <c r="M45" s="234"/>
      <c r="N45" s="78"/>
    </row>
    <row r="46" spans="1:19" x14ac:dyDescent="0.3">
      <c r="A46" s="248"/>
      <c r="B46" s="177"/>
      <c r="C46" s="78"/>
      <c r="D46" s="128"/>
      <c r="E46" s="128"/>
      <c r="F46" s="92"/>
      <c r="G46" s="237"/>
      <c r="H46" s="88"/>
      <c r="I46" s="88"/>
      <c r="J46" s="88"/>
      <c r="K46" s="250">
        <v>607967.91</v>
      </c>
      <c r="L46" s="234"/>
      <c r="M46" s="234"/>
      <c r="N46" s="78"/>
    </row>
    <row r="47" spans="1:19" x14ac:dyDescent="0.3">
      <c r="A47" s="248"/>
      <c r="B47" s="177"/>
      <c r="C47" s="78"/>
      <c r="D47" s="128"/>
      <c r="E47" s="128"/>
      <c r="F47" s="92"/>
      <c r="G47" s="237"/>
      <c r="H47" s="88"/>
      <c r="I47" s="88"/>
      <c r="J47" s="88"/>
      <c r="K47" s="250">
        <v>670592.91</v>
      </c>
      <c r="L47" s="234"/>
      <c r="M47" s="234"/>
      <c r="N47" s="78"/>
    </row>
    <row r="48" spans="1:19" x14ac:dyDescent="0.3">
      <c r="A48" s="248"/>
      <c r="B48" s="177"/>
      <c r="C48" s="78"/>
      <c r="D48" s="128"/>
      <c r="E48" s="128"/>
      <c r="F48" s="92"/>
      <c r="G48" s="237"/>
      <c r="H48" s="88"/>
      <c r="I48" s="88"/>
      <c r="J48" s="88"/>
      <c r="K48" s="250">
        <v>3352964.55</v>
      </c>
      <c r="L48" s="234"/>
      <c r="M48" s="234"/>
      <c r="N48" s="78"/>
    </row>
    <row r="49" spans="1:14" x14ac:dyDescent="0.3">
      <c r="A49" s="248"/>
      <c r="B49" s="177"/>
      <c r="C49" s="78"/>
      <c r="D49" s="128"/>
      <c r="E49" s="128"/>
      <c r="F49" s="92"/>
      <c r="G49" s="237"/>
      <c r="H49" s="88"/>
      <c r="I49" s="88"/>
      <c r="J49" s="88"/>
      <c r="K49" s="250">
        <v>3352964.55</v>
      </c>
      <c r="L49" s="234"/>
      <c r="M49" s="234"/>
      <c r="N49" s="78"/>
    </row>
    <row r="50" spans="1:14" x14ac:dyDescent="0.3">
      <c r="A50" s="369">
        <v>0.2</v>
      </c>
      <c r="B50" s="356"/>
      <c r="C50" s="356"/>
      <c r="D50" s="356"/>
      <c r="E50" s="356"/>
      <c r="F50" s="356"/>
      <c r="G50" s="356"/>
      <c r="H50" s="356"/>
      <c r="I50" s="356"/>
      <c r="J50" s="356"/>
      <c r="K50" s="250">
        <v>12159358.199999999</v>
      </c>
      <c r="L50" s="259"/>
      <c r="M50" s="234"/>
      <c r="N50" s="78"/>
    </row>
    <row r="51" spans="1:14" x14ac:dyDescent="0.3">
      <c r="A51" s="357" t="s">
        <v>12</v>
      </c>
      <c r="B51" s="357"/>
      <c r="C51" s="357"/>
      <c r="D51" s="357"/>
      <c r="E51" s="357"/>
      <c r="F51" s="357"/>
      <c r="G51" s="357"/>
      <c r="H51" s="115">
        <f>SUM(H11:H44)</f>
        <v>32849576.759999998</v>
      </c>
      <c r="I51" s="115">
        <f>SUM(I11:I44)</f>
        <v>12631475.27</v>
      </c>
      <c r="J51" s="115">
        <f>SUM(J11:J44)</f>
        <v>1434390.85</v>
      </c>
      <c r="K51" s="115">
        <f>SUM(K11:K50)</f>
        <v>67059290.999999985</v>
      </c>
      <c r="L51" s="115">
        <f>K51-67059291</f>
        <v>0</v>
      </c>
      <c r="M51" s="178"/>
      <c r="N51" s="78"/>
    </row>
    <row r="52" spans="1:14" x14ac:dyDescent="0.3">
      <c r="A52" s="96"/>
      <c r="B52" s="179"/>
      <c r="C52" s="124"/>
      <c r="D52" s="174"/>
      <c r="E52" s="174"/>
      <c r="F52" s="67"/>
      <c r="G52" s="180"/>
      <c r="H52" s="181"/>
      <c r="I52" s="175"/>
      <c r="J52" s="175"/>
      <c r="K52" s="182"/>
      <c r="L52" s="183"/>
      <c r="M52" s="184"/>
      <c r="N52" s="124"/>
    </row>
    <row r="53" spans="1:14" x14ac:dyDescent="0.3">
      <c r="A53" s="185"/>
      <c r="B53" s="186" t="s">
        <v>386</v>
      </c>
      <c r="C53" s="124"/>
      <c r="D53" s="187"/>
      <c r="E53" s="187"/>
      <c r="F53" s="188"/>
      <c r="G53" s="189"/>
      <c r="H53" s="190"/>
      <c r="I53" s="190"/>
      <c r="J53" s="186" t="s">
        <v>387</v>
      </c>
      <c r="K53" s="184"/>
      <c r="L53" s="184"/>
      <c r="M53" s="184"/>
      <c r="N53" s="124"/>
    </row>
    <row r="54" spans="1:14" x14ac:dyDescent="0.3">
      <c r="A54" s="185"/>
      <c r="B54" s="191" t="s">
        <v>388</v>
      </c>
      <c r="C54" s="124"/>
      <c r="D54" s="187"/>
      <c r="E54" s="187"/>
      <c r="F54" s="188"/>
      <c r="G54" s="189"/>
      <c r="H54" s="190"/>
      <c r="I54" s="190"/>
      <c r="J54" s="190"/>
      <c r="K54" s="192" t="s">
        <v>389</v>
      </c>
      <c r="L54" s="184"/>
      <c r="M54" s="184"/>
      <c r="N54" s="124"/>
    </row>
    <row r="55" spans="1:14" ht="25.5" x14ac:dyDescent="0.3">
      <c r="A55" s="185"/>
      <c r="B55" s="193" t="s">
        <v>390</v>
      </c>
      <c r="C55" s="124"/>
      <c r="D55" s="187"/>
      <c r="E55" s="187"/>
      <c r="F55" s="188"/>
      <c r="G55" s="189"/>
      <c r="H55" s="190"/>
      <c r="I55" s="190"/>
      <c r="J55" s="190"/>
      <c r="K55" s="194" t="s">
        <v>391</v>
      </c>
      <c r="L55" s="184"/>
      <c r="M55" s="184"/>
      <c r="N55" s="124"/>
    </row>
    <row r="57" spans="1:14" s="195" customFormat="1" ht="15.75" x14ac:dyDescent="0.25">
      <c r="C57" s="196"/>
      <c r="N57" s="196"/>
    </row>
    <row r="58" spans="1:14" s="195" customFormat="1" ht="15.75" x14ac:dyDescent="0.25">
      <c r="C58" s="196"/>
      <c r="H58" s="197"/>
      <c r="I58" s="197"/>
      <c r="J58" s="197"/>
      <c r="K58" s="197"/>
      <c r="N58" s="196"/>
    </row>
    <row r="59" spans="1:14" s="195" customFormat="1" ht="15.75" x14ac:dyDescent="0.25">
      <c r="C59" s="196"/>
      <c r="G59" s="198"/>
      <c r="H59" s="199"/>
      <c r="I59" s="199"/>
      <c r="J59" s="199"/>
      <c r="K59" s="199"/>
      <c r="L59" s="199"/>
      <c r="N59" s="196"/>
    </row>
    <row r="60" spans="1:14" s="195" customFormat="1" ht="15.75" x14ac:dyDescent="0.25">
      <c r="C60" s="196"/>
      <c r="G60" s="198"/>
      <c r="H60" s="200"/>
      <c r="I60" s="201"/>
      <c r="J60" s="201"/>
      <c r="K60" s="202"/>
      <c r="N60" s="196"/>
    </row>
  </sheetData>
  <mergeCells count="29">
    <mergeCell ref="A50:J50"/>
    <mergeCell ref="A51:G51"/>
    <mergeCell ref="A22:B22"/>
    <mergeCell ref="A29:B29"/>
    <mergeCell ref="N8:N10"/>
    <mergeCell ref="D9:D10"/>
    <mergeCell ref="E9:E10"/>
    <mergeCell ref="H9:H10"/>
    <mergeCell ref="I9:I10"/>
    <mergeCell ref="J9:J10"/>
    <mergeCell ref="K9:K10"/>
    <mergeCell ref="L9:L10"/>
    <mergeCell ref="M9:M10"/>
    <mergeCell ref="L7:M7"/>
    <mergeCell ref="A8:A9"/>
    <mergeCell ref="B8:B9"/>
    <mergeCell ref="C8:C10"/>
    <mergeCell ref="D8:E8"/>
    <mergeCell ref="F8:F10"/>
    <mergeCell ref="G8:G10"/>
    <mergeCell ref="H8:K8"/>
    <mergeCell ref="L8:M8"/>
    <mergeCell ref="A10:B10"/>
    <mergeCell ref="L6:M6"/>
    <mergeCell ref="A1:N1"/>
    <mergeCell ref="A2:N2"/>
    <mergeCell ref="A3:N3"/>
    <mergeCell ref="L4:M4"/>
    <mergeCell ref="L5:M5"/>
  </mergeCells>
  <dataValidations count="1">
    <dataValidation operator="lessThanOrEqual" allowBlank="1" showInputMessage="1" showErrorMessage="1" sqref="H11:K11"/>
  </dataValidations>
  <pageMargins left="0.21" right="0.24" top="0.32" bottom="0.32" header="0.3" footer="0.3"/>
  <pageSetup paperSize="9" scale="79" orientation="landscape" horizontalDpi="0" verticalDpi="0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AIP_L</vt:lpstr>
      <vt:lpstr>AIP</vt:lpstr>
      <vt:lpstr>20%</vt:lpstr>
      <vt:lpstr>PWD_SC_LCPC_</vt:lpstr>
      <vt:lpstr>MDRRM_GAD</vt:lpstr>
      <vt:lpstr>GF_</vt:lpstr>
      <vt:lpstr>'20%'!Print_Area</vt:lpstr>
      <vt:lpstr>AIP!Print_Area</vt:lpstr>
      <vt:lpstr>AIP_L!Print_Area</vt:lpstr>
      <vt:lpstr>GF_!Print_Area</vt:lpstr>
      <vt:lpstr>MDRRM_GAD!Print_Area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MPDC</dc:creator>
  <cp:lastModifiedBy>MSD_MARK</cp:lastModifiedBy>
  <cp:lastPrinted>2016-10-24T15:32:09Z</cp:lastPrinted>
  <dcterms:created xsi:type="dcterms:W3CDTF">2016-10-10T07:16:54Z</dcterms:created>
  <dcterms:modified xsi:type="dcterms:W3CDTF">2017-04-17T04:48:48Z</dcterms:modified>
</cp:coreProperties>
</file>