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80" yWindow="280" windowWidth="27960" windowHeight="242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5" i="1"/>
  <c r="H24"/>
  <c r="I24"/>
  <c r="H23"/>
  <c r="I23"/>
  <c r="H22"/>
  <c r="I22"/>
  <c r="H18"/>
  <c r="I18"/>
  <c r="H7"/>
  <c r="I7"/>
  <c r="H15"/>
  <c r="I15"/>
  <c r="H16"/>
  <c r="I16"/>
  <c r="H17"/>
  <c r="I17"/>
  <c r="H19"/>
  <c r="I19"/>
  <c r="H98"/>
  <c r="I98"/>
  <c r="H99"/>
  <c r="I99"/>
  <c r="I100"/>
  <c r="H103"/>
  <c r="I103"/>
  <c r="H104"/>
  <c r="I104"/>
  <c r="H105"/>
  <c r="I105"/>
  <c r="H107"/>
  <c r="I107"/>
  <c r="H108"/>
  <c r="I108"/>
  <c r="H109"/>
  <c r="I109"/>
  <c r="I110"/>
  <c r="H112"/>
  <c r="I112"/>
  <c r="H113"/>
  <c r="I113"/>
  <c r="H115"/>
  <c r="I115"/>
  <c r="I116"/>
  <c r="I118"/>
  <c r="J118"/>
  <c r="J100"/>
  <c r="J116"/>
  <c r="J110"/>
  <c r="H72"/>
  <c r="H73"/>
  <c r="H74"/>
  <c r="H75"/>
  <c r="H76"/>
  <c r="H77"/>
  <c r="H80"/>
  <c r="H81"/>
  <c r="H82"/>
  <c r="H83"/>
  <c r="H84"/>
  <c r="H87"/>
  <c r="H88"/>
  <c r="H89"/>
  <c r="H93"/>
  <c r="I72"/>
  <c r="I73"/>
  <c r="I74"/>
  <c r="I75"/>
  <c r="I76"/>
  <c r="I77"/>
  <c r="I78"/>
  <c r="I80"/>
  <c r="I81"/>
  <c r="I82"/>
  <c r="I83"/>
  <c r="I84"/>
  <c r="I85"/>
  <c r="I87"/>
  <c r="I88"/>
  <c r="I89"/>
  <c r="I90"/>
  <c r="I93"/>
  <c r="J90"/>
  <c r="H63"/>
  <c r="I63"/>
  <c r="H64"/>
  <c r="I64"/>
  <c r="H65"/>
  <c r="I65"/>
  <c r="I66"/>
  <c r="H55"/>
  <c r="I55"/>
  <c r="H56"/>
  <c r="I56"/>
  <c r="H58"/>
  <c r="I58"/>
  <c r="H59"/>
  <c r="I59"/>
  <c r="H60"/>
  <c r="I60"/>
  <c r="I61"/>
  <c r="H45"/>
  <c r="I45"/>
  <c r="H46"/>
  <c r="I46"/>
  <c r="H47"/>
  <c r="I47"/>
  <c r="H48"/>
  <c r="I48"/>
  <c r="H49"/>
  <c r="I49"/>
  <c r="H50"/>
  <c r="I50"/>
  <c r="H51"/>
  <c r="I51"/>
  <c r="I52"/>
  <c r="H40"/>
  <c r="I40"/>
  <c r="H29"/>
  <c r="I29"/>
  <c r="H30"/>
  <c r="I30"/>
  <c r="H31"/>
  <c r="I31"/>
  <c r="H32"/>
  <c r="I32"/>
  <c r="H34"/>
  <c r="I34"/>
  <c r="H35"/>
  <c r="I35"/>
  <c r="H36"/>
  <c r="I36"/>
  <c r="H37"/>
  <c r="I37"/>
  <c r="H38"/>
  <c r="I38"/>
  <c r="I39"/>
  <c r="I42"/>
  <c r="I68"/>
  <c r="J61"/>
  <c r="J85"/>
  <c r="J78"/>
  <c r="H52"/>
  <c r="J93"/>
  <c r="J68"/>
  <c r="J52"/>
  <c r="J42"/>
  <c r="H54"/>
  <c r="H4"/>
  <c r="I4"/>
  <c r="I54"/>
</calcChain>
</file>

<file path=xl/comments1.xml><?xml version="1.0" encoding="utf-8"?>
<comments xmlns="http://schemas.openxmlformats.org/spreadsheetml/2006/main">
  <authors>
    <author>Thomas Atwood</author>
  </authors>
  <commentList>
    <comment ref="E8" authorId="0">
      <text>
        <r>
          <rPr>
            <b/>
            <sz val="9"/>
            <color indexed="81"/>
            <rFont val="Verdana"/>
          </rPr>
          <t xml:space="preserve">2 cervical under pillows and cushions and under clinic supplies, product shown is one for positioning,in a category called pivotal …; same as bolster and web; that should not be under clinic supplies at all. </t>
        </r>
        <r>
          <rPr>
            <sz val="9"/>
            <color indexed="81"/>
            <rFont val="Verdana"/>
          </rPr>
          <t xml:space="preserve">
</t>
        </r>
      </text>
    </comment>
    <comment ref="F53" authorId="0">
      <text>
        <r>
          <rPr>
            <b/>
            <sz val="9"/>
            <color indexed="81"/>
            <rFont val="Verdana"/>
          </rPr>
          <t xml:space="preserve">Want to use Rails 3.2.  Depends on prior port of netsuite_client to Ruby 1.9.3. </t>
        </r>
      </text>
    </comment>
  </commentList>
</comments>
</file>

<file path=xl/sharedStrings.xml><?xml version="1.0" encoding="utf-8"?>
<sst xmlns="http://schemas.openxmlformats.org/spreadsheetml/2006/main" count="127" uniqueCount="117">
  <si>
    <t xml:space="preserve">upload new code to heroku/Amazon; confirm that the site works </t>
    <phoneticPr fontId="7" type="noConversion"/>
  </si>
  <si>
    <t>man days</t>
    <phoneticPr fontId="7" type="noConversion"/>
  </si>
  <si>
    <t>missing products on the site</t>
    <phoneticPr fontId="7" type="noConversion"/>
  </si>
  <si>
    <t xml:space="preserve">— </t>
    <phoneticPr fontId="7" type="noConversion"/>
  </si>
  <si>
    <t>missing images — for products or categories</t>
    <phoneticPr fontId="7" type="noConversion"/>
  </si>
  <si>
    <t xml:space="preserve">— </t>
    <phoneticPr fontId="7" type="noConversion"/>
  </si>
  <si>
    <t>wrong image for a product or category</t>
    <phoneticPr fontId="7" type="noConversion"/>
  </si>
  <si>
    <t xml:space="preserve">— </t>
    <phoneticPr fontId="7" type="noConversion"/>
  </si>
  <si>
    <t>products showing up in the wrong categories</t>
    <phoneticPr fontId="7" type="noConversion"/>
  </si>
  <si>
    <t>descriptions wrong</t>
    <phoneticPr fontId="7" type="noConversion"/>
  </si>
  <si>
    <r>
      <t>build full XML site map,</t>
    </r>
    <r>
      <rPr>
        <sz val="10"/>
        <rFont val="Verdana"/>
      </rPr>
      <t xml:space="preserve"> and have Google CSE reindex the site</t>
    </r>
    <phoneticPr fontId="7" type="noConversion"/>
  </si>
  <si>
    <t>upload new database to heroku/Amazon and retest there</t>
    <phoneticPr fontId="7" type="noConversion"/>
  </si>
  <si>
    <t>content fixes: any of the following:</t>
    <phoneticPr fontId="7" type="noConversion"/>
  </si>
  <si>
    <t>latex free data incorrect: 7200001</t>
    <phoneticPr fontId="7" type="noConversion"/>
  </si>
  <si>
    <t xml:space="preserve">modify the javascript function called on addtocart to check for a non-clinician attempting to ordere a clinic only product; if so: show and alert and return to the product page the user was on, clearing the quantity field </t>
    <phoneticPr fontId="7" type="noConversion"/>
  </si>
  <si>
    <t xml:space="preserve">make all warnings black italics and limit to 760px or so. </t>
    <phoneticPr fontId="7" type="noConversion"/>
  </si>
  <si>
    <t xml:space="preserve">let Clinic Admin retrieve them when she logs in </t>
    <phoneticPr fontId="7" type="noConversion"/>
  </si>
  <si>
    <t xml:space="preserve">forms to resolve them </t>
    <phoneticPr fontId="7" type="noConversion"/>
  </si>
  <si>
    <t>product add/update/delete</t>
    <phoneticPr fontId="7" type="noConversion"/>
  </si>
  <si>
    <t>implies, images =&gt; Amazon S3; set expires headers</t>
    <phoneticPr fontId="7" type="noConversion"/>
  </si>
  <si>
    <t>consolidate and compress js and css</t>
    <phoneticPr fontId="7" type="noConversion"/>
  </si>
  <si>
    <t>cache left-nav to reduce SQL calls</t>
    <phoneticPr fontId="7" type="noConversion"/>
  </si>
  <si>
    <t>—</t>
    <phoneticPr fontId="7" type="noConversion"/>
  </si>
  <si>
    <t>set up Test and Production apps/stacks on heroku</t>
    <phoneticPr fontId="7" type="noConversion"/>
  </si>
  <si>
    <t>jQuery to retrieve Facebook analytics and plot them</t>
    <phoneticPr fontId="7" type="noConversion"/>
  </si>
  <si>
    <t>point  release</t>
    <phoneticPr fontId="7" type="noConversion"/>
  </si>
  <si>
    <t xml:space="preserve">Patient Release; Beta for Clinics/Clinicians </t>
    <phoneticPr fontId="7" type="noConversion"/>
  </si>
  <si>
    <t>Fixes to 1.0 ( no new features: fixes only)</t>
    <phoneticPr fontId="7" type="noConversion"/>
  </si>
  <si>
    <t xml:space="preserve">review/revise clinic administrator / clinician registration </t>
    <phoneticPr fontId="7" type="noConversion"/>
  </si>
  <si>
    <t>expand search-by-competitor's part# to more than Sammons</t>
    <phoneticPr fontId="7" type="noConversion"/>
  </si>
  <si>
    <t>cost</t>
    <phoneticPr fontId="7" type="noConversion"/>
  </si>
  <si>
    <t>bid</t>
    <phoneticPr fontId="7" type="noConversion"/>
  </si>
  <si>
    <t xml:space="preserve">images to separate image server ( Amazon S3) </t>
    <phoneticPr fontId="7" type="noConversion"/>
  </si>
  <si>
    <t>Amazon S3</t>
    <phoneticPr fontId="7" type="noConversion"/>
  </si>
  <si>
    <t>re-evaluate</t>
    <phoneticPr fontId="7" type="noConversion"/>
  </si>
  <si>
    <t>broader product line</t>
    <phoneticPr fontId="7" type="noConversion"/>
  </si>
  <si>
    <t>product data/descripitons</t>
    <phoneticPr fontId="7" type="noConversion"/>
  </si>
  <si>
    <t>merge with release 1 product set (reordering?)</t>
    <phoneticPr fontId="7" type="noConversion"/>
  </si>
  <si>
    <t>rebuild database</t>
    <phoneticPr fontId="7" type="noConversion"/>
  </si>
  <si>
    <t>push database to Heroku; use Taps to map to Postgres</t>
    <phoneticPr fontId="7" type="noConversion"/>
  </si>
  <si>
    <t>images</t>
    <phoneticPr fontId="7" type="noConversion"/>
  </si>
  <si>
    <t>no charge</t>
    <phoneticPr fontId="7" type="noConversion"/>
  </si>
  <si>
    <t>hours</t>
    <phoneticPr fontId="7" type="noConversion"/>
  </si>
  <si>
    <t>insert toll free call number on all pages except home page</t>
    <phoneticPr fontId="7" type="noConversion"/>
  </si>
  <si>
    <t>insert Google Search on home page</t>
    <phoneticPr fontId="7" type="noConversion"/>
  </si>
  <si>
    <t>warning</t>
    <phoneticPr fontId="7" type="noConversion"/>
  </si>
  <si>
    <t>—</t>
    <phoneticPr fontId="7" type="noConversion"/>
  </si>
  <si>
    <t>price schedule across all clinics in the group</t>
    <phoneticPr fontId="7" type="noConversion"/>
  </si>
  <si>
    <t>Add clinic groups</t>
    <phoneticPr fontId="7" type="noConversion"/>
  </si>
  <si>
    <t xml:space="preserve">Clinic-Focused Functionality—#1 </t>
    <phoneticPr fontId="7" type="noConversion"/>
  </si>
  <si>
    <t xml:space="preserve"> Match Patterson purchase approval system</t>
  </si>
  <si>
    <t xml:space="preserve">more engaging company panel on home page </t>
    <phoneticPr fontId="7" type="noConversion"/>
  </si>
  <si>
    <t xml:space="preserve">zoom on product images for at least the subset that we have large images for </t>
    <phoneticPr fontId="7" type="noConversion"/>
  </si>
  <si>
    <t>establish baseline numbers</t>
    <phoneticPr fontId="7" type="noConversion"/>
  </si>
  <si>
    <t>put products up on test/review site</t>
    <phoneticPr fontId="7" type="noConversion"/>
  </si>
  <si>
    <t>track which we have, which we're missing</t>
    <phoneticPr fontId="7" type="noConversion"/>
  </si>
  <si>
    <t>walk category tree in live site to confirm images present</t>
    <phoneticPr fontId="7" type="noConversion"/>
  </si>
  <si>
    <t>—</t>
    <phoneticPr fontId="7" type="noConversion"/>
  </si>
  <si>
    <t xml:space="preserve">attach up-time monitor </t>
    <phoneticPr fontId="7" type="noConversion"/>
  </si>
  <si>
    <t>modify code to enforce restriction on clinician-only products</t>
    <phoneticPr fontId="7" type="noConversion"/>
  </si>
  <si>
    <t>Release 2: focus on Revenue Generation through the site</t>
    <phoneticPr fontId="7" type="noConversion"/>
  </si>
  <si>
    <t>resize to create thumbnails and product page image</t>
    <phoneticPr fontId="7" type="noConversion"/>
  </si>
  <si>
    <t>upload to heroku/Amazon site</t>
    <phoneticPr fontId="7" type="noConversion"/>
  </si>
  <si>
    <t>fix any missing images / wrong images / bad descriptions, etc</t>
    <phoneticPr fontId="7" type="noConversion"/>
  </si>
  <si>
    <t>[ Amazon Cloudfront]</t>
    <phoneticPr fontId="7" type="noConversion"/>
  </si>
  <si>
    <t>synch Netsuite product changes -&gt; Rails</t>
    <phoneticPr fontId="7" type="noConversion"/>
  </si>
  <si>
    <t>push to Netsuite</t>
    <phoneticPr fontId="7" type="noConversion"/>
  </si>
  <si>
    <t>category add/move in tree</t>
    <phoneticPr fontId="7" type="noConversion"/>
  </si>
  <si>
    <t>import/resize</t>
    <phoneticPr fontId="7" type="noConversion"/>
  </si>
  <si>
    <t>push to Amazon S3</t>
    <phoneticPr fontId="7" type="noConversion"/>
  </si>
  <si>
    <t>push to local file, and from there to heroku slug</t>
    <phoneticPr fontId="7" type="noConversion"/>
  </si>
  <si>
    <t>[ push to Amazon Cloudfront]</t>
    <phoneticPr fontId="7" type="noConversion"/>
  </si>
  <si>
    <t>view/edit clinic properties</t>
    <phoneticPr fontId="7" type="noConversion"/>
  </si>
  <si>
    <t>generate/display Google traffic analytics</t>
    <phoneticPr fontId="7" type="noConversion"/>
  </si>
  <si>
    <t>generate/display page path/abandonment analytics</t>
    <phoneticPr fontId="7" type="noConversion"/>
  </si>
  <si>
    <t xml:space="preserve">Release 1 </t>
    <phoneticPr fontId="7" type="noConversion"/>
  </si>
  <si>
    <t>in views/clinic/edit: form allowing clinic admin to specify limits</t>
    <phoneticPr fontId="7" type="noConversion"/>
  </si>
  <si>
    <t>move shopping cart to middle-tier (RoR), so can:</t>
    <phoneticPr fontId="7" type="noConversion"/>
  </si>
  <si>
    <t>accumulate sales on a per-client basis, and stop if over limit</t>
    <phoneticPr fontId="7" type="noConversion"/>
  </si>
  <si>
    <t>log to DB and notify Clinic Admin</t>
    <phoneticPr fontId="7" type="noConversion"/>
  </si>
  <si>
    <t>Changes to pricing/billling to credit them for sales coming</t>
    <phoneticPr fontId="7" type="noConversion"/>
  </si>
  <si>
    <t>in through their sites</t>
    <phoneticPr fontId="7" type="noConversion"/>
  </si>
  <si>
    <t>Testing</t>
    <phoneticPr fontId="7" type="noConversion"/>
  </si>
  <si>
    <t xml:space="preserve">Total Release 4 ( three point releases ) </t>
    <phoneticPr fontId="7" type="noConversion"/>
  </si>
  <si>
    <t>Total, Release-3</t>
    <phoneticPr fontId="7" type="noConversion"/>
  </si>
  <si>
    <t xml:space="preserve">Dealer and Rep support </t>
    <phoneticPr fontId="7" type="noConversion"/>
  </si>
  <si>
    <t>Reps: subtype of User; STI implementation; can order catelogs</t>
    <phoneticPr fontId="7" type="noConversion"/>
  </si>
  <si>
    <t>Dealers: subtype of User; STI implementation</t>
    <phoneticPr fontId="7" type="noConversion"/>
  </si>
  <si>
    <t>Affiliates</t>
    <phoneticPr fontId="7" type="noConversion"/>
  </si>
  <si>
    <t>Templates for building mini-sites</t>
    <phoneticPr fontId="7" type="noConversion"/>
  </si>
  <si>
    <t>subtotal, release 2.0</t>
    <phoneticPr fontId="7" type="noConversion"/>
  </si>
  <si>
    <t>subtotal, release 2.1</t>
    <phoneticPr fontId="7" type="noConversion"/>
  </si>
  <si>
    <t>subtotal, release 2.2</t>
    <phoneticPr fontId="7" type="noConversion"/>
  </si>
  <si>
    <t>subtotal, release 2.3</t>
    <phoneticPr fontId="7" type="noConversion"/>
  </si>
  <si>
    <t>Total, Release 2 (all four point releases)</t>
    <phoneticPr fontId="7" type="noConversion"/>
  </si>
  <si>
    <t xml:space="preserve">Release 3:  Simplify web-site administration </t>
    <phoneticPr fontId="7" type="noConversion"/>
  </si>
  <si>
    <t xml:space="preserve">( focus on reducing cost/hassle. rather than on increasing revenue) </t>
    <phoneticPr fontId="7" type="noConversion"/>
  </si>
  <si>
    <t>Release 4: Dealers, Reps, Affiliates, Clinic Groups</t>
    <phoneticPr fontId="7" type="noConversion"/>
  </si>
  <si>
    <t xml:space="preserve">( expand site to serve broader set of types of users ) </t>
    <phoneticPr fontId="7" type="noConversion"/>
  </si>
  <si>
    <t>Special discounts for specific products for individual clinics</t>
    <phoneticPr fontId="7" type="noConversion"/>
  </si>
  <si>
    <t>Performance: reduce download time (*)</t>
    <phoneticPr fontId="7" type="noConversion"/>
  </si>
  <si>
    <t xml:space="preserve">aggregate purchase reporting for clinics within group </t>
    <phoneticPr fontId="7" type="noConversion"/>
  </si>
  <si>
    <t>purchase approval lilmits on individual clinic adminstrators also</t>
    <phoneticPr fontId="7" type="noConversion"/>
  </si>
  <si>
    <t>Sexier UI: for products</t>
    <phoneticPr fontId="7" type="noConversion"/>
  </si>
  <si>
    <t xml:space="preserve">A visual toy that your rep can show clinic administrator: </t>
    <phoneticPr fontId="7" type="noConversion"/>
  </si>
  <si>
    <t>plotting all clinics in group on a map</t>
    <phoneticPr fontId="7" type="noConversion"/>
  </si>
  <si>
    <t>quick clinic-on summaries of purchase Y-to-D, Month-to-Date</t>
    <phoneticPr fontId="7" type="noConversion"/>
  </si>
  <si>
    <t>Google earth-based spiral down to the clinic front door from space</t>
    <phoneticPr fontId="7" type="noConversion"/>
  </si>
  <si>
    <t>[6]</t>
    <phoneticPr fontId="7" type="noConversion"/>
  </si>
  <si>
    <t>Rails-side Admin Center for managing products/categories</t>
    <phoneticPr fontId="7" type="noConversion"/>
  </si>
  <si>
    <t>Analytics</t>
    <phoneticPr fontId="7" type="noConversion"/>
  </si>
  <si>
    <t>push product/category updates to NS</t>
    <phoneticPr fontId="7" type="noConversion"/>
  </si>
  <si>
    <t>Add support for managing product images[/video] serving from CDN</t>
    <phoneticPr fontId="7" type="noConversion"/>
  </si>
  <si>
    <t>Video to video CDN, eg., Brightcove/Akamai</t>
    <phoneticPr fontId="7" type="noConversion"/>
  </si>
  <si>
    <t>(note:implies, images =&gt; Amazon S3; set expires headers )</t>
    <phoneticPr fontId="7" type="noConversion"/>
  </si>
  <si>
    <t>broader product line, multi-competitor search</t>
    <phoneticPr fontId="7" type="noConversion"/>
  </si>
  <si>
    <t>Clinic-Focused Functionality — #2</t>
    <phoneticPr fontId="7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</si>
</sst>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</numFmts>
  <fonts count="14">
    <font>
      <sz val="10"/>
      <name val="Verdana"/>
    </font>
    <font>
      <sz val="10"/>
      <name val="Verdana"/>
    </font>
    <font>
      <b/>
      <sz val="10"/>
      <name val="Verdana"/>
    </font>
    <font>
      <b/>
      <i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color indexed="12"/>
      <name val="Verdana"/>
    </font>
    <font>
      <b/>
      <sz val="10"/>
      <color indexed="12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11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1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3" fontId="0" fillId="0" borderId="0" xfId="0" applyNumberFormat="1"/>
    <xf numFmtId="0" fontId="6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6" fillId="0" borderId="0" xfId="0" applyNumberFormat="1" applyFont="1" applyAlignment="1">
      <alignment horizontal="right"/>
    </xf>
    <xf numFmtId="168" fontId="8" fillId="0" borderId="0" xfId="0" applyNumberFormat="1" applyFont="1" applyFill="1"/>
    <xf numFmtId="0" fontId="9" fillId="0" borderId="0" xfId="0" applyFont="1"/>
    <xf numFmtId="0" fontId="0" fillId="0" borderId="0" xfId="0" applyFill="1" applyBorder="1"/>
    <xf numFmtId="3" fontId="0" fillId="0" borderId="2" xfId="0" applyNumberFormat="1" applyBorder="1"/>
    <xf numFmtId="3" fontId="0" fillId="0" borderId="0" xfId="0" applyNumberFormat="1" applyBorder="1"/>
    <xf numFmtId="3" fontId="0" fillId="0" borderId="1" xfId="0" applyNumberFormat="1" applyBorder="1" applyAlignment="1">
      <alignment vertical="top"/>
    </xf>
    <xf numFmtId="0" fontId="5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4" fillId="0" borderId="0" xfId="0" applyFont="1"/>
    <xf numFmtId="0" fontId="2" fillId="0" borderId="0" xfId="0" applyFont="1"/>
    <xf numFmtId="3" fontId="0" fillId="0" borderId="0" xfId="0" applyNumberFormat="1" applyAlignment="1">
      <alignment horizontal="right" vertical="top"/>
    </xf>
    <xf numFmtId="0" fontId="3" fillId="0" borderId="0" xfId="0" applyFont="1"/>
    <xf numFmtId="0" fontId="12" fillId="0" borderId="0" xfId="0" applyFont="1"/>
    <xf numFmtId="3" fontId="13" fillId="0" borderId="0" xfId="0" applyNumberFormat="1" applyFont="1"/>
    <xf numFmtId="0" fontId="13" fillId="0" borderId="0" xfId="0" applyFont="1"/>
    <xf numFmtId="3" fontId="0" fillId="0" borderId="4" xfId="0" applyNumberFormat="1" applyBorder="1"/>
    <xf numFmtId="3" fontId="0" fillId="0" borderId="3" xfId="0" applyNumberFormat="1" applyBorder="1"/>
    <xf numFmtId="0" fontId="1" fillId="0" borderId="0" xfId="0" applyFont="1"/>
    <xf numFmtId="3" fontId="1" fillId="0" borderId="0" xfId="0" applyNumberFormat="1" applyFont="1"/>
    <xf numFmtId="0" fontId="0" fillId="0" borderId="5" xfId="0" applyBorder="1"/>
    <xf numFmtId="0" fontId="0" fillId="0" borderId="6" xfId="0" applyBorder="1"/>
    <xf numFmtId="0" fontId="12" fillId="0" borderId="7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18"/>
  <sheetViews>
    <sheetView tabSelected="1" view="pageLayout" topLeftCell="F2" workbookViewId="0">
      <selection activeCell="F19" sqref="F19"/>
    </sheetView>
  </sheetViews>
  <sheetFormatPr baseColWidth="10" defaultRowHeight="13"/>
  <cols>
    <col min="1" max="1" width="3" customWidth="1"/>
    <col min="2" max="2" width="3.5703125" customWidth="1"/>
    <col min="3" max="5" width="3" customWidth="1"/>
    <col min="6" max="6" width="45.5703125" customWidth="1"/>
    <col min="7" max="7" width="8.28515625" customWidth="1"/>
    <col min="8" max="8" width="6.28515625" customWidth="1"/>
    <col min="9" max="9" width="8.140625" customWidth="1"/>
    <col min="10" max="10" width="10.7109375" style="8"/>
  </cols>
  <sheetData>
    <row r="1" spans="1:10">
      <c r="B1" s="13" t="s">
        <v>25</v>
      </c>
    </row>
    <row r="2" spans="1:10" ht="20" customHeight="1">
      <c r="A2" s="2" t="s">
        <v>75</v>
      </c>
      <c r="G2" s="9" t="s">
        <v>1</v>
      </c>
      <c r="H2" s="9" t="s">
        <v>42</v>
      </c>
      <c r="I2" s="9" t="s">
        <v>30</v>
      </c>
      <c r="J2" s="11" t="s">
        <v>31</v>
      </c>
    </row>
    <row r="3" spans="1:10" ht="25" customHeight="1">
      <c r="B3" s="12"/>
      <c r="G3" s="19"/>
      <c r="H3" s="19"/>
      <c r="I3">
        <v>48</v>
      </c>
      <c r="J3" s="8">
        <v>60</v>
      </c>
    </row>
    <row r="4" spans="1:10" ht="25" customHeight="1">
      <c r="B4" s="12">
        <v>1</v>
      </c>
      <c r="C4" t="s">
        <v>26</v>
      </c>
      <c r="G4">
        <v>60</v>
      </c>
      <c r="H4">
        <f>G4*8</f>
        <v>480</v>
      </c>
      <c r="I4" s="8">
        <f>H4*I3</f>
        <v>23040</v>
      </c>
      <c r="J4" s="8">
        <v>6500</v>
      </c>
    </row>
    <row r="5" spans="1:10">
      <c r="C5" s="1"/>
      <c r="G5" s="2"/>
      <c r="H5" s="2"/>
      <c r="I5" s="2"/>
    </row>
    <row r="6" spans="1:10">
      <c r="B6" s="12">
        <v>1.1000000000000001</v>
      </c>
      <c r="C6" s="1" t="s">
        <v>27</v>
      </c>
    </row>
    <row r="7" spans="1:10">
      <c r="C7" s="27">
        <v>1</v>
      </c>
      <c r="D7" s="27" t="s">
        <v>12</v>
      </c>
      <c r="G7">
        <v>0.5</v>
      </c>
      <c r="H7">
        <f>G7*8</f>
        <v>4</v>
      </c>
      <c r="I7">
        <f>$I$3 * H7</f>
        <v>192</v>
      </c>
      <c r="J7" s="10" t="s">
        <v>41</v>
      </c>
    </row>
    <row r="8" spans="1:10">
      <c r="A8" s="27"/>
      <c r="B8" s="27"/>
      <c r="C8" s="27"/>
      <c r="D8" s="27" t="s">
        <v>22</v>
      </c>
      <c r="E8" s="27" t="s">
        <v>2</v>
      </c>
      <c r="J8" s="10"/>
    </row>
    <row r="9" spans="1:10">
      <c r="A9" s="27"/>
      <c r="B9" s="27"/>
      <c r="C9" s="27"/>
      <c r="D9" s="27" t="s">
        <v>3</v>
      </c>
      <c r="E9" s="27" t="s">
        <v>4</v>
      </c>
      <c r="J9" s="10"/>
    </row>
    <row r="10" spans="1:10">
      <c r="A10" s="27"/>
      <c r="B10" s="27"/>
      <c r="C10" s="27"/>
      <c r="D10" s="27" t="s">
        <v>5</v>
      </c>
      <c r="E10" s="27" t="s">
        <v>6</v>
      </c>
      <c r="J10" s="10"/>
    </row>
    <row r="11" spans="1:10">
      <c r="A11" s="27"/>
      <c r="B11" s="27"/>
      <c r="C11" s="27"/>
      <c r="D11" s="27" t="s">
        <v>7</v>
      </c>
      <c r="E11" s="27" t="s">
        <v>8</v>
      </c>
      <c r="J11" s="10"/>
    </row>
    <row r="12" spans="1:10">
      <c r="A12" s="27"/>
      <c r="B12" s="27"/>
      <c r="C12" s="27"/>
      <c r="D12" s="27" t="s">
        <v>22</v>
      </c>
      <c r="E12" s="27" t="s">
        <v>9</v>
      </c>
      <c r="J12" s="10"/>
    </row>
    <row r="13" spans="1:10">
      <c r="C13" s="27"/>
      <c r="D13" s="27" t="s">
        <v>46</v>
      </c>
      <c r="E13" s="27" t="s">
        <v>13</v>
      </c>
      <c r="J13" s="10"/>
    </row>
    <row r="14" spans="1:10">
      <c r="C14" s="27"/>
      <c r="D14" s="30" t="s">
        <v>11</v>
      </c>
      <c r="E14" s="27"/>
      <c r="J14" s="10"/>
    </row>
    <row r="15" spans="1:10">
      <c r="C15" s="1">
        <v>2</v>
      </c>
      <c r="D15" t="s">
        <v>23</v>
      </c>
      <c r="G15">
        <v>0.5</v>
      </c>
      <c r="H15">
        <f t="shared" ref="H15:H40" si="0">G15*8</f>
        <v>4</v>
      </c>
      <c r="I15">
        <f t="shared" ref="I15:I23" si="1">$I$3 * H15</f>
        <v>192</v>
      </c>
      <c r="J15" s="10" t="s">
        <v>41</v>
      </c>
    </row>
    <row r="16" spans="1:10">
      <c r="C16" s="1">
        <v>3</v>
      </c>
      <c r="D16" t="s">
        <v>58</v>
      </c>
      <c r="G16">
        <v>0.25</v>
      </c>
      <c r="H16">
        <f t="shared" si="0"/>
        <v>2</v>
      </c>
      <c r="I16">
        <f t="shared" si="1"/>
        <v>96</v>
      </c>
      <c r="J16" s="10" t="s">
        <v>41</v>
      </c>
    </row>
    <row r="17" spans="1:10" ht="14" thickBot="1">
      <c r="C17" s="26">
        <v>4</v>
      </c>
      <c r="D17" s="27" t="s">
        <v>10</v>
      </c>
      <c r="G17" s="32">
        <v>0.25</v>
      </c>
      <c r="H17">
        <f t="shared" si="0"/>
        <v>2</v>
      </c>
      <c r="I17">
        <f t="shared" si="1"/>
        <v>96</v>
      </c>
      <c r="J17" s="10" t="s">
        <v>41</v>
      </c>
    </row>
    <row r="18" spans="1:10" ht="14" thickBot="1">
      <c r="C18" s="28">
        <v>5</v>
      </c>
      <c r="D18" t="s">
        <v>28</v>
      </c>
      <c r="F18" s="33"/>
      <c r="G18" s="34">
        <v>4</v>
      </c>
      <c r="H18" s="25">
        <f t="shared" si="0"/>
        <v>32</v>
      </c>
      <c r="I18" s="25">
        <f t="shared" si="1"/>
        <v>1536</v>
      </c>
      <c r="J18" s="10" t="s">
        <v>41</v>
      </c>
    </row>
    <row r="19" spans="1:10">
      <c r="B19" s="27" t="s">
        <v>45</v>
      </c>
      <c r="C19" s="29">
        <v>6</v>
      </c>
      <c r="D19" t="s">
        <v>59</v>
      </c>
      <c r="G19">
        <v>0.5</v>
      </c>
      <c r="H19">
        <f t="shared" si="0"/>
        <v>4</v>
      </c>
      <c r="I19">
        <f t="shared" si="1"/>
        <v>192</v>
      </c>
      <c r="J19" s="10" t="s">
        <v>41</v>
      </c>
    </row>
    <row r="20" spans="1:10">
      <c r="B20" s="27"/>
      <c r="C20" s="16"/>
      <c r="D20" t="s">
        <v>46</v>
      </c>
      <c r="E20" t="s">
        <v>15</v>
      </c>
      <c r="J20" s="10"/>
    </row>
    <row r="21" spans="1:10">
      <c r="B21" s="27"/>
      <c r="C21" s="16"/>
      <c r="D21" t="s">
        <v>46</v>
      </c>
      <c r="E21" t="s">
        <v>14</v>
      </c>
      <c r="J21" s="10"/>
    </row>
    <row r="22" spans="1:10">
      <c r="C22" s="26">
        <v>7</v>
      </c>
      <c r="D22" s="27" t="s">
        <v>44</v>
      </c>
      <c r="G22">
        <v>0.25</v>
      </c>
      <c r="H22">
        <f t="shared" si="0"/>
        <v>2</v>
      </c>
      <c r="I22">
        <f t="shared" si="1"/>
        <v>96</v>
      </c>
      <c r="J22" s="10"/>
    </row>
    <row r="23" spans="1:10">
      <c r="C23" s="26">
        <v>8</v>
      </c>
      <c r="D23" s="27" t="s">
        <v>43</v>
      </c>
      <c r="G23">
        <v>0.25</v>
      </c>
      <c r="H23">
        <f t="shared" si="0"/>
        <v>2</v>
      </c>
      <c r="I23">
        <f t="shared" si="1"/>
        <v>96</v>
      </c>
      <c r="J23" s="10"/>
    </row>
    <row r="24" spans="1:10">
      <c r="C24" s="31">
        <v>9</v>
      </c>
      <c r="D24" s="30" t="s">
        <v>0</v>
      </c>
      <c r="G24">
        <v>0.25</v>
      </c>
      <c r="H24">
        <f t="shared" ref="H24" si="2">G24*8</f>
        <v>2</v>
      </c>
      <c r="I24">
        <f t="shared" ref="I24" si="3">$I$3 * H24</f>
        <v>96</v>
      </c>
      <c r="J24" s="10"/>
    </row>
    <row r="25" spans="1:10" ht="23" customHeight="1">
      <c r="A25" s="2" t="s">
        <v>60</v>
      </c>
      <c r="I25" s="17">
        <f>SUM(I15:I24)</f>
        <v>2400</v>
      </c>
      <c r="J25" s="23" t="s">
        <v>41</v>
      </c>
    </row>
    <row r="26" spans="1:10" ht="28" customHeight="1">
      <c r="B26" s="12">
        <v>2</v>
      </c>
      <c r="C26" t="s">
        <v>115</v>
      </c>
    </row>
    <row r="27" spans="1:10" ht="23" customHeight="1">
      <c r="C27">
        <v>1</v>
      </c>
      <c r="D27" t="s">
        <v>35</v>
      </c>
    </row>
    <row r="28" spans="1:10">
      <c r="D28">
        <v>1</v>
      </c>
      <c r="E28" t="s">
        <v>36</v>
      </c>
    </row>
    <row r="29" spans="1:10">
      <c r="E29">
        <v>1</v>
      </c>
      <c r="F29" t="s">
        <v>54</v>
      </c>
      <c r="G29">
        <v>0.5</v>
      </c>
      <c r="H29">
        <f t="shared" si="0"/>
        <v>4</v>
      </c>
      <c r="I29">
        <f>$I$3 * H29</f>
        <v>192</v>
      </c>
    </row>
    <row r="30" spans="1:10">
      <c r="E30">
        <v>2</v>
      </c>
      <c r="F30" t="s">
        <v>37</v>
      </c>
      <c r="G30">
        <v>0.5</v>
      </c>
      <c r="H30">
        <f t="shared" si="0"/>
        <v>4</v>
      </c>
      <c r="I30">
        <f>$I$3 * H30</f>
        <v>192</v>
      </c>
    </row>
    <row r="31" spans="1:10">
      <c r="E31">
        <v>3</v>
      </c>
      <c r="F31" t="s">
        <v>38</v>
      </c>
      <c r="G31">
        <v>0.5</v>
      </c>
      <c r="H31">
        <f t="shared" si="0"/>
        <v>4</v>
      </c>
      <c r="I31">
        <f>$I$3 * H31</f>
        <v>192</v>
      </c>
    </row>
    <row r="32" spans="1:10">
      <c r="E32">
        <v>4</v>
      </c>
      <c r="F32" t="s">
        <v>39</v>
      </c>
      <c r="G32">
        <v>0.5</v>
      </c>
      <c r="H32">
        <f t="shared" si="0"/>
        <v>4</v>
      </c>
      <c r="I32">
        <f>$I$3 * H32</f>
        <v>192</v>
      </c>
    </row>
    <row r="33" spans="2:10">
      <c r="D33">
        <v>2</v>
      </c>
      <c r="E33" t="s">
        <v>40</v>
      </c>
    </row>
    <row r="34" spans="2:10">
      <c r="E34">
        <v>1</v>
      </c>
      <c r="F34" t="s">
        <v>61</v>
      </c>
      <c r="G34">
        <v>0.5</v>
      </c>
      <c r="H34">
        <f t="shared" si="0"/>
        <v>4</v>
      </c>
      <c r="I34">
        <f t="shared" ref="I34:I38" si="4">$I$3 * H34</f>
        <v>192</v>
      </c>
    </row>
    <row r="35" spans="2:10">
      <c r="E35">
        <v>2</v>
      </c>
      <c r="F35" t="s">
        <v>55</v>
      </c>
      <c r="G35">
        <v>0.5</v>
      </c>
      <c r="H35">
        <f t="shared" si="0"/>
        <v>4</v>
      </c>
      <c r="I35">
        <f t="shared" si="4"/>
        <v>192</v>
      </c>
    </row>
    <row r="36" spans="2:10">
      <c r="E36">
        <v>3</v>
      </c>
      <c r="F36" t="s">
        <v>62</v>
      </c>
      <c r="G36">
        <v>0.5</v>
      </c>
      <c r="H36">
        <f t="shared" si="0"/>
        <v>4</v>
      </c>
      <c r="I36">
        <f t="shared" si="4"/>
        <v>192</v>
      </c>
    </row>
    <row r="37" spans="2:10">
      <c r="D37">
        <v>3</v>
      </c>
      <c r="E37" t="s">
        <v>56</v>
      </c>
      <c r="G37">
        <v>0.5</v>
      </c>
      <c r="H37">
        <f t="shared" si="0"/>
        <v>4</v>
      </c>
      <c r="I37">
        <f t="shared" si="4"/>
        <v>192</v>
      </c>
    </row>
    <row r="38" spans="2:10">
      <c r="D38">
        <v>4</v>
      </c>
      <c r="E38" t="s">
        <v>63</v>
      </c>
      <c r="G38">
        <v>0.5</v>
      </c>
      <c r="H38">
        <f t="shared" si="0"/>
        <v>4</v>
      </c>
      <c r="I38">
        <f t="shared" si="4"/>
        <v>192</v>
      </c>
    </row>
    <row r="39" spans="2:10">
      <c r="I39" s="3">
        <f>SUM(I29:I38)</f>
        <v>1728</v>
      </c>
    </row>
    <row r="40" spans="2:10" ht="15" customHeight="1">
      <c r="C40">
        <v>2</v>
      </c>
      <c r="D40" t="s">
        <v>29</v>
      </c>
      <c r="G40">
        <v>1</v>
      </c>
      <c r="H40">
        <f t="shared" si="0"/>
        <v>8</v>
      </c>
      <c r="I40" s="4">
        <f t="shared" ref="I40" si="5">$I$3 * H40</f>
        <v>384</v>
      </c>
    </row>
    <row r="42" spans="2:10">
      <c r="F42" s="20" t="s">
        <v>90</v>
      </c>
      <c r="I42" s="5">
        <f>I40+I39</f>
        <v>2112</v>
      </c>
      <c r="J42" s="8">
        <f>I42*(J$3/I$3)</f>
        <v>2640</v>
      </c>
    </row>
    <row r="43" spans="2:10" ht="17" customHeight="1">
      <c r="B43" s="12">
        <v>2.1</v>
      </c>
      <c r="C43" t="s">
        <v>49</v>
      </c>
    </row>
    <row r="44" spans="2:10" ht="22" customHeight="1">
      <c r="B44" s="12"/>
      <c r="C44">
        <v>1</v>
      </c>
      <c r="D44" t="s">
        <v>50</v>
      </c>
    </row>
    <row r="45" spans="2:10">
      <c r="D45">
        <v>1</v>
      </c>
      <c r="E45" t="s">
        <v>76</v>
      </c>
      <c r="G45">
        <v>0.5</v>
      </c>
      <c r="H45">
        <f t="shared" ref="H45:H51" si="6">G45*8</f>
        <v>4</v>
      </c>
      <c r="I45">
        <f t="shared" ref="I45:I51" si="7">$I$3*H45</f>
        <v>192</v>
      </c>
    </row>
    <row r="46" spans="2:10">
      <c r="D46">
        <v>2</v>
      </c>
      <c r="E46" t="s">
        <v>77</v>
      </c>
      <c r="G46">
        <v>2</v>
      </c>
      <c r="H46">
        <f t="shared" si="6"/>
        <v>16</v>
      </c>
      <c r="I46">
        <f t="shared" si="7"/>
        <v>768</v>
      </c>
    </row>
    <row r="47" spans="2:10">
      <c r="D47">
        <v>3</v>
      </c>
      <c r="E47" t="s">
        <v>78</v>
      </c>
      <c r="G47">
        <v>1</v>
      </c>
      <c r="H47">
        <f t="shared" si="6"/>
        <v>8</v>
      </c>
      <c r="I47">
        <f t="shared" si="7"/>
        <v>384</v>
      </c>
    </row>
    <row r="48" spans="2:10">
      <c r="D48">
        <v>4</v>
      </c>
      <c r="E48" t="s">
        <v>79</v>
      </c>
      <c r="G48">
        <v>0.5</v>
      </c>
      <c r="H48">
        <f t="shared" si="6"/>
        <v>4</v>
      </c>
      <c r="I48">
        <f t="shared" si="7"/>
        <v>192</v>
      </c>
    </row>
    <row r="49" spans="2:10">
      <c r="D49">
        <v>5</v>
      </c>
      <c r="E49" t="s">
        <v>16</v>
      </c>
      <c r="G49">
        <v>0.5</v>
      </c>
      <c r="H49">
        <f t="shared" si="6"/>
        <v>4</v>
      </c>
      <c r="I49">
        <f t="shared" si="7"/>
        <v>192</v>
      </c>
    </row>
    <row r="50" spans="2:10">
      <c r="D50">
        <v>6</v>
      </c>
      <c r="E50" t="s">
        <v>17</v>
      </c>
      <c r="G50">
        <v>1</v>
      </c>
      <c r="H50">
        <f t="shared" si="6"/>
        <v>8</v>
      </c>
      <c r="I50">
        <f t="shared" si="7"/>
        <v>384</v>
      </c>
    </row>
    <row r="51" spans="2:10">
      <c r="C51">
        <v>2</v>
      </c>
      <c r="D51" t="s">
        <v>99</v>
      </c>
      <c r="G51">
        <v>2</v>
      </c>
      <c r="H51">
        <f t="shared" si="6"/>
        <v>16</v>
      </c>
      <c r="I51">
        <f t="shared" si="7"/>
        <v>768</v>
      </c>
    </row>
    <row r="52" spans="2:10">
      <c r="F52" s="20" t="s">
        <v>91</v>
      </c>
      <c r="H52" s="3">
        <f>SUM(H45:H51)</f>
        <v>60</v>
      </c>
      <c r="I52" s="3">
        <f>SUM(I45:I51)</f>
        <v>2880</v>
      </c>
      <c r="J52" s="8">
        <f>I52*(J$3/I$3)</f>
        <v>3600</v>
      </c>
    </row>
    <row r="53" spans="2:10" ht="26" customHeight="1">
      <c r="B53" s="12">
        <v>2.2000000000000002</v>
      </c>
      <c r="C53" t="s">
        <v>100</v>
      </c>
    </row>
    <row r="54" spans="2:10">
      <c r="C54">
        <v>1</v>
      </c>
      <c r="D54" t="s">
        <v>53</v>
      </c>
      <c r="G54">
        <v>0.5</v>
      </c>
      <c r="H54">
        <f>G54*8</f>
        <v>4</v>
      </c>
      <c r="I54">
        <f t="shared" ref="I54:I60" si="8">$I$3 * H54</f>
        <v>192</v>
      </c>
    </row>
    <row r="55" spans="2:10">
      <c r="C55">
        <v>2</v>
      </c>
      <c r="D55" t="s">
        <v>20</v>
      </c>
      <c r="G55">
        <v>0.5</v>
      </c>
      <c r="H55">
        <f>G55*8</f>
        <v>4</v>
      </c>
      <c r="I55">
        <f t="shared" si="8"/>
        <v>192</v>
      </c>
    </row>
    <row r="56" spans="2:10">
      <c r="C56">
        <v>3</v>
      </c>
      <c r="D56" t="s">
        <v>21</v>
      </c>
      <c r="G56">
        <v>0.5</v>
      </c>
      <c r="H56">
        <f>G56*8</f>
        <v>4</v>
      </c>
      <c r="I56">
        <f t="shared" si="8"/>
        <v>192</v>
      </c>
    </row>
    <row r="57" spans="2:10">
      <c r="C57">
        <v>4</v>
      </c>
      <c r="D57" t="s">
        <v>32</v>
      </c>
    </row>
    <row r="58" spans="2:10">
      <c r="D58" t="s">
        <v>57</v>
      </c>
      <c r="E58" t="s">
        <v>33</v>
      </c>
      <c r="G58">
        <v>0.5</v>
      </c>
      <c r="H58">
        <f>G58*8</f>
        <v>4</v>
      </c>
      <c r="I58">
        <f t="shared" ref="I58" si="9">$I$3 * H58</f>
        <v>192</v>
      </c>
    </row>
    <row r="59" spans="2:10">
      <c r="D59" t="s">
        <v>57</v>
      </c>
      <c r="E59" t="s">
        <v>64</v>
      </c>
      <c r="G59">
        <v>1</v>
      </c>
      <c r="H59">
        <f>G59*8</f>
        <v>8</v>
      </c>
      <c r="I59">
        <f t="shared" si="8"/>
        <v>384</v>
      </c>
    </row>
    <row r="60" spans="2:10">
      <c r="C60">
        <v>5</v>
      </c>
      <c r="D60" t="s">
        <v>34</v>
      </c>
      <c r="G60">
        <v>0.5</v>
      </c>
      <c r="H60">
        <f>G60*8</f>
        <v>4</v>
      </c>
      <c r="I60">
        <f t="shared" si="8"/>
        <v>192</v>
      </c>
    </row>
    <row r="61" spans="2:10">
      <c r="F61" s="20" t="s">
        <v>92</v>
      </c>
      <c r="I61" s="3">
        <f>SUM(I55:I60)</f>
        <v>1152</v>
      </c>
      <c r="J61" s="8">
        <f>I61*(J$3/I$3)</f>
        <v>1440</v>
      </c>
    </row>
    <row r="62" spans="2:10" ht="19" customHeight="1">
      <c r="B62" s="12">
        <v>2.2999999999999998</v>
      </c>
      <c r="C62" t="s">
        <v>103</v>
      </c>
    </row>
    <row r="63" spans="2:10">
      <c r="D63">
        <v>1</v>
      </c>
      <c r="E63" t="s">
        <v>52</v>
      </c>
      <c r="G63">
        <v>0.5</v>
      </c>
      <c r="H63">
        <f t="shared" ref="H63:H65" si="10">G63*8</f>
        <v>4</v>
      </c>
      <c r="I63">
        <f t="shared" ref="I63:I65" si="11">$I$3 * H63</f>
        <v>192</v>
      </c>
    </row>
    <row r="64" spans="2:10">
      <c r="E64" t="s">
        <v>114</v>
      </c>
      <c r="F64" t="s">
        <v>19</v>
      </c>
      <c r="G64">
        <v>0.5</v>
      </c>
      <c r="H64">
        <f t="shared" si="10"/>
        <v>4</v>
      </c>
      <c r="I64">
        <f t="shared" si="11"/>
        <v>192</v>
      </c>
    </row>
    <row r="65" spans="1:10">
      <c r="D65">
        <v>2</v>
      </c>
      <c r="E65" t="s">
        <v>51</v>
      </c>
      <c r="G65">
        <v>0.5</v>
      </c>
      <c r="H65">
        <f t="shared" si="10"/>
        <v>4</v>
      </c>
      <c r="I65">
        <f t="shared" si="11"/>
        <v>192</v>
      </c>
    </row>
    <row r="66" spans="1:10">
      <c r="F66" s="20" t="s">
        <v>93</v>
      </c>
      <c r="I66" s="3">
        <f>SUM(I63:I65)</f>
        <v>576</v>
      </c>
    </row>
    <row r="67" spans="1:10">
      <c r="I67" s="4"/>
    </row>
    <row r="68" spans="1:10" ht="14" thickBot="1">
      <c r="D68" s="24" t="s">
        <v>94</v>
      </c>
      <c r="H68" s="4"/>
      <c r="I68" s="7">
        <f>I66+I61+I52+I42</f>
        <v>6720</v>
      </c>
      <c r="J68" s="15">
        <f>I68*(J$3/I$3)</f>
        <v>8400</v>
      </c>
    </row>
    <row r="69" spans="1:10">
      <c r="A69" s="2" t="s">
        <v>95</v>
      </c>
      <c r="H69" s="4"/>
      <c r="I69" s="14"/>
      <c r="J69" s="16"/>
    </row>
    <row r="70" spans="1:10" ht="14" customHeight="1">
      <c r="A70" s="22"/>
      <c r="B70" s="21" t="s">
        <v>96</v>
      </c>
    </row>
    <row r="71" spans="1:10" ht="23" customHeight="1">
      <c r="B71" s="12">
        <v>3.1</v>
      </c>
      <c r="C71" t="s">
        <v>109</v>
      </c>
    </row>
    <row r="72" spans="1:10">
      <c r="C72">
        <v>1</v>
      </c>
      <c r="D72" t="s">
        <v>18</v>
      </c>
      <c r="G72">
        <v>0.5</v>
      </c>
      <c r="H72">
        <f t="shared" ref="H72:H89" si="12">G72*8</f>
        <v>4</v>
      </c>
      <c r="I72">
        <f>$I$3*H72</f>
        <v>192</v>
      </c>
    </row>
    <row r="73" spans="1:10">
      <c r="C73">
        <v>2</v>
      </c>
      <c r="D73" t="s">
        <v>67</v>
      </c>
      <c r="G73">
        <v>0.5</v>
      </c>
      <c r="H73">
        <f t="shared" si="12"/>
        <v>4</v>
      </c>
      <c r="I73">
        <f>$I$3*H73</f>
        <v>192</v>
      </c>
    </row>
    <row r="74" spans="1:10">
      <c r="C74">
        <v>3</v>
      </c>
      <c r="D74" t="s">
        <v>111</v>
      </c>
      <c r="G74">
        <v>2</v>
      </c>
      <c r="H74">
        <f t="shared" si="12"/>
        <v>16</v>
      </c>
      <c r="I74">
        <f>$I$3*H74</f>
        <v>768</v>
      </c>
    </row>
    <row r="75" spans="1:10">
      <c r="C75">
        <v>4</v>
      </c>
      <c r="D75" t="s">
        <v>72</v>
      </c>
      <c r="G75">
        <v>0.5</v>
      </c>
      <c r="H75">
        <f t="shared" si="12"/>
        <v>4</v>
      </c>
      <c r="I75">
        <f t="shared" ref="I75:I89" si="13">$I$3*H75</f>
        <v>192</v>
      </c>
    </row>
    <row r="76" spans="1:10">
      <c r="C76">
        <v>5</v>
      </c>
      <c r="D76" t="s">
        <v>66</v>
      </c>
      <c r="G76">
        <v>1</v>
      </c>
      <c r="H76">
        <f t="shared" si="12"/>
        <v>8</v>
      </c>
      <c r="I76">
        <f t="shared" si="13"/>
        <v>384</v>
      </c>
    </row>
    <row r="77" spans="1:10">
      <c r="C77" t="s">
        <v>108</v>
      </c>
      <c r="D77" t="s">
        <v>65</v>
      </c>
      <c r="G77">
        <v>2</v>
      </c>
      <c r="H77">
        <f t="shared" si="12"/>
        <v>16</v>
      </c>
      <c r="I77">
        <f t="shared" si="13"/>
        <v>768</v>
      </c>
    </row>
    <row r="78" spans="1:10">
      <c r="I78" s="3">
        <f>SUM(I72:I77)</f>
        <v>2496</v>
      </c>
      <c r="J78" s="16">
        <f>I78*(J$3/I$3)</f>
        <v>3120</v>
      </c>
    </row>
    <row r="79" spans="1:10">
      <c r="B79" s="12">
        <v>3.2</v>
      </c>
      <c r="C79" t="s">
        <v>112</v>
      </c>
    </row>
    <row r="80" spans="1:10">
      <c r="C80">
        <v>1</v>
      </c>
      <c r="D80" t="s">
        <v>68</v>
      </c>
      <c r="G80">
        <v>0.5</v>
      </c>
      <c r="H80">
        <f>G80*8</f>
        <v>4</v>
      </c>
      <c r="I80">
        <f>$I$3*H80</f>
        <v>192</v>
      </c>
    </row>
    <row r="81" spans="1:10">
      <c r="C81">
        <v>2</v>
      </c>
      <c r="D81" t="s">
        <v>70</v>
      </c>
      <c r="G81">
        <v>0.5</v>
      </c>
      <c r="H81">
        <f>G81*8</f>
        <v>4</v>
      </c>
      <c r="I81">
        <f>$I$3*H81</f>
        <v>192</v>
      </c>
    </row>
    <row r="82" spans="1:10">
      <c r="C82">
        <v>3</v>
      </c>
      <c r="D82" t="s">
        <v>69</v>
      </c>
      <c r="G82">
        <v>0.5</v>
      </c>
      <c r="H82">
        <f>G82*8</f>
        <v>4</v>
      </c>
      <c r="I82">
        <f>$I$3*H82</f>
        <v>192</v>
      </c>
    </row>
    <row r="83" spans="1:10">
      <c r="C83">
        <v>4</v>
      </c>
      <c r="D83" t="s">
        <v>71</v>
      </c>
      <c r="G83">
        <v>0.5</v>
      </c>
      <c r="H83">
        <f>G83*8</f>
        <v>4</v>
      </c>
      <c r="I83">
        <f>$I$3*H83</f>
        <v>192</v>
      </c>
    </row>
    <row r="84" spans="1:10">
      <c r="C84">
        <v>5</v>
      </c>
      <c r="D84" t="s">
        <v>113</v>
      </c>
      <c r="G84">
        <v>2</v>
      </c>
      <c r="H84">
        <f>G84*8</f>
        <v>16</v>
      </c>
      <c r="I84">
        <f>$I$3*H84</f>
        <v>768</v>
      </c>
    </row>
    <row r="85" spans="1:10">
      <c r="I85" s="3">
        <f>SUM(I80:I84)</f>
        <v>1536</v>
      </c>
      <c r="J85" s="16">
        <f>I85*(J$3/I$3)</f>
        <v>1920</v>
      </c>
    </row>
    <row r="86" spans="1:10">
      <c r="B86" s="12">
        <v>3.3</v>
      </c>
      <c r="C86" t="s">
        <v>110</v>
      </c>
    </row>
    <row r="87" spans="1:10">
      <c r="C87">
        <v>1</v>
      </c>
      <c r="D87" t="s">
        <v>73</v>
      </c>
      <c r="G87">
        <v>1</v>
      </c>
      <c r="H87">
        <f t="shared" si="12"/>
        <v>8</v>
      </c>
      <c r="I87">
        <f t="shared" si="13"/>
        <v>384</v>
      </c>
    </row>
    <row r="88" spans="1:10">
      <c r="C88">
        <v>2</v>
      </c>
      <c r="D88" t="s">
        <v>24</v>
      </c>
      <c r="G88">
        <v>2</v>
      </c>
      <c r="H88">
        <f t="shared" si="12"/>
        <v>16</v>
      </c>
      <c r="I88">
        <f t="shared" si="13"/>
        <v>768</v>
      </c>
    </row>
    <row r="89" spans="1:10">
      <c r="C89">
        <v>3</v>
      </c>
      <c r="D89" t="s">
        <v>74</v>
      </c>
      <c r="G89">
        <v>1</v>
      </c>
      <c r="H89">
        <f t="shared" si="12"/>
        <v>8</v>
      </c>
      <c r="I89">
        <f t="shared" si="13"/>
        <v>384</v>
      </c>
    </row>
    <row r="90" spans="1:10">
      <c r="I90" s="3">
        <f>SUM(I87:I89)</f>
        <v>1536</v>
      </c>
      <c r="J90" s="16">
        <f>I90*(J$3/I$3)</f>
        <v>1920</v>
      </c>
    </row>
    <row r="93" spans="1:10" ht="14" thickBot="1">
      <c r="D93" s="24" t="s">
        <v>84</v>
      </c>
      <c r="H93" s="6">
        <f>SUM(H72:H89)</f>
        <v>116</v>
      </c>
      <c r="I93" s="6">
        <f>I78+I85+I90</f>
        <v>5568</v>
      </c>
      <c r="J93" s="15">
        <f>I93*(J$3/I$3)</f>
        <v>6960</v>
      </c>
    </row>
    <row r="94" spans="1:10">
      <c r="D94" s="18"/>
      <c r="H94" s="4"/>
      <c r="I94" s="4"/>
      <c r="J94" s="16"/>
    </row>
    <row r="95" spans="1:10">
      <c r="A95" s="2" t="s">
        <v>97</v>
      </c>
    </row>
    <row r="96" spans="1:10">
      <c r="B96" t="s">
        <v>98</v>
      </c>
    </row>
    <row r="97" spans="2:10" ht="22" customHeight="1">
      <c r="B97" s="12">
        <v>4</v>
      </c>
      <c r="C97" t="s">
        <v>85</v>
      </c>
    </row>
    <row r="98" spans="2:10">
      <c r="C98">
        <v>1</v>
      </c>
      <c r="D98" t="s">
        <v>87</v>
      </c>
      <c r="G98">
        <v>0.5</v>
      </c>
      <c r="H98">
        <f t="shared" ref="H98:H99" si="14">G98*8</f>
        <v>4</v>
      </c>
      <c r="I98">
        <f t="shared" ref="I98:I99" si="15">$I$3 * H98</f>
        <v>192</v>
      </c>
    </row>
    <row r="99" spans="2:10">
      <c r="C99">
        <v>2</v>
      </c>
      <c r="D99" t="s">
        <v>86</v>
      </c>
      <c r="G99">
        <v>0.5</v>
      </c>
      <c r="H99">
        <f t="shared" si="14"/>
        <v>4</v>
      </c>
      <c r="I99">
        <f t="shared" si="15"/>
        <v>192</v>
      </c>
    </row>
    <row r="100" spans="2:10">
      <c r="I100" s="3">
        <f>I98+I99</f>
        <v>384</v>
      </c>
      <c r="J100" s="16">
        <f>I100*(J$3/I$3)</f>
        <v>480</v>
      </c>
    </row>
    <row r="101" spans="2:10">
      <c r="B101" s="12">
        <v>4.0999999999999996</v>
      </c>
      <c r="C101" t="s">
        <v>116</v>
      </c>
      <c r="I101" s="4"/>
    </row>
    <row r="102" spans="2:10">
      <c r="C102">
        <v>1</v>
      </c>
      <c r="D102" t="s">
        <v>48</v>
      </c>
      <c r="I102" s="4"/>
    </row>
    <row r="103" spans="2:10">
      <c r="D103">
        <v>1</v>
      </c>
      <c r="E103" t="s">
        <v>47</v>
      </c>
      <c r="G103">
        <v>0.5</v>
      </c>
      <c r="H103">
        <f t="shared" ref="H103:H109" si="16">G103*8</f>
        <v>4</v>
      </c>
      <c r="I103">
        <f t="shared" ref="I103:I109" si="17">$I$3 * H103</f>
        <v>192</v>
      </c>
    </row>
    <row r="104" spans="2:10">
      <c r="D104">
        <v>2</v>
      </c>
      <c r="E104" t="s">
        <v>102</v>
      </c>
      <c r="G104">
        <v>0.5</v>
      </c>
      <c r="H104">
        <f t="shared" si="16"/>
        <v>4</v>
      </c>
      <c r="I104">
        <f t="shared" si="17"/>
        <v>192</v>
      </c>
    </row>
    <row r="105" spans="2:10">
      <c r="D105">
        <v>3</v>
      </c>
      <c r="E105" t="s">
        <v>101</v>
      </c>
      <c r="G105">
        <v>2</v>
      </c>
      <c r="H105">
        <f t="shared" si="16"/>
        <v>16</v>
      </c>
      <c r="I105">
        <f t="shared" si="17"/>
        <v>768</v>
      </c>
    </row>
    <row r="106" spans="2:10">
      <c r="C106">
        <v>2</v>
      </c>
      <c r="D106" t="s">
        <v>104</v>
      </c>
    </row>
    <row r="107" spans="2:10">
      <c r="D107">
        <v>1</v>
      </c>
      <c r="E107" t="s">
        <v>105</v>
      </c>
      <c r="G107">
        <v>0.5</v>
      </c>
      <c r="H107">
        <f t="shared" si="16"/>
        <v>4</v>
      </c>
      <c r="I107">
        <f t="shared" si="17"/>
        <v>192</v>
      </c>
    </row>
    <row r="108" spans="2:10">
      <c r="D108">
        <v>2</v>
      </c>
      <c r="E108" t="s">
        <v>106</v>
      </c>
      <c r="G108">
        <v>0.5</v>
      </c>
      <c r="H108">
        <f t="shared" si="16"/>
        <v>4</v>
      </c>
      <c r="I108">
        <f t="shared" si="17"/>
        <v>192</v>
      </c>
    </row>
    <row r="109" spans="2:10">
      <c r="D109">
        <v>3</v>
      </c>
      <c r="E109" t="s">
        <v>107</v>
      </c>
      <c r="G109">
        <v>0.5</v>
      </c>
      <c r="H109">
        <f t="shared" si="16"/>
        <v>4</v>
      </c>
      <c r="I109">
        <f t="shared" si="17"/>
        <v>192</v>
      </c>
    </row>
    <row r="110" spans="2:10">
      <c r="I110" s="3">
        <f>SUM(I103:I109)</f>
        <v>1728</v>
      </c>
      <c r="J110" s="16">
        <f>I110*(J$3/I$3)</f>
        <v>2160</v>
      </c>
    </row>
    <row r="111" spans="2:10">
      <c r="B111" s="12">
        <v>4.2</v>
      </c>
      <c r="C111" t="s">
        <v>88</v>
      </c>
    </row>
    <row r="112" spans="2:10">
      <c r="C112">
        <v>1</v>
      </c>
      <c r="D112" t="s">
        <v>89</v>
      </c>
      <c r="G112">
        <v>5</v>
      </c>
      <c r="H112">
        <f t="shared" ref="H112:H113" si="18">G112*8</f>
        <v>40</v>
      </c>
      <c r="I112">
        <f t="shared" ref="I112:I113" si="19">$I$3 * H112</f>
        <v>1920</v>
      </c>
    </row>
    <row r="113" spans="3:10">
      <c r="C113">
        <v>2</v>
      </c>
      <c r="D113" t="s">
        <v>80</v>
      </c>
      <c r="G113">
        <v>1</v>
      </c>
      <c r="H113">
        <f t="shared" si="18"/>
        <v>8</v>
      </c>
      <c r="I113">
        <f t="shared" si="19"/>
        <v>384</v>
      </c>
    </row>
    <row r="114" spans="3:10">
      <c r="D114" t="s">
        <v>81</v>
      </c>
    </row>
    <row r="115" spans="3:10">
      <c r="C115">
        <v>3</v>
      </c>
      <c r="D115" t="s">
        <v>82</v>
      </c>
      <c r="G115">
        <v>2</v>
      </c>
      <c r="H115">
        <f t="shared" ref="H115" si="20">G115*8</f>
        <v>16</v>
      </c>
      <c r="I115">
        <f t="shared" ref="I115" si="21">$I$3 * H115</f>
        <v>768</v>
      </c>
    </row>
    <row r="116" spans="3:10">
      <c r="I116" s="3">
        <f>SUM(I112:I115)</f>
        <v>3072</v>
      </c>
      <c r="J116" s="16">
        <f>I116*(J$3/I$3)</f>
        <v>3840</v>
      </c>
    </row>
    <row r="118" spans="3:10" ht="14" thickBot="1">
      <c r="D118" s="24" t="s">
        <v>83</v>
      </c>
      <c r="I118" s="6">
        <f>I100+I110+I116</f>
        <v>5184</v>
      </c>
      <c r="J118" s="15">
        <f>I118*(J$3/I$3)</f>
        <v>6480</v>
      </c>
    </row>
  </sheetData>
  <phoneticPr fontId="7" type="noConversion"/>
  <pageMargins left="0.75" right="0.75" top="1" bottom="1" header="0.5" footer="0.5"/>
  <pageSetup orientation="landscape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 copy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Atwood</dc:creator>
  <cp:lastModifiedBy>Thomas Atwood</cp:lastModifiedBy>
  <dcterms:created xsi:type="dcterms:W3CDTF">2012-06-03T07:21:35Z</dcterms:created>
  <dcterms:modified xsi:type="dcterms:W3CDTF">2012-06-29T16:29:51Z</dcterms:modified>
</cp:coreProperties>
</file>