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140" windowHeight="174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0" i="1"/>
  <c r="I20"/>
  <c r="H19"/>
  <c r="I19"/>
  <c r="H17"/>
  <c r="I17"/>
  <c r="H7"/>
  <c r="I7"/>
  <c r="H14"/>
  <c r="I14"/>
  <c r="H15"/>
  <c r="I15"/>
  <c r="H16"/>
  <c r="I16"/>
  <c r="H18"/>
  <c r="I18"/>
  <c r="I21"/>
  <c r="H94"/>
  <c r="I94"/>
  <c r="H95"/>
  <c r="I95"/>
  <c r="I96"/>
  <c r="H99"/>
  <c r="I99"/>
  <c r="H100"/>
  <c r="I100"/>
  <c r="H101"/>
  <c r="I101"/>
  <c r="H103"/>
  <c r="I103"/>
  <c r="H104"/>
  <c r="I104"/>
  <c r="H105"/>
  <c r="I105"/>
  <c r="I106"/>
  <c r="H108"/>
  <c r="I108"/>
  <c r="H109"/>
  <c r="I109"/>
  <c r="H111"/>
  <c r="I111"/>
  <c r="I112"/>
  <c r="I114"/>
  <c r="J114"/>
  <c r="J96"/>
  <c r="J112"/>
  <c r="J106"/>
  <c r="H68"/>
  <c r="H69"/>
  <c r="H70"/>
  <c r="H71"/>
  <c r="H72"/>
  <c r="H73"/>
  <c r="H76"/>
  <c r="H77"/>
  <c r="H78"/>
  <c r="H79"/>
  <c r="H80"/>
  <c r="H83"/>
  <c r="H84"/>
  <c r="H85"/>
  <c r="H89"/>
  <c r="I68"/>
  <c r="I69"/>
  <c r="I70"/>
  <c r="I71"/>
  <c r="I72"/>
  <c r="I73"/>
  <c r="I74"/>
  <c r="I76"/>
  <c r="I77"/>
  <c r="I78"/>
  <c r="I79"/>
  <c r="I80"/>
  <c r="I81"/>
  <c r="I83"/>
  <c r="I84"/>
  <c r="I85"/>
  <c r="I86"/>
  <c r="I89"/>
  <c r="J86"/>
  <c r="H59"/>
  <c r="I59"/>
  <c r="H60"/>
  <c r="I60"/>
  <c r="H61"/>
  <c r="I61"/>
  <c r="I62"/>
  <c r="H51"/>
  <c r="I51"/>
  <c r="H52"/>
  <c r="I52"/>
  <c r="H54"/>
  <c r="I54"/>
  <c r="H55"/>
  <c r="I55"/>
  <c r="H56"/>
  <c r="I56"/>
  <c r="I57"/>
  <c r="H41"/>
  <c r="I41"/>
  <c r="H42"/>
  <c r="I42"/>
  <c r="H43"/>
  <c r="I43"/>
  <c r="H44"/>
  <c r="I44"/>
  <c r="H45"/>
  <c r="I45"/>
  <c r="H46"/>
  <c r="I46"/>
  <c r="H47"/>
  <c r="I47"/>
  <c r="I48"/>
  <c r="H36"/>
  <c r="I36"/>
  <c r="H25"/>
  <c r="I25"/>
  <c r="H26"/>
  <c r="I26"/>
  <c r="H27"/>
  <c r="I27"/>
  <c r="H28"/>
  <c r="I28"/>
  <c r="H30"/>
  <c r="I30"/>
  <c r="H31"/>
  <c r="I31"/>
  <c r="H32"/>
  <c r="I32"/>
  <c r="H33"/>
  <c r="I33"/>
  <c r="H34"/>
  <c r="I34"/>
  <c r="I35"/>
  <c r="I38"/>
  <c r="I64"/>
  <c r="J57"/>
  <c r="J81"/>
  <c r="J74"/>
  <c r="H48"/>
  <c r="J89"/>
  <c r="J64"/>
  <c r="J48"/>
  <c r="J38"/>
  <c r="H50"/>
  <c r="H4"/>
  <c r="I4"/>
  <c r="I50"/>
</calcChain>
</file>

<file path=xl/comments1.xml><?xml version="1.0" encoding="utf-8"?>
<comments xmlns="http://schemas.openxmlformats.org/spreadsheetml/2006/main">
  <authors>
    <author>Thomas Atwood</author>
  </authors>
  <commentList>
    <comment ref="E8" authorId="0">
      <text>
        <r>
          <rPr>
            <b/>
            <sz val="9"/>
            <color indexed="81"/>
            <rFont val="Verdana"/>
          </rPr>
          <t xml:space="preserve">2 cervical under pillows and cushions and under clinic supplies, product shown is one for positioning,in a category called pivotal …; same as bolster and web; that should not be under clinic supplies at all. </t>
        </r>
        <r>
          <rPr>
            <sz val="9"/>
            <color indexed="81"/>
            <rFont val="Verdana"/>
          </rPr>
          <t xml:space="preserve">
</t>
        </r>
      </text>
    </comment>
    <comment ref="F49" authorId="0">
      <text>
        <r>
          <rPr>
            <b/>
            <sz val="9"/>
            <color indexed="81"/>
            <rFont val="Verdana"/>
          </rPr>
          <t xml:space="preserve">Want to use Rails 3.2.  Depends on prior port of netsuite_client to Ruby 1.9.3. </t>
        </r>
      </text>
    </comment>
  </commentList>
</comments>
</file>

<file path=xl/sharedStrings.xml><?xml version="1.0" encoding="utf-8"?>
<sst xmlns="http://schemas.openxmlformats.org/spreadsheetml/2006/main" count="131" uniqueCount="123">
  <si>
    <t xml:space="preserve">eviations:  1 of the 17th.  </t>
    <phoneticPr fontId="6" type="noConversion"/>
  </si>
  <si>
    <t xml:space="preserve">lee Alford:  lalford @tru-meduical;  cell: 423-4137105; internal extension … </t>
    <phoneticPr fontId="6" type="noConversion"/>
  </si>
  <si>
    <t xml:space="preserve">emulate the netsuite options for //// ..  </t>
    <phoneticPr fontId="6" type="noConversion"/>
  </si>
  <si>
    <t xml:space="preserve">ntoher week for ;; if during week:eevition/promot; </t>
    <phoneticPr fontId="6" type="noConversion"/>
  </si>
  <si>
    <t>N. Carolina genetics; whitehead;  inspiring book to Hunter</t>
    <phoneticPr fontId="6" type="noConversion"/>
  </si>
  <si>
    <t>subtotal, release 2.1</t>
    <phoneticPr fontId="6" type="noConversion"/>
  </si>
  <si>
    <t>subtotal, release 2.2</t>
    <phoneticPr fontId="6" type="noConversion"/>
  </si>
  <si>
    <t>subtotal, release 2.3</t>
    <phoneticPr fontId="6" type="noConversion"/>
  </si>
  <si>
    <t>Total, Release 2 (all four point releases)</t>
    <phoneticPr fontId="6" type="noConversion"/>
  </si>
  <si>
    <t xml:space="preserve">Release 3:  Simplify web-site administration </t>
    <phoneticPr fontId="6" type="noConversion"/>
  </si>
  <si>
    <t xml:space="preserve">( focus on reducing cost/hassle. rather than on increasing revenue) </t>
    <phoneticPr fontId="6" type="noConversion"/>
  </si>
  <si>
    <t>Release 4: Dealers, Reps, Affiliates, Clinic Groups</t>
    <phoneticPr fontId="6" type="noConversion"/>
  </si>
  <si>
    <t xml:space="preserve">( expand site to serve broader set of types of users ) </t>
    <phoneticPr fontId="6" type="noConversion"/>
  </si>
  <si>
    <t>Special discounts for specific products for individual clinics</t>
    <phoneticPr fontId="6" type="noConversion"/>
  </si>
  <si>
    <t>Performance: reduce download time (*)</t>
    <phoneticPr fontId="6" type="noConversion"/>
  </si>
  <si>
    <t xml:space="preserve">aggregate purchase reporting for clinics within group </t>
    <phoneticPr fontId="6" type="noConversion"/>
  </si>
  <si>
    <t>purchase approval lilmits on individual clinic adminstrators also</t>
    <phoneticPr fontId="6" type="noConversion"/>
  </si>
  <si>
    <t>Sexier UI: for products</t>
    <phoneticPr fontId="6" type="noConversion"/>
  </si>
  <si>
    <t xml:space="preserve">A visual toy that your rep can show clinic administrator: </t>
    <phoneticPr fontId="6" type="noConversion"/>
  </si>
  <si>
    <t>plotting all clinics in group on a map</t>
    <phoneticPr fontId="6" type="noConversion"/>
  </si>
  <si>
    <t>quick clinic-on summaries of purchase Y-to-D, Month-to-Date</t>
    <phoneticPr fontId="6" type="noConversion"/>
  </si>
  <si>
    <t>Google earth-based spiral down to the clinic front door from space</t>
    <phoneticPr fontId="6" type="noConversion"/>
  </si>
  <si>
    <t>[6]</t>
    <phoneticPr fontId="6" type="noConversion"/>
  </si>
  <si>
    <t>Rails-side Admin Center for managing products/categories</t>
    <phoneticPr fontId="6" type="noConversion"/>
  </si>
  <si>
    <t>Analytics</t>
    <phoneticPr fontId="6" type="noConversion"/>
  </si>
  <si>
    <t>push product/category updates to NS</t>
    <phoneticPr fontId="6" type="noConversion"/>
  </si>
  <si>
    <t>Add support for managing product images[/video] serving from CDN</t>
    <phoneticPr fontId="6" type="noConversion"/>
  </si>
  <si>
    <t>Video to video CDN, eg., Brightcove/Akamai</t>
    <phoneticPr fontId="6" type="noConversion"/>
  </si>
  <si>
    <t>(note:implies, images =&gt; Amazon S3; set expires headers )</t>
    <phoneticPr fontId="6" type="noConversion"/>
  </si>
  <si>
    <t>broader product line, multi-competitor search</t>
    <phoneticPr fontId="6" type="noConversion"/>
  </si>
  <si>
    <t>Clinic-Focused Functionality — #2</t>
    <phoneticPr fontId="6" type="noConversion"/>
  </si>
  <si>
    <t xml:space="preserve">promots:  budtton that goes to page that says what it </t>
    <phoneticPr fontId="6" type="noConversion"/>
  </si>
  <si>
    <t xml:space="preserve">tru-medical: </t>
    <phoneticPr fontId="6" type="noConversion"/>
  </si>
  <si>
    <t xml:space="preserve">request a quote: like a shopping cart // </t>
    <phoneticPr fontId="6" type="noConversion"/>
  </si>
  <si>
    <t xml:space="preserve">google search; — not inclusive </t>
    <phoneticPr fontId="6" type="noConversion"/>
  </si>
  <si>
    <t xml:space="preserve">search: shows that URL; </t>
    <phoneticPr fontId="6" type="noConversion"/>
  </si>
  <si>
    <t xml:space="preserve">more engaging company panel on home page </t>
    <phoneticPr fontId="6" type="noConversion"/>
  </si>
  <si>
    <t xml:space="preserve">zoom on product images for at least the subset that we have large images for </t>
    <phoneticPr fontId="6" type="noConversion"/>
  </si>
  <si>
    <t>establish baseline numbers</t>
    <phoneticPr fontId="6" type="noConversion"/>
  </si>
  <si>
    <t>put products up on test/review site</t>
    <phoneticPr fontId="6" type="noConversion"/>
  </si>
  <si>
    <t>track which we have, which we're missing</t>
    <phoneticPr fontId="6" type="noConversion"/>
  </si>
  <si>
    <t>walk category tree in live site to confirm images present</t>
    <phoneticPr fontId="6" type="noConversion"/>
  </si>
  <si>
    <t>—</t>
    <phoneticPr fontId="6" type="noConversion"/>
  </si>
  <si>
    <t xml:space="preserve">attach up-time monitor </t>
    <phoneticPr fontId="6" type="noConversion"/>
  </si>
  <si>
    <t>modify code to enforce restriction on clinician-only products</t>
    <phoneticPr fontId="6" type="noConversion"/>
  </si>
  <si>
    <t>Release 2: focus on Revenue Generation through the site</t>
    <phoneticPr fontId="6" type="noConversion"/>
  </si>
  <si>
    <t>resize to create thumbnails and product page image</t>
    <phoneticPr fontId="6" type="noConversion"/>
  </si>
  <si>
    <t>upload to heroku/Amazon site</t>
    <phoneticPr fontId="6" type="noConversion"/>
  </si>
  <si>
    <t>fix any missing images / wrong images / bad descriptions, etc</t>
    <phoneticPr fontId="6" type="noConversion"/>
  </si>
  <si>
    <t>[ Amazon Cloudfront]</t>
    <phoneticPr fontId="6" type="noConversion"/>
  </si>
  <si>
    <t>synch Netsuite product changes -&gt; Rails</t>
    <phoneticPr fontId="6" type="noConversion"/>
  </si>
  <si>
    <t>push to Netsuite</t>
    <phoneticPr fontId="6" type="noConversion"/>
  </si>
  <si>
    <t>category add/move in tree</t>
    <phoneticPr fontId="6" type="noConversion"/>
  </si>
  <si>
    <t>import/resize</t>
    <phoneticPr fontId="6" type="noConversion"/>
  </si>
  <si>
    <t>push to Amazon S3</t>
    <phoneticPr fontId="6" type="noConversion"/>
  </si>
  <si>
    <t>push to local file, and from there to heroku slug</t>
    <phoneticPr fontId="6" type="noConversion"/>
  </si>
  <si>
    <t>[ push to Amazon Cloudfront]</t>
    <phoneticPr fontId="6" type="noConversion"/>
  </si>
  <si>
    <t>view/edit clinic properties</t>
    <phoneticPr fontId="6" type="noConversion"/>
  </si>
  <si>
    <t>generate/display Google traffic analytics</t>
    <phoneticPr fontId="6" type="noConversion"/>
  </si>
  <si>
    <t>generate/display page path/abandonment analytics</t>
    <phoneticPr fontId="6" type="noConversion"/>
  </si>
  <si>
    <t xml:space="preserve">Release 1 </t>
    <phoneticPr fontId="6" type="noConversion"/>
  </si>
  <si>
    <t>in views/clinic/edit: form allowing clinic admin to specify limits</t>
    <phoneticPr fontId="6" type="noConversion"/>
  </si>
  <si>
    <t>move shopping cart to middle-tier (RoR), so can:</t>
    <phoneticPr fontId="6" type="noConversion"/>
  </si>
  <si>
    <t>accumulate sales on a per-client basis, and stop if over limit</t>
    <phoneticPr fontId="6" type="noConversion"/>
  </si>
  <si>
    <t>log to DB and notify Clinic Admin</t>
    <phoneticPr fontId="6" type="noConversion"/>
  </si>
  <si>
    <t>Changes to pricing/billling to credit them for sales coming</t>
    <phoneticPr fontId="6" type="noConversion"/>
  </si>
  <si>
    <t>in through their sites</t>
    <phoneticPr fontId="6" type="noConversion"/>
  </si>
  <si>
    <t>Testing</t>
    <phoneticPr fontId="6" type="noConversion"/>
  </si>
  <si>
    <t xml:space="preserve">Total Release 4 ( three point releases ) </t>
    <phoneticPr fontId="6" type="noConversion"/>
  </si>
  <si>
    <t>Total, Release-3</t>
    <phoneticPr fontId="6" type="noConversion"/>
  </si>
  <si>
    <t xml:space="preserve">Dealer and Rep support </t>
    <phoneticPr fontId="6" type="noConversion"/>
  </si>
  <si>
    <t>Reps: subtype of User; STI implementation; can order catelogs</t>
    <phoneticPr fontId="6" type="noConversion"/>
  </si>
  <si>
    <t>Dealers: subtype of User; STI implementation</t>
    <phoneticPr fontId="6" type="noConversion"/>
  </si>
  <si>
    <t>Affiliates</t>
    <phoneticPr fontId="6" type="noConversion"/>
  </si>
  <si>
    <t>Templates for building mini-sites</t>
    <phoneticPr fontId="6" type="noConversion"/>
  </si>
  <si>
    <t>subtotal, release 2.0</t>
    <phoneticPr fontId="6" type="noConversion"/>
  </si>
  <si>
    <t>latgex free data incorrect</t>
    <phoneticPr fontId="6" type="noConversion"/>
  </si>
  <si>
    <t>missing products on the site</t>
    <phoneticPr fontId="6" type="noConversion"/>
  </si>
  <si>
    <t xml:space="preserve">— </t>
    <phoneticPr fontId="6" type="noConversion"/>
  </si>
  <si>
    <t>missing images — for products or categories</t>
    <phoneticPr fontId="6" type="noConversion"/>
  </si>
  <si>
    <t xml:space="preserve">— </t>
    <phoneticPr fontId="6" type="noConversion"/>
  </si>
  <si>
    <t>wrong image for a product or category</t>
    <phoneticPr fontId="6" type="noConversion"/>
  </si>
  <si>
    <t xml:space="preserve">— </t>
    <phoneticPr fontId="6" type="noConversion"/>
  </si>
  <si>
    <t>products showing up in the wrong categories</t>
    <phoneticPr fontId="6" type="noConversion"/>
  </si>
  <si>
    <t>descriptions wrong</t>
    <phoneticPr fontId="6" type="noConversion"/>
  </si>
  <si>
    <t xml:space="preserve">let Clinic Admin retrieve them when she logs in </t>
    <phoneticPr fontId="6" type="noConversion"/>
  </si>
  <si>
    <t xml:space="preserve">forms to resolve them </t>
    <phoneticPr fontId="6" type="noConversion"/>
  </si>
  <si>
    <t>product add/update/delete</t>
    <phoneticPr fontId="6" type="noConversion"/>
  </si>
  <si>
    <t>implies, images =&gt; Amazon S3; set expires headers</t>
    <phoneticPr fontId="6" type="noConversion"/>
  </si>
  <si>
    <t>consolidate and compress js and css</t>
    <phoneticPr fontId="6" type="noConversion"/>
  </si>
  <si>
    <t>cache left-nav to reduce SQL calls</t>
    <phoneticPr fontId="6" type="noConversion"/>
  </si>
  <si>
    <t>content fixes: any of the following:</t>
    <phoneticPr fontId="6" type="noConversion"/>
  </si>
  <si>
    <t>—</t>
    <phoneticPr fontId="6" type="noConversion"/>
  </si>
  <si>
    <t>set up Test and Production apps/stacks on heroku</t>
    <phoneticPr fontId="6" type="noConversion"/>
  </si>
  <si>
    <t>jQuery to retrieve Facebook analytics and plot them</t>
    <phoneticPr fontId="6" type="noConversion"/>
  </si>
  <si>
    <t>point  release</t>
    <phoneticPr fontId="6" type="noConversion"/>
  </si>
  <si>
    <t xml:space="preserve">Patient Release; Beta for Clinics/Clinicians </t>
    <phoneticPr fontId="6" type="noConversion"/>
  </si>
  <si>
    <t>Fixes to 1.0 ( no new features: fixes only)</t>
    <phoneticPr fontId="6" type="noConversion"/>
  </si>
  <si>
    <t xml:space="preserve">review/revise clinic administrator / clinician registration </t>
    <phoneticPr fontId="6" type="noConversion"/>
  </si>
  <si>
    <t>expand search-by-competitor's part# to more than Sammons</t>
    <phoneticPr fontId="6" type="noConversion"/>
  </si>
  <si>
    <t>cost</t>
    <phoneticPr fontId="6" type="noConversion"/>
  </si>
  <si>
    <t>man days</t>
    <phoneticPr fontId="6" type="noConversion"/>
  </si>
  <si>
    <t>bid</t>
    <phoneticPr fontId="6" type="noConversion"/>
  </si>
  <si>
    <t xml:space="preserve">images to separate image server ( Amazon S3) </t>
    <phoneticPr fontId="6" type="noConversion"/>
  </si>
  <si>
    <t>Amazon S3</t>
    <phoneticPr fontId="6" type="noConversion"/>
  </si>
  <si>
    <t>re-evaluate</t>
    <phoneticPr fontId="6" type="noConversion"/>
  </si>
  <si>
    <t>broader product line</t>
    <phoneticPr fontId="6" type="noConversion"/>
  </si>
  <si>
    <t>product data/descripitons</t>
    <phoneticPr fontId="6" type="noConversion"/>
  </si>
  <si>
    <t>merge with release 1 product set (reordering?)</t>
    <phoneticPr fontId="6" type="noConversion"/>
  </si>
  <si>
    <t>rebuild database</t>
    <phoneticPr fontId="6" type="noConversion"/>
  </si>
  <si>
    <t>push database to Heroku; use Taps to map to Postgres</t>
    <phoneticPr fontId="6" type="noConversion"/>
  </si>
  <si>
    <t>images</t>
    <phoneticPr fontId="6" type="noConversion"/>
  </si>
  <si>
    <t>no charge</t>
    <phoneticPr fontId="6" type="noConversion"/>
  </si>
  <si>
    <t>hours</t>
    <phoneticPr fontId="6" type="noConversion"/>
  </si>
  <si>
    <t>insert toll free call number on all pages except home page</t>
    <phoneticPr fontId="6" type="noConversion"/>
  </si>
  <si>
    <t>insert Google Search on home page</t>
    <phoneticPr fontId="6" type="noConversion"/>
  </si>
  <si>
    <t>warning</t>
    <phoneticPr fontId="6" type="noConversion"/>
  </si>
  <si>
    <t>build full XML site map, and have Google CSE reindex the site</t>
    <phoneticPr fontId="6" type="noConversion"/>
  </si>
  <si>
    <t>—</t>
    <phoneticPr fontId="6" type="noConversion"/>
  </si>
  <si>
    <t>price schedule across all clinics in the group</t>
    <phoneticPr fontId="6" type="noConversion"/>
  </si>
  <si>
    <t>Add clinic groups</t>
    <phoneticPr fontId="6" type="noConversion"/>
  </si>
  <si>
    <t xml:space="preserve">Clinic-Focused Functionality—#1 </t>
    <phoneticPr fontId="6" type="noConversion"/>
  </si>
  <si>
    <t xml:space="preserve"> Match Patterson purchase approval system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</si>
</sst>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0"/>
      <name val="Verdana"/>
    </font>
    <font>
      <b/>
      <sz val="10"/>
      <name val="Verdana"/>
    </font>
    <font>
      <b/>
      <i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2"/>
      <name val="Verdana"/>
    </font>
    <font>
      <b/>
      <sz val="10"/>
      <color indexed="12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indexed="10"/>
      <name val="Verdana"/>
    </font>
    <font>
      <sz val="10"/>
      <color indexed="11"/>
      <name val="Verdan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3" fontId="0" fillId="0" borderId="0" xfId="0" applyNumberForma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indent="1"/>
    </xf>
    <xf numFmtId="3" fontId="0" fillId="0" borderId="0" xfId="0" applyNumberFormat="1" applyAlignment="1">
      <alignment horizontal="right"/>
    </xf>
    <xf numFmtId="3" fontId="5" fillId="0" borderId="0" xfId="0" applyNumberFormat="1" applyFont="1" applyAlignment="1">
      <alignment horizontal="right"/>
    </xf>
    <xf numFmtId="164" fontId="7" fillId="0" borderId="0" xfId="0" applyNumberFormat="1" applyFont="1" applyFill="1"/>
    <xf numFmtId="0" fontId="8" fillId="0" borderId="0" xfId="0" applyFont="1"/>
    <xf numFmtId="0" fontId="0" fillId="0" borderId="0" xfId="0" applyFill="1" applyBorder="1"/>
    <xf numFmtId="3" fontId="0" fillId="0" borderId="2" xfId="0" applyNumberFormat="1" applyBorder="1"/>
    <xf numFmtId="3" fontId="0" fillId="0" borderId="0" xfId="0" applyNumberFormat="1" applyBorder="1"/>
    <xf numFmtId="3" fontId="0" fillId="0" borderId="1" xfId="0" applyNumberFormat="1" applyBorder="1" applyAlignment="1">
      <alignment vertical="top"/>
    </xf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/>
    <xf numFmtId="3" fontId="0" fillId="0" borderId="0" xfId="0" applyNumberFormat="1" applyAlignment="1">
      <alignment horizontal="right" vertical="top"/>
    </xf>
    <xf numFmtId="0" fontId="2" fillId="0" borderId="0" xfId="0" applyFont="1"/>
    <xf numFmtId="0" fontId="11" fillId="0" borderId="0" xfId="0" applyFont="1"/>
    <xf numFmtId="3" fontId="12" fillId="0" borderId="0" xfId="0" applyNumberFormat="1" applyFont="1"/>
    <xf numFmtId="0" fontId="12" fillId="0" borderId="0" xfId="0" applyFont="1"/>
    <xf numFmtId="3" fontId="0" fillId="0" borderId="4" xfId="0" applyNumberFormat="1" applyBorder="1"/>
    <xf numFmtId="3" fontId="0" fillId="0" borderId="3" xfId="0" applyNumberFormat="1" applyBorder="1"/>
    <xf numFmtId="164" fontId="7" fillId="0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1"/>
  <sheetViews>
    <sheetView tabSelected="1" view="pageLayout" topLeftCell="A102" workbookViewId="0">
      <selection activeCell="F131" sqref="F131"/>
    </sheetView>
  </sheetViews>
  <sheetFormatPr baseColWidth="10" defaultRowHeight="13"/>
  <cols>
    <col min="1" max="1" width="4.140625" customWidth="1"/>
    <col min="2" max="2" width="3.5703125" customWidth="1"/>
    <col min="3" max="5" width="3" customWidth="1"/>
    <col min="6" max="6" width="45.5703125" customWidth="1"/>
    <col min="7" max="7" width="9.42578125" customWidth="1"/>
    <col min="8" max="8" width="6.28515625" customWidth="1"/>
    <col min="9" max="9" width="8.140625" customWidth="1"/>
    <col min="10" max="10" width="10.7109375" style="8"/>
  </cols>
  <sheetData>
    <row r="1" spans="1:10">
      <c r="B1" s="14" t="s">
        <v>95</v>
      </c>
    </row>
    <row r="2" spans="1:10" ht="20" customHeight="1">
      <c r="A2" s="2" t="s">
        <v>60</v>
      </c>
      <c r="G2" s="10" t="s">
        <v>101</v>
      </c>
      <c r="H2" s="9" t="s">
        <v>113</v>
      </c>
      <c r="I2" s="9" t="s">
        <v>100</v>
      </c>
      <c r="J2" s="12" t="s">
        <v>102</v>
      </c>
    </row>
    <row r="3" spans="1:10" ht="25" customHeight="1">
      <c r="B3" s="13"/>
      <c r="G3" s="20"/>
      <c r="H3" s="20"/>
      <c r="I3">
        <v>48</v>
      </c>
      <c r="J3" s="8">
        <v>60</v>
      </c>
    </row>
    <row r="4" spans="1:10" ht="25" customHeight="1">
      <c r="B4" s="13">
        <v>1</v>
      </c>
      <c r="C4" t="s">
        <v>96</v>
      </c>
      <c r="G4">
        <v>60</v>
      </c>
      <c r="H4">
        <f>G4*8</f>
        <v>480</v>
      </c>
      <c r="I4" s="8">
        <f>H4*I3</f>
        <v>23040</v>
      </c>
      <c r="J4" s="8">
        <v>6500</v>
      </c>
    </row>
    <row r="5" spans="1:10">
      <c r="C5" s="1"/>
      <c r="G5" s="2"/>
      <c r="H5" s="2"/>
      <c r="I5" s="2"/>
    </row>
    <row r="6" spans="1:10">
      <c r="B6" s="13">
        <v>1.1000000000000001</v>
      </c>
      <c r="C6" s="1" t="s">
        <v>97</v>
      </c>
    </row>
    <row r="7" spans="1:10">
      <c r="C7">
        <v>1</v>
      </c>
      <c r="D7" t="s">
        <v>91</v>
      </c>
      <c r="G7">
        <v>0.5</v>
      </c>
      <c r="H7">
        <f>G7*8</f>
        <v>4</v>
      </c>
      <c r="I7">
        <f>$I$3 * H7</f>
        <v>192</v>
      </c>
      <c r="J7" s="11" t="s">
        <v>112</v>
      </c>
    </row>
    <row r="8" spans="1:10">
      <c r="A8" s="28"/>
      <c r="B8" s="28"/>
      <c r="C8" s="28"/>
      <c r="D8" s="28" t="s">
        <v>92</v>
      </c>
      <c r="E8" s="28" t="s">
        <v>77</v>
      </c>
      <c r="J8" s="11"/>
    </row>
    <row r="9" spans="1:10">
      <c r="A9" s="28"/>
      <c r="B9" s="28"/>
      <c r="C9" s="28"/>
      <c r="D9" s="28" t="s">
        <v>78</v>
      </c>
      <c r="E9" s="28" t="s">
        <v>79</v>
      </c>
      <c r="J9" s="11"/>
    </row>
    <row r="10" spans="1:10">
      <c r="A10" s="28"/>
      <c r="B10" s="28"/>
      <c r="C10" s="28"/>
      <c r="D10" s="28" t="s">
        <v>80</v>
      </c>
      <c r="E10" s="28" t="s">
        <v>81</v>
      </c>
      <c r="J10" s="11"/>
    </row>
    <row r="11" spans="1:10">
      <c r="A11" s="28"/>
      <c r="B11" s="28"/>
      <c r="C11" s="28"/>
      <c r="D11" s="28" t="s">
        <v>82</v>
      </c>
      <c r="E11" s="28" t="s">
        <v>83</v>
      </c>
      <c r="J11" s="11"/>
    </row>
    <row r="12" spans="1:10">
      <c r="A12" s="28"/>
      <c r="B12" s="28"/>
      <c r="C12" s="28"/>
      <c r="D12" s="28" t="s">
        <v>92</v>
      </c>
      <c r="E12" s="28" t="s">
        <v>84</v>
      </c>
      <c r="J12" s="11"/>
    </row>
    <row r="13" spans="1:10">
      <c r="D13" t="s">
        <v>118</v>
      </c>
      <c r="E13" t="s">
        <v>76</v>
      </c>
      <c r="J13" s="11"/>
    </row>
    <row r="14" spans="1:10">
      <c r="C14" s="1">
        <v>2</v>
      </c>
      <c r="D14" t="s">
        <v>93</v>
      </c>
      <c r="G14">
        <v>0.5</v>
      </c>
      <c r="H14">
        <f t="shared" ref="H14:H36" si="0">G14*8</f>
        <v>4</v>
      </c>
      <c r="I14">
        <f t="shared" ref="I14:I20" si="1">$I$3 * H14</f>
        <v>192</v>
      </c>
      <c r="J14" s="11" t="s">
        <v>112</v>
      </c>
    </row>
    <row r="15" spans="1:10">
      <c r="C15" s="1">
        <v>3</v>
      </c>
      <c r="D15" t="s">
        <v>43</v>
      </c>
      <c r="G15">
        <v>0.25</v>
      </c>
      <c r="H15">
        <f t="shared" si="0"/>
        <v>2</v>
      </c>
      <c r="I15">
        <f t="shared" si="1"/>
        <v>96</v>
      </c>
      <c r="J15" s="11" t="s">
        <v>112</v>
      </c>
    </row>
    <row r="16" spans="1:10" ht="14" thickBot="1">
      <c r="C16" s="27">
        <v>4</v>
      </c>
      <c r="D16" s="28" t="s">
        <v>117</v>
      </c>
      <c r="G16">
        <v>0.25</v>
      </c>
      <c r="H16">
        <f t="shared" si="0"/>
        <v>2</v>
      </c>
      <c r="I16">
        <f t="shared" si="1"/>
        <v>96</v>
      </c>
      <c r="J16" s="11" t="s">
        <v>112</v>
      </c>
    </row>
    <row r="17" spans="1:10" ht="14" thickBot="1">
      <c r="C17" s="29">
        <v>5</v>
      </c>
      <c r="D17" t="s">
        <v>98</v>
      </c>
      <c r="G17" s="26">
        <v>5</v>
      </c>
      <c r="H17">
        <f t="shared" si="0"/>
        <v>40</v>
      </c>
      <c r="I17">
        <f t="shared" si="1"/>
        <v>1920</v>
      </c>
      <c r="J17" s="11" t="s">
        <v>112</v>
      </c>
    </row>
    <row r="18" spans="1:10">
      <c r="B18" s="28" t="s">
        <v>116</v>
      </c>
      <c r="C18" s="30">
        <v>6</v>
      </c>
      <c r="D18" t="s">
        <v>44</v>
      </c>
      <c r="G18">
        <v>0.5</v>
      </c>
      <c r="H18">
        <f t="shared" si="0"/>
        <v>4</v>
      </c>
      <c r="I18">
        <f t="shared" si="1"/>
        <v>192</v>
      </c>
      <c r="J18" s="11" t="s">
        <v>112</v>
      </c>
    </row>
    <row r="19" spans="1:10">
      <c r="C19" s="27">
        <v>7</v>
      </c>
      <c r="D19" s="28" t="s">
        <v>115</v>
      </c>
      <c r="G19">
        <v>0.25</v>
      </c>
      <c r="H19">
        <f t="shared" si="0"/>
        <v>2</v>
      </c>
      <c r="I19">
        <f t="shared" si="1"/>
        <v>96</v>
      </c>
      <c r="J19" s="11"/>
    </row>
    <row r="20" spans="1:10">
      <c r="C20" s="27">
        <v>8</v>
      </c>
      <c r="D20" s="28" t="s">
        <v>114</v>
      </c>
      <c r="G20">
        <v>0.25</v>
      </c>
      <c r="H20">
        <f t="shared" si="0"/>
        <v>2</v>
      </c>
      <c r="I20">
        <f t="shared" si="1"/>
        <v>96</v>
      </c>
      <c r="J20" s="11"/>
    </row>
    <row r="21" spans="1:10" ht="23" customHeight="1">
      <c r="A21" s="2" t="s">
        <v>45</v>
      </c>
      <c r="I21" s="18">
        <f>SUM(I7:I20)</f>
        <v>2880</v>
      </c>
      <c r="J21" s="24" t="s">
        <v>112</v>
      </c>
    </row>
    <row r="22" spans="1:10" ht="28" customHeight="1">
      <c r="B22" s="13">
        <v>2</v>
      </c>
      <c r="C22" t="s">
        <v>29</v>
      </c>
    </row>
    <row r="23" spans="1:10" ht="23" customHeight="1">
      <c r="C23">
        <v>1</v>
      </c>
      <c r="D23" t="s">
        <v>106</v>
      </c>
    </row>
    <row r="24" spans="1:10">
      <c r="D24">
        <v>1</v>
      </c>
      <c r="E24" t="s">
        <v>107</v>
      </c>
    </row>
    <row r="25" spans="1:10">
      <c r="E25">
        <v>1</v>
      </c>
      <c r="F25" t="s">
        <v>39</v>
      </c>
      <c r="G25">
        <v>0.5</v>
      </c>
      <c r="H25">
        <f t="shared" si="0"/>
        <v>4</v>
      </c>
      <c r="I25">
        <f>$I$3 * H25</f>
        <v>192</v>
      </c>
    </row>
    <row r="26" spans="1:10">
      <c r="E26">
        <v>2</v>
      </c>
      <c r="F26" t="s">
        <v>108</v>
      </c>
      <c r="G26">
        <v>0.5</v>
      </c>
      <c r="H26">
        <f t="shared" si="0"/>
        <v>4</v>
      </c>
      <c r="I26">
        <f>$I$3 * H26</f>
        <v>192</v>
      </c>
    </row>
    <row r="27" spans="1:10">
      <c r="E27">
        <v>3</v>
      </c>
      <c r="F27" t="s">
        <v>109</v>
      </c>
      <c r="G27">
        <v>0.5</v>
      </c>
      <c r="H27">
        <f t="shared" si="0"/>
        <v>4</v>
      </c>
      <c r="I27">
        <f>$I$3 * H27</f>
        <v>192</v>
      </c>
    </row>
    <row r="28" spans="1:10">
      <c r="E28">
        <v>4</v>
      </c>
      <c r="F28" t="s">
        <v>110</v>
      </c>
      <c r="G28">
        <v>0.5</v>
      </c>
      <c r="H28">
        <f t="shared" si="0"/>
        <v>4</v>
      </c>
      <c r="I28">
        <f>$I$3 * H28</f>
        <v>192</v>
      </c>
    </row>
    <row r="29" spans="1:10">
      <c r="D29">
        <v>2</v>
      </c>
      <c r="E29" t="s">
        <v>111</v>
      </c>
    </row>
    <row r="30" spans="1:10">
      <c r="E30">
        <v>1</v>
      </c>
      <c r="F30" t="s">
        <v>46</v>
      </c>
      <c r="G30">
        <v>0.5</v>
      </c>
      <c r="H30">
        <f t="shared" si="0"/>
        <v>4</v>
      </c>
      <c r="I30">
        <f t="shared" ref="I30:I34" si="2">$I$3 * H30</f>
        <v>192</v>
      </c>
    </row>
    <row r="31" spans="1:10">
      <c r="E31">
        <v>2</v>
      </c>
      <c r="F31" t="s">
        <v>40</v>
      </c>
      <c r="G31">
        <v>0.5</v>
      </c>
      <c r="H31">
        <f t="shared" si="0"/>
        <v>4</v>
      </c>
      <c r="I31">
        <f t="shared" si="2"/>
        <v>192</v>
      </c>
    </row>
    <row r="32" spans="1:10">
      <c r="E32">
        <v>3</v>
      </c>
      <c r="F32" t="s">
        <v>47</v>
      </c>
      <c r="G32">
        <v>0.5</v>
      </c>
      <c r="H32">
        <f t="shared" si="0"/>
        <v>4</v>
      </c>
      <c r="I32">
        <f t="shared" si="2"/>
        <v>192</v>
      </c>
    </row>
    <row r="33" spans="1:10">
      <c r="D33">
        <v>3</v>
      </c>
      <c r="E33" t="s">
        <v>41</v>
      </c>
      <c r="G33">
        <v>0.5</v>
      </c>
      <c r="H33">
        <f t="shared" si="0"/>
        <v>4</v>
      </c>
      <c r="I33">
        <f t="shared" si="2"/>
        <v>192</v>
      </c>
    </row>
    <row r="34" spans="1:10">
      <c r="D34">
        <v>4</v>
      </c>
      <c r="E34" t="s">
        <v>48</v>
      </c>
      <c r="G34">
        <v>0.5</v>
      </c>
      <c r="H34">
        <f t="shared" si="0"/>
        <v>4</v>
      </c>
      <c r="I34">
        <f t="shared" si="2"/>
        <v>192</v>
      </c>
    </row>
    <row r="35" spans="1:10">
      <c r="I35" s="3">
        <f>SUM(I25:I34)</f>
        <v>1728</v>
      </c>
    </row>
    <row r="36" spans="1:10" ht="15" customHeight="1">
      <c r="C36">
        <v>2</v>
      </c>
      <c r="D36" t="s">
        <v>99</v>
      </c>
      <c r="G36">
        <v>1</v>
      </c>
      <c r="H36">
        <f t="shared" si="0"/>
        <v>8</v>
      </c>
      <c r="I36" s="4">
        <f t="shared" ref="I36" si="3">$I$3 * H36</f>
        <v>384</v>
      </c>
    </row>
    <row r="38" spans="1:10">
      <c r="F38" s="21" t="s">
        <v>75</v>
      </c>
      <c r="I38" s="5">
        <f>I36+I35</f>
        <v>2112</v>
      </c>
      <c r="J38" s="8">
        <f>I38*(J$3/I$3)</f>
        <v>2640</v>
      </c>
    </row>
    <row r="39" spans="1:10" ht="17" customHeight="1">
      <c r="B39" s="13">
        <v>2.1</v>
      </c>
      <c r="C39" t="s">
        <v>121</v>
      </c>
    </row>
    <row r="40" spans="1:10" ht="22" customHeight="1">
      <c r="B40" s="13"/>
      <c r="C40">
        <v>1</v>
      </c>
      <c r="D40" t="s">
        <v>122</v>
      </c>
    </row>
    <row r="41" spans="1:10">
      <c r="D41">
        <v>1</v>
      </c>
      <c r="E41" t="s">
        <v>61</v>
      </c>
      <c r="G41">
        <v>0.5</v>
      </c>
      <c r="H41">
        <f t="shared" ref="H41:H47" si="4">G41*8</f>
        <v>4</v>
      </c>
      <c r="I41">
        <f t="shared" ref="I41:I47" si="5">$I$3*H41</f>
        <v>192</v>
      </c>
    </row>
    <row r="42" spans="1:10">
      <c r="A42">
        <v>2</v>
      </c>
      <c r="D42">
        <v>2</v>
      </c>
      <c r="E42" t="s">
        <v>62</v>
      </c>
      <c r="G42">
        <v>2</v>
      </c>
      <c r="H42">
        <f t="shared" si="4"/>
        <v>16</v>
      </c>
      <c r="I42">
        <f t="shared" si="5"/>
        <v>768</v>
      </c>
    </row>
    <row r="43" spans="1:10">
      <c r="A43">
        <v>3.1</v>
      </c>
      <c r="D43">
        <v>3</v>
      </c>
      <c r="E43" t="s">
        <v>63</v>
      </c>
      <c r="G43">
        <v>1</v>
      </c>
      <c r="H43">
        <f t="shared" si="4"/>
        <v>8</v>
      </c>
      <c r="I43">
        <f t="shared" si="5"/>
        <v>384</v>
      </c>
    </row>
    <row r="44" spans="1:10">
      <c r="A44">
        <v>2.1</v>
      </c>
      <c r="D44">
        <v>4</v>
      </c>
      <c r="E44" t="s">
        <v>64</v>
      </c>
      <c r="G44">
        <v>0.5</v>
      </c>
      <c r="H44">
        <f t="shared" si="4"/>
        <v>4</v>
      </c>
      <c r="I44">
        <f t="shared" si="5"/>
        <v>192</v>
      </c>
    </row>
    <row r="45" spans="1:10">
      <c r="D45">
        <v>5</v>
      </c>
      <c r="E45" t="s">
        <v>85</v>
      </c>
      <c r="G45">
        <v>0.5</v>
      </c>
      <c r="H45">
        <f t="shared" si="4"/>
        <v>4</v>
      </c>
      <c r="I45">
        <f t="shared" si="5"/>
        <v>192</v>
      </c>
    </row>
    <row r="46" spans="1:10">
      <c r="D46">
        <v>6</v>
      </c>
      <c r="E46" t="s">
        <v>86</v>
      </c>
      <c r="G46">
        <v>1</v>
      </c>
      <c r="H46">
        <f t="shared" si="4"/>
        <v>8</v>
      </c>
      <c r="I46">
        <f t="shared" si="5"/>
        <v>384</v>
      </c>
    </row>
    <row r="47" spans="1:10">
      <c r="C47">
        <v>2</v>
      </c>
      <c r="D47" t="s">
        <v>13</v>
      </c>
      <c r="G47">
        <v>2</v>
      </c>
      <c r="H47">
        <f t="shared" si="4"/>
        <v>16</v>
      </c>
      <c r="I47">
        <f t="shared" si="5"/>
        <v>768</v>
      </c>
    </row>
    <row r="48" spans="1:10">
      <c r="F48" s="21" t="s">
        <v>5</v>
      </c>
      <c r="H48" s="3">
        <f>SUM(H41:H47)</f>
        <v>60</v>
      </c>
      <c r="I48" s="3">
        <f>SUM(I41:I47)</f>
        <v>2880</v>
      </c>
      <c r="J48" s="8">
        <f>I48*(J$3/I$3)</f>
        <v>3600</v>
      </c>
    </row>
    <row r="49" spans="1:10" ht="26" customHeight="1">
      <c r="B49" s="13">
        <v>2.2000000000000002</v>
      </c>
      <c r="C49" t="s">
        <v>14</v>
      </c>
    </row>
    <row r="50" spans="1:10">
      <c r="A50">
        <v>2.2000000000000002</v>
      </c>
      <c r="C50">
        <v>1</v>
      </c>
      <c r="D50" t="s">
        <v>38</v>
      </c>
      <c r="G50">
        <v>0.5</v>
      </c>
      <c r="H50">
        <f>G50*8</f>
        <v>4</v>
      </c>
      <c r="I50">
        <f t="shared" ref="I50:I56" si="6">$I$3 * H50</f>
        <v>192</v>
      </c>
    </row>
    <row r="51" spans="1:10">
      <c r="C51">
        <v>2</v>
      </c>
      <c r="D51" t="s">
        <v>89</v>
      </c>
      <c r="G51">
        <v>0.5</v>
      </c>
      <c r="H51">
        <f>G51*8</f>
        <v>4</v>
      </c>
      <c r="I51">
        <f t="shared" si="6"/>
        <v>192</v>
      </c>
    </row>
    <row r="52" spans="1:10">
      <c r="C52">
        <v>3</v>
      </c>
      <c r="D52" t="s">
        <v>90</v>
      </c>
      <c r="G52">
        <v>0.5</v>
      </c>
      <c r="H52">
        <f>G52*8</f>
        <v>4</v>
      </c>
      <c r="I52">
        <f t="shared" si="6"/>
        <v>192</v>
      </c>
    </row>
    <row r="53" spans="1:10">
      <c r="C53">
        <v>4</v>
      </c>
      <c r="D53" t="s">
        <v>103</v>
      </c>
    </row>
    <row r="54" spans="1:10">
      <c r="D54" t="s">
        <v>42</v>
      </c>
      <c r="E54" t="s">
        <v>104</v>
      </c>
      <c r="G54">
        <v>0.5</v>
      </c>
      <c r="H54">
        <f>G54*8</f>
        <v>4</v>
      </c>
      <c r="I54">
        <f t="shared" ref="I54" si="7">$I$3 * H54</f>
        <v>192</v>
      </c>
    </row>
    <row r="55" spans="1:10">
      <c r="D55" t="s">
        <v>42</v>
      </c>
      <c r="E55" t="s">
        <v>49</v>
      </c>
      <c r="G55">
        <v>1</v>
      </c>
      <c r="H55">
        <f>G55*8</f>
        <v>8</v>
      </c>
      <c r="I55">
        <f t="shared" si="6"/>
        <v>384</v>
      </c>
    </row>
    <row r="56" spans="1:10">
      <c r="C56">
        <v>5</v>
      </c>
      <c r="D56" t="s">
        <v>105</v>
      </c>
      <c r="G56">
        <v>0.5</v>
      </c>
      <c r="H56">
        <f>G56*8</f>
        <v>4</v>
      </c>
      <c r="I56">
        <f t="shared" si="6"/>
        <v>192</v>
      </c>
    </row>
    <row r="57" spans="1:10">
      <c r="F57" s="21" t="s">
        <v>6</v>
      </c>
      <c r="I57" s="3">
        <f>SUM(I51:I56)</f>
        <v>1152</v>
      </c>
      <c r="J57" s="8">
        <f>I57*(J$3/I$3)</f>
        <v>1440</v>
      </c>
    </row>
    <row r="58" spans="1:10" ht="19" customHeight="1">
      <c r="B58" s="13">
        <v>2.2999999999999998</v>
      </c>
      <c r="C58" t="s">
        <v>17</v>
      </c>
    </row>
    <row r="59" spans="1:10">
      <c r="D59">
        <v>1</v>
      </c>
      <c r="E59" t="s">
        <v>37</v>
      </c>
      <c r="G59">
        <v>0.5</v>
      </c>
      <c r="H59">
        <f t="shared" ref="H59:H61" si="8">G59*8</f>
        <v>4</v>
      </c>
      <c r="I59">
        <f t="shared" ref="I59:I61" si="9">$I$3 * H59</f>
        <v>192</v>
      </c>
    </row>
    <row r="60" spans="1:10">
      <c r="E60" t="s">
        <v>28</v>
      </c>
      <c r="F60" t="s">
        <v>88</v>
      </c>
      <c r="G60">
        <v>0.5</v>
      </c>
      <c r="H60">
        <f t="shared" si="8"/>
        <v>4</v>
      </c>
      <c r="I60">
        <f t="shared" si="9"/>
        <v>192</v>
      </c>
    </row>
    <row r="61" spans="1:10">
      <c r="D61">
        <v>2</v>
      </c>
      <c r="E61" t="s">
        <v>36</v>
      </c>
      <c r="G61">
        <v>0.5</v>
      </c>
      <c r="H61">
        <f t="shared" si="8"/>
        <v>4</v>
      </c>
      <c r="I61">
        <f t="shared" si="9"/>
        <v>192</v>
      </c>
    </row>
    <row r="62" spans="1:10">
      <c r="F62" s="21" t="s">
        <v>7</v>
      </c>
      <c r="I62" s="3">
        <f>SUM(I59:I61)</f>
        <v>576</v>
      </c>
    </row>
    <row r="63" spans="1:10">
      <c r="I63" s="4"/>
    </row>
    <row r="64" spans="1:10" ht="14" thickBot="1">
      <c r="D64" s="25" t="s">
        <v>8</v>
      </c>
      <c r="H64" s="4"/>
      <c r="I64" s="7">
        <f>I62+I57+I48+I38</f>
        <v>6720</v>
      </c>
      <c r="J64" s="16">
        <f>I64*(J$3/I$3)</f>
        <v>8400</v>
      </c>
    </row>
    <row r="65" spans="1:10">
      <c r="A65" s="2" t="s">
        <v>9</v>
      </c>
      <c r="H65" s="4"/>
      <c r="I65" s="15"/>
      <c r="J65" s="17"/>
    </row>
    <row r="66" spans="1:10" ht="14" customHeight="1">
      <c r="A66" s="23"/>
      <c r="B66" s="22" t="s">
        <v>10</v>
      </c>
    </row>
    <row r="67" spans="1:10" ht="23" customHeight="1">
      <c r="B67" s="31">
        <v>3.1</v>
      </c>
      <c r="C67" t="s">
        <v>23</v>
      </c>
    </row>
    <row r="68" spans="1:10">
      <c r="C68">
        <v>1</v>
      </c>
      <c r="D68" t="s">
        <v>87</v>
      </c>
      <c r="G68">
        <v>0.5</v>
      </c>
      <c r="H68">
        <f t="shared" ref="H68:H85" si="10">G68*8</f>
        <v>4</v>
      </c>
      <c r="I68">
        <f>$I$3*H68</f>
        <v>192</v>
      </c>
    </row>
    <row r="69" spans="1:10">
      <c r="C69">
        <v>2</v>
      </c>
      <c r="D69" t="s">
        <v>52</v>
      </c>
      <c r="G69">
        <v>0.5</v>
      </c>
      <c r="H69">
        <f t="shared" si="10"/>
        <v>4</v>
      </c>
      <c r="I69">
        <f>$I$3*H69</f>
        <v>192</v>
      </c>
    </row>
    <row r="70" spans="1:10">
      <c r="C70">
        <v>3</v>
      </c>
      <c r="D70" t="s">
        <v>25</v>
      </c>
      <c r="G70">
        <v>2</v>
      </c>
      <c r="H70">
        <f t="shared" si="10"/>
        <v>16</v>
      </c>
      <c r="I70">
        <f>$I$3*H70</f>
        <v>768</v>
      </c>
    </row>
    <row r="71" spans="1:10">
      <c r="C71">
        <v>4</v>
      </c>
      <c r="D71" t="s">
        <v>57</v>
      </c>
      <c r="G71">
        <v>0.5</v>
      </c>
      <c r="H71">
        <f t="shared" si="10"/>
        <v>4</v>
      </c>
      <c r="I71">
        <f t="shared" ref="I71:I85" si="11">$I$3*H71</f>
        <v>192</v>
      </c>
    </row>
    <row r="72" spans="1:10">
      <c r="C72">
        <v>5</v>
      </c>
      <c r="D72" t="s">
        <v>51</v>
      </c>
      <c r="G72">
        <v>1</v>
      </c>
      <c r="H72">
        <f t="shared" si="10"/>
        <v>8</v>
      </c>
      <c r="I72">
        <f t="shared" si="11"/>
        <v>384</v>
      </c>
    </row>
    <row r="73" spans="1:10">
      <c r="C73" t="s">
        <v>22</v>
      </c>
      <c r="D73" t="s">
        <v>50</v>
      </c>
      <c r="G73">
        <v>2</v>
      </c>
      <c r="H73">
        <f t="shared" si="10"/>
        <v>16</v>
      </c>
      <c r="I73">
        <f t="shared" si="11"/>
        <v>768</v>
      </c>
    </row>
    <row r="74" spans="1:10">
      <c r="I74" s="3">
        <f>SUM(I68:I73)</f>
        <v>2496</v>
      </c>
      <c r="J74" s="17">
        <f>I74*(J$3/I$3)</f>
        <v>3120</v>
      </c>
    </row>
    <row r="75" spans="1:10">
      <c r="B75" s="13">
        <v>3.2</v>
      </c>
      <c r="C75" t="s">
        <v>26</v>
      </c>
    </row>
    <row r="76" spans="1:10">
      <c r="C76">
        <v>1</v>
      </c>
      <c r="D76" t="s">
        <v>53</v>
      </c>
      <c r="G76">
        <v>0.5</v>
      </c>
      <c r="H76">
        <f>G76*8</f>
        <v>4</v>
      </c>
      <c r="I76">
        <f>$I$3*H76</f>
        <v>192</v>
      </c>
    </row>
    <row r="77" spans="1:10">
      <c r="C77">
        <v>2</v>
      </c>
      <c r="D77" t="s">
        <v>55</v>
      </c>
      <c r="G77">
        <v>0.5</v>
      </c>
      <c r="H77">
        <f>G77*8</f>
        <v>4</v>
      </c>
      <c r="I77">
        <f>$I$3*H77</f>
        <v>192</v>
      </c>
    </row>
    <row r="78" spans="1:10">
      <c r="C78">
        <v>3</v>
      </c>
      <c r="D78" t="s">
        <v>54</v>
      </c>
      <c r="G78">
        <v>0.5</v>
      </c>
      <c r="H78">
        <f>G78*8</f>
        <v>4</v>
      </c>
      <c r="I78">
        <f>$I$3*H78</f>
        <v>192</v>
      </c>
    </row>
    <row r="79" spans="1:10">
      <c r="C79">
        <v>4</v>
      </c>
      <c r="D79" t="s">
        <v>56</v>
      </c>
      <c r="G79">
        <v>0.5</v>
      </c>
      <c r="H79">
        <f>G79*8</f>
        <v>4</v>
      </c>
      <c r="I79">
        <f>$I$3*H79</f>
        <v>192</v>
      </c>
    </row>
    <row r="80" spans="1:10">
      <c r="C80">
        <v>5</v>
      </c>
      <c r="D80" t="s">
        <v>27</v>
      </c>
      <c r="G80">
        <v>2</v>
      </c>
      <c r="H80">
        <f>G80*8</f>
        <v>16</v>
      </c>
      <c r="I80">
        <f>$I$3*H80</f>
        <v>768</v>
      </c>
    </row>
    <row r="81" spans="1:10">
      <c r="I81" s="3">
        <f>SUM(I76:I80)</f>
        <v>1536</v>
      </c>
      <c r="J81" s="17">
        <f>I81*(J$3/I$3)</f>
        <v>1920</v>
      </c>
    </row>
    <row r="82" spans="1:10">
      <c r="B82" s="13">
        <v>3.3</v>
      </c>
      <c r="C82" t="s">
        <v>24</v>
      </c>
    </row>
    <row r="83" spans="1:10">
      <c r="C83">
        <v>1</v>
      </c>
      <c r="D83" t="s">
        <v>58</v>
      </c>
      <c r="G83">
        <v>1</v>
      </c>
      <c r="H83">
        <f t="shared" si="10"/>
        <v>8</v>
      </c>
      <c r="I83">
        <f t="shared" si="11"/>
        <v>384</v>
      </c>
    </row>
    <row r="84" spans="1:10">
      <c r="C84">
        <v>2</v>
      </c>
      <c r="D84" t="s">
        <v>94</v>
      </c>
      <c r="G84">
        <v>2</v>
      </c>
      <c r="H84">
        <f t="shared" si="10"/>
        <v>16</v>
      </c>
      <c r="I84">
        <f t="shared" si="11"/>
        <v>768</v>
      </c>
    </row>
    <row r="85" spans="1:10">
      <c r="C85">
        <v>3</v>
      </c>
      <c r="D85" t="s">
        <v>59</v>
      </c>
      <c r="G85">
        <v>1</v>
      </c>
      <c r="H85">
        <f t="shared" si="10"/>
        <v>8</v>
      </c>
      <c r="I85">
        <f t="shared" si="11"/>
        <v>384</v>
      </c>
    </row>
    <row r="86" spans="1:10">
      <c r="I86" s="3">
        <f>SUM(I83:I85)</f>
        <v>1536</v>
      </c>
      <c r="J86" s="17">
        <f>I86*(J$3/I$3)</f>
        <v>1920</v>
      </c>
    </row>
    <row r="89" spans="1:10" ht="14" thickBot="1">
      <c r="D89" s="25" t="s">
        <v>69</v>
      </c>
      <c r="H89" s="6">
        <f>SUM(H68:H85)</f>
        <v>116</v>
      </c>
      <c r="I89" s="6">
        <f>I74+I81+I86</f>
        <v>5568</v>
      </c>
      <c r="J89" s="16">
        <f>I89*(J$3/I$3)</f>
        <v>6960</v>
      </c>
    </row>
    <row r="90" spans="1:10">
      <c r="D90" s="19"/>
      <c r="H90" s="4"/>
      <c r="I90" s="4"/>
      <c r="J90" s="17"/>
    </row>
    <row r="91" spans="1:10">
      <c r="A91" s="2" t="s">
        <v>11</v>
      </c>
    </row>
    <row r="92" spans="1:10">
      <c r="B92" t="s">
        <v>12</v>
      </c>
    </row>
    <row r="93" spans="1:10" ht="22" customHeight="1">
      <c r="B93" s="13">
        <v>4</v>
      </c>
      <c r="C93" t="s">
        <v>70</v>
      </c>
    </row>
    <row r="94" spans="1:10">
      <c r="C94">
        <v>1</v>
      </c>
      <c r="D94" t="s">
        <v>72</v>
      </c>
      <c r="G94">
        <v>0.5</v>
      </c>
      <c r="H94">
        <f t="shared" ref="H94:H95" si="12">G94*8</f>
        <v>4</v>
      </c>
      <c r="I94">
        <f t="shared" ref="I94:I95" si="13">$I$3 * H94</f>
        <v>192</v>
      </c>
    </row>
    <row r="95" spans="1:10">
      <c r="C95">
        <v>2</v>
      </c>
      <c r="D95" t="s">
        <v>71</v>
      </c>
      <c r="G95">
        <v>0.5</v>
      </c>
      <c r="H95">
        <f t="shared" si="12"/>
        <v>4</v>
      </c>
      <c r="I95">
        <f t="shared" si="13"/>
        <v>192</v>
      </c>
    </row>
    <row r="96" spans="1:10">
      <c r="I96" s="3">
        <f>I94+I95</f>
        <v>384</v>
      </c>
      <c r="J96" s="17">
        <f>I96*(J$3/I$3)</f>
        <v>480</v>
      </c>
    </row>
    <row r="97" spans="2:10">
      <c r="B97" s="13">
        <v>4.0999999999999996</v>
      </c>
      <c r="C97" t="s">
        <v>30</v>
      </c>
      <c r="I97" s="4"/>
    </row>
    <row r="98" spans="2:10">
      <c r="C98">
        <v>1</v>
      </c>
      <c r="D98" t="s">
        <v>120</v>
      </c>
      <c r="I98" s="4"/>
    </row>
    <row r="99" spans="2:10">
      <c r="D99">
        <v>1</v>
      </c>
      <c r="E99" t="s">
        <v>119</v>
      </c>
      <c r="G99">
        <v>0.5</v>
      </c>
      <c r="H99">
        <f t="shared" ref="H99:H105" si="14">G99*8</f>
        <v>4</v>
      </c>
      <c r="I99">
        <f t="shared" ref="I99:I105" si="15">$I$3 * H99</f>
        <v>192</v>
      </c>
    </row>
    <row r="100" spans="2:10">
      <c r="D100">
        <v>2</v>
      </c>
      <c r="E100" t="s">
        <v>16</v>
      </c>
      <c r="G100">
        <v>0.5</v>
      </c>
      <c r="H100">
        <f t="shared" si="14"/>
        <v>4</v>
      </c>
      <c r="I100">
        <f t="shared" si="15"/>
        <v>192</v>
      </c>
    </row>
    <row r="101" spans="2:10">
      <c r="D101">
        <v>3</v>
      </c>
      <c r="E101" t="s">
        <v>15</v>
      </c>
      <c r="G101">
        <v>2</v>
      </c>
      <c r="H101">
        <f t="shared" si="14"/>
        <v>16</v>
      </c>
      <c r="I101">
        <f t="shared" si="15"/>
        <v>768</v>
      </c>
    </row>
    <row r="102" spans="2:10">
      <c r="C102">
        <v>2</v>
      </c>
      <c r="D102" t="s">
        <v>18</v>
      </c>
    </row>
    <row r="103" spans="2:10">
      <c r="D103">
        <v>1</v>
      </c>
      <c r="E103" t="s">
        <v>19</v>
      </c>
      <c r="G103">
        <v>0.5</v>
      </c>
      <c r="H103">
        <f t="shared" si="14"/>
        <v>4</v>
      </c>
      <c r="I103">
        <f t="shared" si="15"/>
        <v>192</v>
      </c>
    </row>
    <row r="104" spans="2:10">
      <c r="D104">
        <v>2</v>
      </c>
      <c r="E104" t="s">
        <v>20</v>
      </c>
      <c r="G104">
        <v>0.5</v>
      </c>
      <c r="H104">
        <f t="shared" si="14"/>
        <v>4</v>
      </c>
      <c r="I104">
        <f t="shared" si="15"/>
        <v>192</v>
      </c>
    </row>
    <row r="105" spans="2:10">
      <c r="D105">
        <v>3</v>
      </c>
      <c r="E105" t="s">
        <v>21</v>
      </c>
      <c r="G105">
        <v>0.5</v>
      </c>
      <c r="H105">
        <f t="shared" si="14"/>
        <v>4</v>
      </c>
      <c r="I105">
        <f t="shared" si="15"/>
        <v>192</v>
      </c>
    </row>
    <row r="106" spans="2:10">
      <c r="I106" s="3">
        <f>SUM(I99:I105)</f>
        <v>1728</v>
      </c>
      <c r="J106" s="17">
        <f>I106*(J$3/I$3)</f>
        <v>2160</v>
      </c>
    </row>
    <row r="107" spans="2:10">
      <c r="B107" s="13">
        <v>4.2</v>
      </c>
      <c r="C107" t="s">
        <v>73</v>
      </c>
    </row>
    <row r="108" spans="2:10">
      <c r="C108">
        <v>1</v>
      </c>
      <c r="D108" t="s">
        <v>74</v>
      </c>
      <c r="G108">
        <v>5</v>
      </c>
      <c r="H108">
        <f t="shared" ref="H108:H109" si="16">G108*8</f>
        <v>40</v>
      </c>
      <c r="I108">
        <f t="shared" ref="I108:I109" si="17">$I$3 * H108</f>
        <v>1920</v>
      </c>
    </row>
    <row r="109" spans="2:10">
      <c r="C109">
        <v>2</v>
      </c>
      <c r="D109" t="s">
        <v>65</v>
      </c>
      <c r="G109">
        <v>1</v>
      </c>
      <c r="H109">
        <f t="shared" si="16"/>
        <v>8</v>
      </c>
      <c r="I109">
        <f t="shared" si="17"/>
        <v>384</v>
      </c>
    </row>
    <row r="110" spans="2:10">
      <c r="D110" t="s">
        <v>66</v>
      </c>
    </row>
    <row r="111" spans="2:10">
      <c r="C111">
        <v>3</v>
      </c>
      <c r="D111" t="s">
        <v>67</v>
      </c>
      <c r="G111">
        <v>2</v>
      </c>
      <c r="H111">
        <f t="shared" ref="H111" si="18">G111*8</f>
        <v>16</v>
      </c>
      <c r="I111">
        <f t="shared" ref="I111" si="19">$I$3 * H111</f>
        <v>768</v>
      </c>
    </row>
    <row r="112" spans="2:10">
      <c r="I112" s="3">
        <f>SUM(I108:I111)</f>
        <v>3072</v>
      </c>
      <c r="J112" s="17">
        <f>I112*(J$3/I$3)</f>
        <v>3840</v>
      </c>
    </row>
    <row r="114" spans="2:10" ht="14" thickBot="1">
      <c r="D114" s="25" t="s">
        <v>68</v>
      </c>
      <c r="I114" s="6">
        <f>I96+I106+I112</f>
        <v>5184</v>
      </c>
      <c r="J114" s="16">
        <f>I114*(J$3/I$3)</f>
        <v>6480</v>
      </c>
    </row>
    <row r="117" spans="2:10">
      <c r="B117" t="s">
        <v>31</v>
      </c>
    </row>
    <row r="118" spans="2:10">
      <c r="B118" t="s">
        <v>0</v>
      </c>
    </row>
    <row r="119" spans="2:10">
      <c r="B119" t="s">
        <v>32</v>
      </c>
    </row>
    <row r="120" spans="2:10">
      <c r="B120" t="s">
        <v>33</v>
      </c>
    </row>
    <row r="121" spans="2:10">
      <c r="B121" t="s">
        <v>34</v>
      </c>
    </row>
    <row r="122" spans="2:10">
      <c r="C122" t="s">
        <v>35</v>
      </c>
    </row>
    <row r="126" spans="2:10">
      <c r="F126" t="s">
        <v>1</v>
      </c>
    </row>
    <row r="128" spans="2:10">
      <c r="F128" t="s">
        <v>2</v>
      </c>
    </row>
    <row r="129" spans="6:6">
      <c r="F129" t="s">
        <v>3</v>
      </c>
    </row>
    <row r="131" spans="6:6">
      <c r="F131" t="s">
        <v>4</v>
      </c>
    </row>
  </sheetData>
  <phoneticPr fontId="6" type="noConversion"/>
  <pageMargins left="0.75" right="0.75" top="1" bottom="1" header="0.5" footer="0.5"/>
  <pageSetup orientation="landscape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 copy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Atwood</dc:creator>
  <cp:lastModifiedBy>Thomas Atwood</cp:lastModifiedBy>
  <dcterms:created xsi:type="dcterms:W3CDTF">2012-06-03T07:21:35Z</dcterms:created>
  <dcterms:modified xsi:type="dcterms:W3CDTF">2012-07-13T15:37:55Z</dcterms:modified>
</cp:coreProperties>
</file>