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ml.chartshape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180" windowWidth="20520" windowHeight="10815"/>
  </bookViews>
  <sheets>
    <sheet name="main" sheetId="3" r:id="rId1"/>
    <sheet name="Sheet1" sheetId="1" r:id="rId2"/>
    <sheet name="Sheet2" sheetId="2" r:id="rId3"/>
  </sheets>
  <definedNames>
    <definedName name="_xlnm._FilterDatabase" localSheetId="1" hidden="1">Sheet1!$A$2:$H$43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" i="3" l="1"/>
  <c r="H59" i="3"/>
  <c r="H60" i="3"/>
  <c r="H61" i="3"/>
  <c r="H62" i="3"/>
  <c r="H50" i="3"/>
  <c r="H51" i="3"/>
  <c r="H52" i="3"/>
  <c r="H53" i="3"/>
  <c r="H54" i="3"/>
  <c r="H55" i="3"/>
  <c r="H56" i="3"/>
  <c r="H57" i="3"/>
  <c r="H40" i="3"/>
  <c r="H41" i="3"/>
  <c r="H42" i="3"/>
  <c r="H43" i="3"/>
  <c r="H44" i="3"/>
  <c r="H45" i="3"/>
  <c r="H46" i="3"/>
  <c r="H47" i="3"/>
  <c r="H48" i="3"/>
  <c r="H49" i="3"/>
  <c r="H34" i="3"/>
  <c r="H35" i="3"/>
  <c r="H36" i="3"/>
  <c r="H37" i="3"/>
  <c r="H38" i="3"/>
  <c r="H39" i="3"/>
  <c r="H23" i="3"/>
  <c r="H24" i="3"/>
  <c r="H25" i="3"/>
  <c r="H26" i="3"/>
  <c r="H27" i="3"/>
  <c r="H28" i="3"/>
  <c r="H29" i="3"/>
  <c r="H30" i="3"/>
  <c r="H31" i="3"/>
  <c r="H32" i="3"/>
  <c r="H33" i="3"/>
  <c r="H15" i="3"/>
  <c r="H16" i="3"/>
  <c r="H17" i="3"/>
  <c r="H18" i="3"/>
  <c r="H19" i="3"/>
  <c r="H20" i="3"/>
  <c r="H21" i="3"/>
  <c r="H22" i="3"/>
  <c r="H6" i="3"/>
  <c r="H7" i="3"/>
  <c r="H8" i="3"/>
  <c r="H9" i="3"/>
  <c r="H10" i="3"/>
  <c r="H11" i="3"/>
  <c r="H12" i="3"/>
  <c r="H13" i="3"/>
  <c r="H14" i="3"/>
  <c r="H4" i="3"/>
  <c r="H5" i="3"/>
  <c r="H30" i="1" l="1"/>
  <c r="H27" i="1"/>
  <c r="H24" i="1"/>
  <c r="H21" i="1"/>
  <c r="H18" i="1"/>
  <c r="H15" i="1"/>
  <c r="H12" i="1"/>
  <c r="H9" i="1"/>
  <c r="H6" i="1"/>
  <c r="H3" i="1"/>
  <c r="F30" i="1"/>
  <c r="F27" i="1"/>
  <c r="F24" i="1"/>
  <c r="F21" i="1"/>
  <c r="F12" i="1"/>
  <c r="F3" i="1"/>
  <c r="F9" i="1"/>
  <c r="H19" i="1"/>
  <c r="H10" i="1"/>
  <c r="H7" i="1"/>
  <c r="H43" i="1"/>
  <c r="H39" i="1"/>
  <c r="H35" i="1"/>
  <c r="H42" i="1"/>
  <c r="H41" i="1"/>
  <c r="H40" i="1"/>
  <c r="H38" i="1"/>
  <c r="H37" i="1"/>
  <c r="H36" i="1"/>
  <c r="H34" i="1"/>
  <c r="H33" i="1"/>
  <c r="H8" i="1"/>
  <c r="H11" i="1"/>
  <c r="H13" i="1"/>
  <c r="H14" i="1"/>
  <c r="H16" i="1"/>
  <c r="H17" i="1"/>
  <c r="H32" i="1"/>
  <c r="H22" i="1"/>
  <c r="H25" i="1" l="1"/>
  <c r="H28" i="1"/>
  <c r="H31" i="1"/>
  <c r="H4" i="1"/>
  <c r="H23" i="1"/>
  <c r="H26" i="1"/>
  <c r="H29" i="1"/>
</calcChain>
</file>

<file path=xl/sharedStrings.xml><?xml version="1.0" encoding="utf-8"?>
<sst xmlns="http://schemas.openxmlformats.org/spreadsheetml/2006/main" count="92" uniqueCount="16">
  <si>
    <t>Message Length (Byte)</t>
  </si>
  <si>
    <t>noise(mV)</t>
  </si>
  <si>
    <t>Position</t>
  </si>
  <si>
    <t>Received Number</t>
  </si>
  <si>
    <t>Recerived BER</t>
  </si>
  <si>
    <t>&gt;</t>
  </si>
  <si>
    <t>Frequency (KHz)</t>
  </si>
  <si>
    <t>Estimated Total BER(%)</t>
  </si>
  <si>
    <t>Saline Concentration = 2.02 gram/L, conuctivity = 2.85</t>
  </si>
  <si>
    <t>position</t>
  </si>
  <si>
    <t xml:space="preserve">Message length (Bytes) </t>
  </si>
  <si>
    <t>Parallel</t>
  </si>
  <si>
    <t>FacetoFace</t>
  </si>
  <si>
    <t>Distance (mm)</t>
  </si>
  <si>
    <t>Cross</t>
  </si>
  <si>
    <t>Salience Concentration 2.02g.L - 2.14g/L; conductivity  = 2.85 mS/cm - 3.06mS/cm (change occurs when manually adjusting the equipment)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</si>
</sst>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10" fontId="0" fillId="0" borderId="0" xfId="0" applyNumberFormat="1"/>
    <xf numFmtId="10" fontId="1" fillId="0" borderId="0" xfId="0" applyNumberFormat="1" applyFont="1"/>
    <xf numFmtId="10" fontId="1" fillId="0" borderId="0" xfId="0" applyNumberFormat="1" applyFont="1" applyFill="1"/>
    <xf numFmtId="10" fontId="1" fillId="2" borderId="0" xfId="0" applyNumberFormat="1" applyFont="1" applyFill="1"/>
    <xf numFmtId="10" fontId="0" fillId="2" borderId="0" xfId="0" applyNumberFormat="1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Prallel</c:v>
          </c:tx>
          <c:xVal>
            <c:numRef>
              <c:f>main!$D$3:$D$14</c:f>
              <c:numCache>
                <c:formatCode>General</c:formatCode>
                <c:ptCount val="12"/>
                <c:pt idx="0">
                  <c:v>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</c:numCache>
            </c:numRef>
          </c:xVal>
          <c:yVal>
            <c:numRef>
              <c:f>main!$E$3:$E$14</c:f>
              <c:numCache>
                <c:formatCode>General</c:formatCode>
                <c:ptCount val="12"/>
                <c:pt idx="0">
                  <c:v>100</c:v>
                </c:pt>
                <c:pt idx="1">
                  <c:v>91</c:v>
                </c:pt>
                <c:pt idx="2">
                  <c:v>85</c:v>
                </c:pt>
                <c:pt idx="3">
                  <c:v>85</c:v>
                </c:pt>
                <c:pt idx="4">
                  <c:v>70</c:v>
                </c:pt>
                <c:pt idx="5">
                  <c:v>66</c:v>
                </c:pt>
                <c:pt idx="6">
                  <c:v>47</c:v>
                </c:pt>
                <c:pt idx="7">
                  <c:v>45</c:v>
                </c:pt>
                <c:pt idx="8">
                  <c:v>39</c:v>
                </c:pt>
                <c:pt idx="9">
                  <c:v>27</c:v>
                </c:pt>
                <c:pt idx="10">
                  <c:v>16</c:v>
                </c:pt>
                <c:pt idx="11">
                  <c:v>11</c:v>
                </c:pt>
              </c:numCache>
            </c:numRef>
          </c:yVal>
          <c:smooth val="1"/>
        </c:ser>
        <c:ser>
          <c:idx val="1"/>
          <c:order val="1"/>
          <c:tx>
            <c:v>FaceToFace_100mm</c:v>
          </c:tx>
          <c:xVal>
            <c:numRef>
              <c:f>main!$D$15:$D$26</c:f>
            </c:numRef>
          </c:xVal>
          <c:yVal>
            <c:numRef>
              <c:f>main!$E$15:$E$26</c:f>
            </c:numRef>
          </c:yVal>
          <c:smooth val="1"/>
        </c:ser>
        <c:ser>
          <c:idx val="2"/>
          <c:order val="2"/>
          <c:tx>
            <c:v>FaceToFace_130mm</c:v>
          </c:tx>
          <c:dLbls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main!$D$27:$D$38</c:f>
            </c:numRef>
          </c:xVal>
          <c:yVal>
            <c:numRef>
              <c:f>main!$E$27:$E$38</c:f>
            </c:numRef>
          </c:yVal>
          <c:smooth val="1"/>
        </c:ser>
        <c:ser>
          <c:idx val="3"/>
          <c:order val="3"/>
          <c:tx>
            <c:v>Cross_100mm</c:v>
          </c:tx>
          <c:xVal>
            <c:numRef>
              <c:f>main!$D$39:$D$50</c:f>
            </c:numRef>
          </c:xVal>
          <c:yVal>
            <c:numRef>
              <c:f>main!$E$39:$E$50</c:f>
            </c:numRef>
          </c:yVal>
          <c:smooth val="1"/>
        </c:ser>
        <c:ser>
          <c:idx val="4"/>
          <c:order val="4"/>
          <c:tx>
            <c:v>Cross_115mm</c:v>
          </c:tx>
          <c:xVal>
            <c:numRef>
              <c:f>main!$D$51:$D$62</c:f>
            </c:numRef>
          </c:xVal>
          <c:yVal>
            <c:numRef>
              <c:f>main!$E$51:$E$62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2928"/>
        <c:axId val="65791104"/>
      </c:scatterChart>
      <c:valAx>
        <c:axId val="6577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791104"/>
        <c:crosses val="autoZero"/>
        <c:crossBetween val="midCat"/>
      </c:valAx>
      <c:valAx>
        <c:axId val="6579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772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Gal_f1990_1B_receivedPacketNum_P2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(Sheet1!$C$33,Sheet1!$C$34,Sheet1!$C$35,Sheet1!$C$36,Sheet1!$C$37)</c:f>
            </c:numRef>
          </c:xVal>
          <c:yVal>
            <c:numRef>
              <c:f>(Sheet1!$E$33,Sheet1!$E$34,Sheet1!$E$35,Sheet1!$E$36,Sheet1!$E$37)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20128"/>
        <c:axId val="127122048"/>
      </c:scatterChart>
      <c:valAx>
        <c:axId val="12712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</a:t>
                </a:r>
                <a:r>
                  <a:rPr lang="en-US" baseline="0"/>
                  <a:t> (mV)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122048"/>
        <c:crosses val="autoZero"/>
        <c:crossBetween val="midCat"/>
      </c:valAx>
      <c:valAx>
        <c:axId val="12712204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received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120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Gal_f1990_1B_receivedBER_P2</a:t>
            </a:r>
            <a:endParaRPr lang="en-US"/>
          </a:p>
        </c:rich>
      </c:tx>
      <c:layout>
        <c:manualLayout>
          <c:xMode val="edge"/>
          <c:yMode val="edge"/>
          <c:x val="0.31134711286089239"/>
          <c:y val="3.240740740740740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(Sheet1!$C$33,Sheet1!$C$34,Sheet1!$C$35,Sheet1!$C$36,Sheet1!$C$37)</c:f>
            </c:numRef>
          </c:xVal>
          <c:yVal>
            <c:numRef>
              <c:f>(Sheet1!$F$33,Sheet1!$F$34,Sheet1!$F$35,Sheet1!$F$36,Sheet1!$F$37)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47008"/>
        <c:axId val="127149184"/>
      </c:scatterChart>
      <c:valAx>
        <c:axId val="12714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noise(mV)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149184"/>
        <c:crosses val="autoZero"/>
        <c:crossBetween val="midCat"/>
      </c:valAx>
      <c:valAx>
        <c:axId val="12714918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BER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27147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Gal_f1990_1B_estimatedTotalBER</a:t>
            </a:r>
            <a:r>
              <a:rPr lang="en-US" sz="1800" b="1" i="0" baseline="0">
                <a:effectLst/>
              </a:rPr>
              <a:t>_P2</a:t>
            </a:r>
            <a:endParaRPr lang="en-US" sz="16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(Sheet1!$C$33,Sheet1!$C$34,Sheet1!$C$35,Sheet1!$C$36,Sheet1!$C$37)</c:f>
            </c:numRef>
          </c:xVal>
          <c:yVal>
            <c:numRef>
              <c:f>(Sheet1!$H$33,Sheet1!$H$34,Sheet1!$H$35,Sheet1!$H$36,Sheet1!$H$37)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0048"/>
        <c:axId val="127171968"/>
      </c:scatterChart>
      <c:valAx>
        <c:axId val="12717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noise(mv)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171968"/>
        <c:crosses val="autoZero"/>
        <c:crossBetween val="midCat"/>
      </c:valAx>
      <c:valAx>
        <c:axId val="12717196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BER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27170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Gal_f1990_10B_receivedPacketNum</a:t>
            </a:r>
            <a:r>
              <a:rPr lang="en-US" sz="1600" b="1" i="0" baseline="0">
                <a:effectLst/>
              </a:rPr>
              <a:t>_P2</a:t>
            </a:r>
            <a:endParaRPr lang="en-US" sz="16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(Sheet1!$C$38,Sheet1!$C$39,Sheet1!$C$40,Sheet1!$C$41,Sheet1!$C$42,Sheet1!$C$43)</c:f>
            </c:numRef>
          </c:xVal>
          <c:yVal>
            <c:numRef>
              <c:f>(Sheet1!$E$38,Sheet1!$E$39,Sheet1!$E$40,Sheet1!$E$41,Sheet1!$E$42,Sheet1!$E$43)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99264"/>
        <c:axId val="130701184"/>
      </c:scatterChart>
      <c:valAx>
        <c:axId val="13069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</a:t>
                </a:r>
                <a:r>
                  <a:rPr lang="en-US" baseline="0"/>
                  <a:t> (mV)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701184"/>
        <c:crosses val="autoZero"/>
        <c:crossBetween val="midCat"/>
      </c:valAx>
      <c:valAx>
        <c:axId val="13070118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received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99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Gal_f1990_10B_receivedBER_P2</a:t>
            </a:r>
            <a:endParaRPr lang="en-US"/>
          </a:p>
        </c:rich>
      </c:tx>
      <c:layout>
        <c:manualLayout>
          <c:xMode val="edge"/>
          <c:yMode val="edge"/>
          <c:x val="0.31134711286089239"/>
          <c:y val="3.240740740740740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FacetoFace</c:v>
          </c:tx>
          <c:xVal>
            <c:numRef>
              <c:f>Sheet1!$C$38:$C$43</c:f>
            </c:numRef>
          </c:xVal>
          <c:yVal>
            <c:numRef>
              <c:f>Sheet1!$F$38:$F$43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22048"/>
        <c:axId val="130724224"/>
      </c:scatterChart>
      <c:valAx>
        <c:axId val="13072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noise(mV)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724224"/>
        <c:crosses val="autoZero"/>
        <c:crossBetween val="midCat"/>
      </c:valAx>
      <c:valAx>
        <c:axId val="13072422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BER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30722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Prallel</c:v>
          </c:tx>
          <c:xVal>
            <c:numRef>
              <c:f>main!$D$3:$D$14</c:f>
              <c:numCache>
                <c:formatCode>General</c:formatCode>
                <c:ptCount val="12"/>
                <c:pt idx="0">
                  <c:v>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</c:numCache>
            </c:numRef>
          </c:xVal>
          <c:yVal>
            <c:numRef>
              <c:f>main!$H$3:$H$14</c:f>
              <c:numCache>
                <c:formatCode>0.000%</c:formatCode>
                <c:ptCount val="12"/>
                <c:pt idx="0">
                  <c:v>0</c:v>
                </c:pt>
                <c:pt idx="1">
                  <c:v>1.1408644400785855E-2</c:v>
                </c:pt>
                <c:pt idx="2">
                  <c:v>1.9441747572815533E-2</c:v>
                </c:pt>
                <c:pt idx="3">
                  <c:v>2.0597087378640775E-2</c:v>
                </c:pt>
                <c:pt idx="4">
                  <c:v>3.9009433962264153E-2</c:v>
                </c:pt>
                <c:pt idx="5">
                  <c:v>4.9249063670411986E-2</c:v>
                </c:pt>
                <c:pt idx="6">
                  <c:v>7.481645569620253E-2</c:v>
                </c:pt>
                <c:pt idx="7">
                  <c:v>7.1261261261261255E-2</c:v>
                </c:pt>
                <c:pt idx="8">
                  <c:v>7.9672905525846702E-2</c:v>
                </c:pt>
                <c:pt idx="9">
                  <c:v>0.1198891797556719</c:v>
                </c:pt>
                <c:pt idx="10">
                  <c:v>0.1159109589041096</c:v>
                </c:pt>
                <c:pt idx="11">
                  <c:v>0.11824193548387096</c:v>
                </c:pt>
              </c:numCache>
            </c:numRef>
          </c:yVal>
          <c:smooth val="1"/>
        </c:ser>
        <c:ser>
          <c:idx val="1"/>
          <c:order val="1"/>
          <c:tx>
            <c:v>FaceToFace_100mm</c:v>
          </c:tx>
          <c:xVal>
            <c:numRef>
              <c:f>main!$D$15:$D$26</c:f>
            </c:numRef>
          </c:xVal>
          <c:yVal>
            <c:numRef>
              <c:f>main!$H$15:$H$26</c:f>
            </c:numRef>
          </c:yVal>
          <c:smooth val="1"/>
        </c:ser>
        <c:ser>
          <c:idx val="2"/>
          <c:order val="2"/>
          <c:tx>
            <c:v>FaceToFace_130mm</c:v>
          </c:tx>
          <c:xVal>
            <c:numRef>
              <c:f>main!$D$27:$D$38</c:f>
            </c:numRef>
          </c:xVal>
          <c:yVal>
            <c:numRef>
              <c:f>main!$H$27:$H$38</c:f>
            </c:numRef>
          </c:yVal>
          <c:smooth val="1"/>
        </c:ser>
        <c:ser>
          <c:idx val="3"/>
          <c:order val="3"/>
          <c:tx>
            <c:v>Cross_100mm</c:v>
          </c:tx>
          <c:xVal>
            <c:numRef>
              <c:f>main!$D$39:$D$50</c:f>
            </c:numRef>
          </c:xVal>
          <c:yVal>
            <c:numRef>
              <c:f>main!$H$39:$H$50</c:f>
            </c:numRef>
          </c:yVal>
          <c:smooth val="1"/>
        </c:ser>
        <c:ser>
          <c:idx val="4"/>
          <c:order val="4"/>
          <c:tx>
            <c:v>Cross_115mm</c:v>
          </c:tx>
          <c:xVal>
            <c:numRef>
              <c:f>main!$D$51:$D$62</c:f>
            </c:numRef>
          </c:xVal>
          <c:yVal>
            <c:numRef>
              <c:f>main!$H$51:$H$62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16320"/>
        <c:axId val="108217856"/>
      </c:scatterChart>
      <c:valAx>
        <c:axId val="10821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217856"/>
        <c:crosses val="autoZero"/>
        <c:crossBetween val="midCat"/>
      </c:valAx>
      <c:valAx>
        <c:axId val="10821785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0821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Gal_f1990_10B_estimatedTotalBER</a:t>
            </a:r>
            <a:r>
              <a:rPr lang="en-US" sz="1600" b="1" i="0" baseline="0">
                <a:effectLst/>
              </a:rPr>
              <a:t>_P2</a:t>
            </a:r>
            <a:endParaRPr lang="en-US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(Sheet1!$C$38,Sheet1!$C$39,Sheet1!$C$40,Sheet1!$C$41,Sheet1!$C$42,Sheet1!$C$43)</c:f>
            </c:numRef>
          </c:xVal>
          <c:yVal>
            <c:numRef>
              <c:f>(Sheet1!$H$38,Sheet1!$H$39,Sheet1!$H$40,Sheet1!$H$41,Sheet1!$H$42,Sheet1!$H$43)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2912"/>
        <c:axId val="108264832"/>
      </c:scatterChart>
      <c:valAx>
        <c:axId val="10826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noise(mv)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64832"/>
        <c:crosses val="autoZero"/>
        <c:crossBetween val="midCat"/>
      </c:valAx>
      <c:valAx>
        <c:axId val="10826483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BER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08262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Gal_f700_1B_receivedPacketNum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FecToFace</c:v>
          </c:tx>
          <c:xVal>
            <c:numRef>
              <c:f>(Sheet1!$C$3,Sheet1!$C$6,Sheet1!$C$9,Sheet1!$C$12,Sheet1!$C$15)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(Sheet1!$E$3,Sheet1!$E$6,Sheet1!$E$9,Sheet1!$E$12,Sheet1!$E$15)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49</c:v>
                </c:pt>
                <c:pt idx="4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v>Parallel</c:v>
          </c:tx>
          <c:xVal>
            <c:numRef>
              <c:f>(Sheet1!$C$4,Sheet1!$C$7,Sheet1!$C$10,Sheet1!$C$13,Sheet1!$C$16)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(Sheet1!$E$4,Sheet1!$E$7,Sheet1!$E$10,Sheet1!$E$13,Sheet1!$E$16)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94</c:v>
                </c:pt>
                <c:pt idx="3">
                  <c:v>68</c:v>
                </c:pt>
                <c:pt idx="4">
                  <c:v>23</c:v>
                </c:pt>
              </c:numCache>
            </c:numRef>
          </c:yVal>
          <c:smooth val="1"/>
        </c:ser>
        <c:ser>
          <c:idx val="2"/>
          <c:order val="2"/>
          <c:tx>
            <c:v>Cross</c:v>
          </c:tx>
          <c:xVal>
            <c:numRef>
              <c:f>(Sheet1!$C$5,Sheet1!$C$8,Sheet1!$C$11,Sheet1!$C$14,Sheet1!$C$17)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(Sheet1!$E$5,Sheet1!$E$8,Sheet1!$E$11,Sheet1!$E$14,Sheet1!$E$17)</c:f>
              <c:numCache>
                <c:formatCode>General</c:formatCode>
                <c:ptCount val="5"/>
                <c:pt idx="1">
                  <c:v>100</c:v>
                </c:pt>
                <c:pt idx="2">
                  <c:v>86</c:v>
                </c:pt>
                <c:pt idx="3">
                  <c:v>40</c:v>
                </c:pt>
                <c:pt idx="4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14368"/>
        <c:axId val="65916288"/>
      </c:scatterChart>
      <c:valAx>
        <c:axId val="6591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</a:t>
                </a:r>
                <a:r>
                  <a:rPr lang="en-US" baseline="0"/>
                  <a:t> (mV)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916288"/>
        <c:crosses val="autoZero"/>
        <c:crossBetween val="midCat"/>
      </c:valAx>
      <c:valAx>
        <c:axId val="6591628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received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914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Gal_f700_1B_receivedBER</a:t>
            </a:r>
            <a:endParaRPr lang="en-US"/>
          </a:p>
        </c:rich>
      </c:tx>
      <c:layout>
        <c:manualLayout>
          <c:xMode val="edge"/>
          <c:yMode val="edge"/>
          <c:x val="0.31134711286089239"/>
          <c:y val="3.240740740740740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FaceToFace</c:v>
          </c:tx>
          <c:xVal>
            <c:numRef>
              <c:f>(Sheet1!$C$3,Sheet1!$C$6,Sheet1!$C$9,Sheet1!$C$12,Sheet1!$C$15)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(Sheet1!$F$3,Sheet1!$F$6,Sheet1!$F$9,Sheet1!$F$12,Sheet1!$F$15)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5.3E-3</c:v>
                </c:pt>
                <c:pt idx="3">
                  <c:v>4.3299999999999998E-2</c:v>
                </c:pt>
                <c:pt idx="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Parallel</c:v>
          </c:tx>
          <c:xVal>
            <c:numRef>
              <c:f>(Sheet1!$C$4,Sheet1!$C$7,Sheet1!$C$10,Sheet1!$C$13,Sheet1!$C$16)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(Sheet1!$F$4,Sheet1!$F$7,Sheet1!$F$10,Sheet1!$F$13,Sheet1!$F$16)</c:f>
              <c:numCache>
                <c:formatCode>0.00%</c:formatCode>
                <c:ptCount val="5"/>
                <c:pt idx="0">
                  <c:v>0</c:v>
                </c:pt>
                <c:pt idx="1">
                  <c:v>1.1999999999999999E-3</c:v>
                </c:pt>
                <c:pt idx="2">
                  <c:v>6.6E-3</c:v>
                </c:pt>
                <c:pt idx="3">
                  <c:v>4.9399999999999999E-2</c:v>
                </c:pt>
                <c:pt idx="4">
                  <c:v>0.13689999999999999</c:v>
                </c:pt>
              </c:numCache>
            </c:numRef>
          </c:yVal>
          <c:smooth val="1"/>
        </c:ser>
        <c:ser>
          <c:idx val="2"/>
          <c:order val="2"/>
          <c:tx>
            <c:v>Cross</c:v>
          </c:tx>
          <c:xVal>
            <c:numRef>
              <c:f>(Sheet1!$C$5,Sheet1!$C$8,Sheet1!$C$11,Sheet1!$C$14,Sheet1!$C$17)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(Sheet1!$F$5,Sheet1!$F$8,Sheet1!$F$11,Sheet1!$F$14,Sheet1!$F$17)</c:f>
              <c:numCache>
                <c:formatCode>0.00%</c:formatCode>
                <c:ptCount val="5"/>
                <c:pt idx="1">
                  <c:v>0</c:v>
                </c:pt>
                <c:pt idx="2">
                  <c:v>7.3000000000000001E-3</c:v>
                </c:pt>
                <c:pt idx="3">
                  <c:v>0.05</c:v>
                </c:pt>
                <c:pt idx="4">
                  <c:v>0.21390000000000001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93056"/>
        <c:axId val="126915712"/>
      </c:scatterChart>
      <c:valAx>
        <c:axId val="12689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noise(mV)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915712"/>
        <c:crosses val="autoZero"/>
        <c:crossBetween val="midCat"/>
      </c:valAx>
      <c:valAx>
        <c:axId val="12691571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BER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2689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Gal_f700_1B_estimatedTotalBER</a:t>
            </a:r>
            <a:endParaRPr lang="en-US" sz="16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1"/>
          <c:tx>
            <c:v>Cross</c:v>
          </c:tx>
          <c:xVal>
            <c:numRef>
              <c:f>(Sheet1!$C$5,Sheet1!$C$8,Sheet1!$C$11,Sheet1!$C$14,Sheet1!$C$17)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(Sheet1!$H$5,Sheet1!$H$8,Sheet1!$H$11,Sheet1!$H$14,Sheet1!$H$17)</c:f>
              <c:numCache>
                <c:formatCode>0.00%</c:formatCode>
                <c:ptCount val="5"/>
                <c:pt idx="1">
                  <c:v>0</c:v>
                </c:pt>
                <c:pt idx="2">
                  <c:v>5.0027999999999996E-2</c:v>
                </c:pt>
                <c:pt idx="3">
                  <c:v>0.20749999999999999</c:v>
                </c:pt>
                <c:pt idx="4">
                  <c:v>0.308556</c:v>
                </c:pt>
              </c:numCache>
            </c:numRef>
          </c:yVal>
          <c:smooth val="1"/>
        </c:ser>
        <c:ser>
          <c:idx val="1"/>
          <c:order val="0"/>
          <c:tx>
            <c:v>Parallel</c:v>
          </c:tx>
          <c:xVal>
            <c:numRef>
              <c:f>(Sheet1!$C$4,Sheet1!$C$7,Sheet1!$C$10,Sheet1!$C$13,Sheet1!$C$16)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(Sheet1!$H$4,Sheet1!$H$7,Sheet1!$H$10,Sheet1!$H$13,Sheet1!$H$16)</c:f>
              <c:numCache>
                <c:formatCode>0.00%</c:formatCode>
                <c:ptCount val="5"/>
                <c:pt idx="0">
                  <c:v>0</c:v>
                </c:pt>
                <c:pt idx="1">
                  <c:v>1.1999999999999999E-3</c:v>
                </c:pt>
                <c:pt idx="2">
                  <c:v>2.4954E-2</c:v>
                </c:pt>
                <c:pt idx="3">
                  <c:v>0.13359199999999999</c:v>
                </c:pt>
                <c:pt idx="4">
                  <c:v>0.27211199999999997</c:v>
                </c:pt>
              </c:numCache>
            </c:numRef>
          </c:yVal>
          <c:smooth val="1"/>
        </c:ser>
        <c:ser>
          <c:idx val="0"/>
          <c:order val="2"/>
          <c:tx>
            <c:v>FaceToFace</c:v>
          </c:tx>
          <c:xVal>
            <c:numRef>
              <c:f>(Sheet1!$C$3,Sheet1!$C$6,Sheet1!$C$9,Sheet1!$C$12,Sheet1!$C$15)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(Sheet1!$H$3,Sheet1!$H$6,Sheet1!$H$9,Sheet1!$H$12,Sheet1!$H$15)</c:f>
              <c:numCache>
                <c:formatCode>0.00%</c:formatCode>
                <c:ptCount val="5"/>
                <c:pt idx="0">
                  <c:v>0</c:v>
                </c:pt>
                <c:pt idx="1">
                  <c:v>3.1250000000000002E-3</c:v>
                </c:pt>
                <c:pt idx="2">
                  <c:v>2.6804000000000001E-2</c:v>
                </c:pt>
                <c:pt idx="3">
                  <c:v>0.180592</c:v>
                </c:pt>
                <c:pt idx="4">
                  <c:v>0.30625000000000002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53344"/>
        <c:axId val="130555264"/>
      </c:scatterChart>
      <c:valAx>
        <c:axId val="13055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noise(mv)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55264"/>
        <c:crosses val="autoZero"/>
        <c:crossBetween val="midCat"/>
      </c:valAx>
      <c:valAx>
        <c:axId val="13055526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BER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30553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Gal_f700_10B_receivedPacketNum</a:t>
            </a:r>
            <a:endParaRPr lang="en-US" sz="16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FaceToFace</c:v>
          </c:tx>
          <c:xVal>
            <c:numRef>
              <c:f>(Sheet1!$C$18,Sheet1!$C$21,Sheet1!$C$24,Sheet1!$C$27,Sheet1!$C$30)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(Sheet1!$E$18,Sheet1!$E$21,Sheet1!$E$24,Sheet1!$E$27,Sheet1!$E$30)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97</c:v>
                </c:pt>
                <c:pt idx="3">
                  <c:v>46</c:v>
                </c:pt>
                <c:pt idx="4">
                  <c:v>10</c:v>
                </c:pt>
              </c:numCache>
            </c:numRef>
          </c:yVal>
          <c:smooth val="1"/>
        </c:ser>
        <c:ser>
          <c:idx val="1"/>
          <c:order val="1"/>
          <c:tx>
            <c:v>Parallel</c:v>
          </c:tx>
          <c:xVal>
            <c:numRef>
              <c:f>(Sheet1!$C$19,Sheet1!$C$22,Sheet1!$C$25,Sheet1!$C$28,Sheet1!$C$31)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(Sheet1!$E$19,Sheet1!$E$22,Sheet1!$E$25,Sheet1!$E$28,Sheet1!$E$31)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59</c:v>
                </c:pt>
                <c:pt idx="4">
                  <c:v>7</c:v>
                </c:pt>
              </c:numCache>
            </c:numRef>
          </c:yVal>
          <c:smooth val="1"/>
        </c:ser>
        <c:ser>
          <c:idx val="2"/>
          <c:order val="2"/>
          <c:tx>
            <c:v>Cross</c:v>
          </c:tx>
          <c:xVal>
            <c:numRef>
              <c:f>(Sheet1!$C$20,Sheet1!$C$23,Sheet1!$C$26,Sheet1!$C$29,Sheet1!$C$32)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(Sheet1!$E$20,Sheet1!$E$23,Sheet1!$E$26,Sheet1!$E$29,Sheet1!$E$32)</c:f>
              <c:numCache>
                <c:formatCode>General</c:formatCode>
                <c:ptCount val="5"/>
                <c:pt idx="1">
                  <c:v>100</c:v>
                </c:pt>
                <c:pt idx="2">
                  <c:v>92</c:v>
                </c:pt>
                <c:pt idx="3">
                  <c:v>35</c:v>
                </c:pt>
                <c:pt idx="4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77536"/>
        <c:axId val="130579456"/>
      </c:scatterChart>
      <c:valAx>
        <c:axId val="13057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</a:t>
                </a:r>
                <a:r>
                  <a:rPr lang="en-US" baseline="0"/>
                  <a:t> (mV)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79456"/>
        <c:crosses val="autoZero"/>
        <c:crossBetween val="midCat"/>
      </c:valAx>
      <c:valAx>
        <c:axId val="13057945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received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77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Gal_f700_10B_receivedBER</a:t>
            </a:r>
            <a:endParaRPr lang="en-US"/>
          </a:p>
        </c:rich>
      </c:tx>
      <c:layout>
        <c:manualLayout>
          <c:xMode val="edge"/>
          <c:yMode val="edge"/>
          <c:x val="0.31134711286089239"/>
          <c:y val="3.240740740740740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FaceToFace</c:v>
          </c:tx>
          <c:xVal>
            <c:numRef>
              <c:f>(Sheet1!$C$18,Sheet1!$C$21,Sheet1!$C$24,Sheet1!$C$27,Sheet1!$C$30)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(Sheet1!$F$18,Sheet1!$F$21,Sheet1!$F$24,Sheet1!$F$27,Sheet1!$F$30)</c:f>
              <c:numCache>
                <c:formatCode>0.00%</c:formatCode>
                <c:ptCount val="5"/>
                <c:pt idx="0">
                  <c:v>0</c:v>
                </c:pt>
                <c:pt idx="1">
                  <c:v>4.4000000000000003E-3</c:v>
                </c:pt>
                <c:pt idx="2">
                  <c:v>5.2499999999999998E-2</c:v>
                </c:pt>
                <c:pt idx="3">
                  <c:v>3.04E-2</c:v>
                </c:pt>
                <c:pt idx="4">
                  <c:v>0.13980000000000001</c:v>
                </c:pt>
              </c:numCache>
            </c:numRef>
          </c:yVal>
          <c:smooth val="1"/>
        </c:ser>
        <c:ser>
          <c:idx val="1"/>
          <c:order val="1"/>
          <c:tx>
            <c:v>Parallel</c:v>
          </c:tx>
          <c:xVal>
            <c:numRef>
              <c:f>(Sheet1!$C$19,Sheet1!$C$22,Sheet1!$C$25,Sheet1!$C$28,Sheet1!$C$31)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(Sheet1!$F$19,Sheet1!$F$22,Sheet1!$F$25,Sheet1!$F$28,Sheet1!$F$31)</c:f>
              <c:numCache>
                <c:formatCode>0.00%</c:formatCode>
                <c:ptCount val="5"/>
                <c:pt idx="0">
                  <c:v>4.0000000000000001E-3</c:v>
                </c:pt>
                <c:pt idx="1">
                  <c:v>4.4999999999999997E-3</c:v>
                </c:pt>
                <c:pt idx="2">
                  <c:v>2.5000000000000001E-3</c:v>
                </c:pt>
                <c:pt idx="3">
                  <c:v>0.2354</c:v>
                </c:pt>
                <c:pt idx="4">
                  <c:v>0.34279999999999999</c:v>
                </c:pt>
              </c:numCache>
            </c:numRef>
          </c:yVal>
          <c:smooth val="1"/>
        </c:ser>
        <c:ser>
          <c:idx val="2"/>
          <c:order val="2"/>
          <c:tx>
            <c:v>Cross</c:v>
          </c:tx>
          <c:xVal>
            <c:numRef>
              <c:f>(Sheet1!$C$20,Sheet1!$C$23,Sheet1!$C$26,Sheet1!$C$29,Sheet1!$C$32)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(Sheet1!$F$20,Sheet1!$F$23,Sheet1!$F$26,Sheet1!$F$29,Sheet1!$F$32)</c:f>
              <c:numCache>
                <c:formatCode>0.00%</c:formatCode>
                <c:ptCount val="5"/>
                <c:pt idx="1">
                  <c:v>0</c:v>
                </c:pt>
                <c:pt idx="2">
                  <c:v>1.5E-3</c:v>
                </c:pt>
                <c:pt idx="3">
                  <c:v>0.21890000000000001</c:v>
                </c:pt>
                <c:pt idx="4">
                  <c:v>0.2117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30784"/>
        <c:axId val="130632704"/>
      </c:scatterChart>
      <c:valAx>
        <c:axId val="13063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noise(mV)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32704"/>
        <c:crosses val="autoZero"/>
        <c:crossBetween val="midCat"/>
      </c:valAx>
      <c:valAx>
        <c:axId val="13063270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BER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30630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Gal_f700_10B_estimatedTotalBER</a:t>
            </a:r>
            <a:endParaRPr lang="en-US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FaceToFace</c:v>
          </c:tx>
          <c:dPt>
            <c:idx val="3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xVal>
            <c:numRef>
              <c:f>(Sheet1!$C$18,Sheet1!$C$21,Sheet1!$C$24,Sheet1!$C$27,Sheet1!$C$30)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(Sheet1!$H$18,Sheet1!$H$21,Sheet1!$H$24,Sheet1!$H$27,Sheet1!$H$30)</c:f>
              <c:numCache>
                <c:formatCode>0.00%</c:formatCode>
                <c:ptCount val="5"/>
                <c:pt idx="0">
                  <c:v>0</c:v>
                </c:pt>
                <c:pt idx="1">
                  <c:v>4.4000000000000003E-3</c:v>
                </c:pt>
                <c:pt idx="2">
                  <c:v>6.0299999999999999E-2</c:v>
                </c:pt>
                <c:pt idx="3">
                  <c:v>0.18273399999999998</c:v>
                </c:pt>
                <c:pt idx="4">
                  <c:v>0.29522999999999999</c:v>
                </c:pt>
              </c:numCache>
            </c:numRef>
          </c:yVal>
          <c:smooth val="1"/>
        </c:ser>
        <c:ser>
          <c:idx val="1"/>
          <c:order val="1"/>
          <c:tx>
            <c:v>Parallel</c:v>
          </c:tx>
          <c:xVal>
            <c:numRef>
              <c:f>(Sheet1!$C$19,Sheet1!$C$22,Sheet1!$C$25,Sheet1!$C$28,Sheet1!$C$31)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(Sheet1!$H$19,Sheet1!$H$22,Sheet1!$H$25,Sheet1!$H$28,Sheet1!$H$31)</c:f>
              <c:numCache>
                <c:formatCode>0.00%</c:formatCode>
                <c:ptCount val="5"/>
                <c:pt idx="0">
                  <c:v>4.0000000000000001E-3</c:v>
                </c:pt>
                <c:pt idx="1">
                  <c:v>4.4999999999999997E-3</c:v>
                </c:pt>
                <c:pt idx="2">
                  <c:v>5.6000000000000008E-3</c:v>
                </c:pt>
                <c:pt idx="3">
                  <c:v>0.267011</c:v>
                </c:pt>
                <c:pt idx="4">
                  <c:v>0.31462099999999998</c:v>
                </c:pt>
              </c:numCache>
            </c:numRef>
          </c:yVal>
          <c:smooth val="1"/>
        </c:ser>
        <c:ser>
          <c:idx val="2"/>
          <c:order val="2"/>
          <c:tx>
            <c:v>Cross</c:v>
          </c:tx>
          <c:xVal>
            <c:numRef>
              <c:f>(Sheet1!$C$32,Sheet1!$C$29,Sheet1!$C$26,Sheet1!$C$23,Sheet1!$C$20)</c:f>
              <c:numCache>
                <c:formatCode>General</c:formatCode>
                <c:ptCount val="5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(Sheet1!$H$32,Sheet1!$H$29,Sheet1!$H$26,Sheet1!$H$23,Sheet1!$H$20)</c:f>
              <c:numCache>
                <c:formatCode>0.00%</c:formatCode>
                <c:ptCount val="5"/>
                <c:pt idx="0">
                  <c:v>0.31149199999999999</c:v>
                </c:pt>
                <c:pt idx="1">
                  <c:v>0.27973999999999999</c:v>
                </c:pt>
                <c:pt idx="2">
                  <c:v>2.6380000000000001E-2</c:v>
                </c:pt>
                <c:pt idx="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68416"/>
        <c:axId val="127074304"/>
      </c:scatterChart>
      <c:valAx>
        <c:axId val="13066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noise(mv)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074304"/>
        <c:crosses val="autoZero"/>
        <c:crossBetween val="midCat"/>
      </c:valAx>
      <c:valAx>
        <c:axId val="12707430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BER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30668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1523999</xdr:colOff>
      <xdr:row>62</xdr:row>
      <xdr:rowOff>142875</xdr:rowOff>
    </xdr:from>
    <xdr:to>
      <xdr:col>9</xdr:col>
      <xdr:colOff>123825</xdr:colOff>
      <xdr:row>85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87</xdr:row>
      <xdr:rowOff>0</xdr:rowOff>
    </xdr:from>
    <xdr:to>
      <xdr:col>9</xdr:col>
      <xdr:colOff>171451</xdr:colOff>
      <xdr:row>109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438151</xdr:colOff>
      <xdr:row>91</xdr:row>
      <xdr:rowOff>80121</xdr:rowOff>
    </xdr:from>
    <xdr:to>
      <xdr:col>18</xdr:col>
      <xdr:colOff>169210</xdr:colOff>
      <xdr:row>105</xdr:row>
      <xdr:rowOff>156321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45</xdr:row>
      <xdr:rowOff>17930</xdr:rowOff>
    </xdr:from>
    <xdr:to>
      <xdr:col>4</xdr:col>
      <xdr:colOff>1030941</xdr:colOff>
      <xdr:row>59</xdr:row>
      <xdr:rowOff>94130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212912</xdr:colOff>
      <xdr:row>45</xdr:row>
      <xdr:rowOff>6724</xdr:rowOff>
    </xdr:from>
    <xdr:to>
      <xdr:col>10</xdr:col>
      <xdr:colOff>11206</xdr:colOff>
      <xdr:row>59</xdr:row>
      <xdr:rowOff>82924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150719</xdr:colOff>
      <xdr:row>44</xdr:row>
      <xdr:rowOff>163605</xdr:rowOff>
    </xdr:from>
    <xdr:to>
      <xdr:col>17</xdr:col>
      <xdr:colOff>486895</xdr:colOff>
      <xdr:row>59</xdr:row>
      <xdr:rowOff>49305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381000</xdr:colOff>
      <xdr:row>60</xdr:row>
      <xdr:rowOff>78441</xdr:rowOff>
    </xdr:from>
    <xdr:to>
      <xdr:col>4</xdr:col>
      <xdr:colOff>1019735</xdr:colOff>
      <xdr:row>74</xdr:row>
      <xdr:rowOff>154641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224118</xdr:colOff>
      <xdr:row>60</xdr:row>
      <xdr:rowOff>112059</xdr:rowOff>
    </xdr:from>
    <xdr:to>
      <xdr:col>10</xdr:col>
      <xdr:colOff>22412</xdr:colOff>
      <xdr:row>74</xdr:row>
      <xdr:rowOff>188259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201706</xdr:colOff>
      <xdr:row>60</xdr:row>
      <xdr:rowOff>168088</xdr:rowOff>
    </xdr:from>
    <xdr:to>
      <xdr:col>17</xdr:col>
      <xdr:colOff>537882</xdr:colOff>
      <xdr:row>75</xdr:row>
      <xdr:rowOff>53788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398370</xdr:colOff>
      <xdr:row>75</xdr:row>
      <xdr:rowOff>169769</xdr:rowOff>
    </xdr:from>
    <xdr:to>
      <xdr:col>4</xdr:col>
      <xdr:colOff>1037105</xdr:colOff>
      <xdr:row>90</xdr:row>
      <xdr:rowOff>55469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214033</xdr:colOff>
      <xdr:row>75</xdr:row>
      <xdr:rowOff>147357</xdr:rowOff>
    </xdr:from>
    <xdr:to>
      <xdr:col>10</xdr:col>
      <xdr:colOff>7844</xdr:colOff>
      <xdr:row>90</xdr:row>
      <xdr:rowOff>33057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370916</xdr:colOff>
      <xdr:row>75</xdr:row>
      <xdr:rowOff>147357</xdr:rowOff>
    </xdr:from>
    <xdr:to>
      <xdr:col>18</xdr:col>
      <xdr:colOff>101975</xdr:colOff>
      <xdr:row>90</xdr:row>
      <xdr:rowOff>33057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393327</xdr:colOff>
      <xdr:row>91</xdr:row>
      <xdr:rowOff>147356</xdr:rowOff>
    </xdr:from>
    <xdr:to>
      <xdr:col>4</xdr:col>
      <xdr:colOff>1032062</xdr:colOff>
      <xdr:row>106</xdr:row>
      <xdr:rowOff>33056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236445</xdr:colOff>
      <xdr:row>91</xdr:row>
      <xdr:rowOff>102533</xdr:rowOff>
    </xdr:from>
    <xdr:to>
      <xdr:col>10</xdr:col>
      <xdr:colOff>30256</xdr:colOff>
      <xdr:row>105</xdr:row>
      <xdr:rowOff>178733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0.47659</cdr:x>
      <cdr:y>0.42824</cdr:y>
    </cdr:from>
    <cdr:to>
      <cdr:x>0.55522</cdr:x>
      <cdr:y>0.60185</cdr:y>
    </cdr:to>
    <cdr:sp macro="" textlink="">
      <cdr:nvSpPr>
        <cdr:cNvPr id="2" name="Oval 1"/>
        <cdr:cNvSpPr/>
      </cdr:nvSpPr>
      <cdr:spPr>
        <a:xfrm xmlns:a="http://schemas.openxmlformats.org/drawingml/2006/main">
          <a:off x="2193925" y="1174750"/>
          <a:ext cx="361950" cy="47625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0.60759</cdr:x>
      <cdr:y>0.35151</cdr:y>
    </cdr:from>
    <cdr:to>
      <cdr:x>0.67689</cdr:x>
      <cdr:y>0.52512</cdr:y>
    </cdr:to>
    <cdr:sp macro="" textlink="">
      <cdr:nvSpPr>
        <cdr:cNvPr id="2" name="Oval 1"/>
        <cdr:cNvSpPr/>
      </cdr:nvSpPr>
      <cdr:spPr>
        <a:xfrm xmlns:a="http://schemas.openxmlformats.org/drawingml/2006/main">
          <a:off x="3173505" y="964267"/>
          <a:ext cx="361950" cy="47625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5</xdr:row>
      <xdr:rowOff>133350</xdr:rowOff>
    </xdr:from>
    <xdr:to>
      <xdr:col>15</xdr:col>
      <xdr:colOff>120318</xdr:colOff>
      <xdr:row>30</xdr:row>
      <xdr:rowOff>5556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85850"/>
          <a:ext cx="8892843" cy="4634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84" workbookViewId="0">
      <selection activeCell="A50" sqref="A15:XFD50"/>
    </sheetView>
  </sheetViews>
  <sheetFormatPr defaultRowHeight="15" x14ac:dyDescent="0.25"/>
  <cols>
    <col min="1" max="1" width="9.7109375" customWidth="1"/>
    <col min="2" max="2" width="11.7109375" customWidth="1"/>
    <col min="3" max="3" width="14.42578125" customWidth="1"/>
    <col min="4" max="4" width="13.140625" customWidth="1"/>
    <col min="5" max="5" width="10.5703125" customWidth="1"/>
    <col min="6" max="6" width="17.7109375" style="5" customWidth="1"/>
    <col min="7" max="7" width="12.85546875" hidden="1" customWidth="1"/>
    <col min="8" max="8" width="9.140625" style="11"/>
  </cols>
  <sheetData>
    <row r="1" spans="1:9" x14ac:dyDescent="0.25">
      <c r="A1" s="12" t="s">
        <v>15</v>
      </c>
      <c r="B1" s="12"/>
      <c r="C1" s="12"/>
      <c r="D1" s="12"/>
      <c r="E1" s="12"/>
      <c r="F1" s="12"/>
      <c r="G1" s="12"/>
      <c r="H1" s="12"/>
      <c r="I1" s="12"/>
    </row>
    <row r="2" spans="1:9" ht="54.75" customHeight="1" x14ac:dyDescent="0.25">
      <c r="A2" s="13" t="s">
        <v>10</v>
      </c>
      <c r="B2" t="s">
        <v>9</v>
      </c>
      <c r="C2" t="s">
        <v>13</v>
      </c>
      <c r="D2" t="s">
        <v>1</v>
      </c>
      <c r="E2" t="s">
        <v>3</v>
      </c>
      <c r="F2" s="5" t="s">
        <v>4</v>
      </c>
      <c r="H2" s="11" t="s">
        <v>7</v>
      </c>
    </row>
    <row r="3" spans="1:9" x14ac:dyDescent="0.25">
      <c r="A3">
        <v>10</v>
      </c>
      <c r="B3" t="s">
        <v>11</v>
      </c>
      <c r="C3">
        <v>100</v>
      </c>
      <c r="D3">
        <v>0</v>
      </c>
      <c r="E3">
        <v>100</v>
      </c>
      <c r="F3" s="5">
        <v>0</v>
      </c>
      <c r="H3" s="11">
        <v>0</v>
      </c>
    </row>
    <row r="4" spans="1:9" x14ac:dyDescent="0.25">
      <c r="A4">
        <v>10</v>
      </c>
      <c r="B4" t="s">
        <v>11</v>
      </c>
      <c r="C4">
        <v>100</v>
      </c>
      <c r="D4">
        <v>200</v>
      </c>
      <c r="E4">
        <v>91</v>
      </c>
      <c r="F4" s="5">
        <v>4.0000000000000002E-4</v>
      </c>
      <c r="H4" s="11">
        <f>(F4*E4*8*A3+(100-E4)*10/96*96)/(E4*8*A3+(100-E4)*96)</f>
        <v>1.1408644400785855E-2</v>
      </c>
    </row>
    <row r="5" spans="1:9" x14ac:dyDescent="0.25">
      <c r="A5">
        <v>10</v>
      </c>
      <c r="B5" t="s">
        <v>11</v>
      </c>
      <c r="C5">
        <v>100</v>
      </c>
      <c r="D5">
        <v>210</v>
      </c>
      <c r="E5">
        <v>85</v>
      </c>
      <c r="F5" s="5">
        <v>1.5E-3</v>
      </c>
      <c r="H5" s="11">
        <f>(F5*E5*8*A4+(100-E5)*10/96*96)/(E5*8*A4+(100-E5)*96)</f>
        <v>1.9441747572815533E-2</v>
      </c>
    </row>
    <row r="6" spans="1:9" x14ac:dyDescent="0.25">
      <c r="A6">
        <v>10</v>
      </c>
      <c r="B6" t="s">
        <v>11</v>
      </c>
      <c r="C6">
        <v>100</v>
      </c>
      <c r="D6">
        <v>220</v>
      </c>
      <c r="E6">
        <v>85</v>
      </c>
      <c r="F6" s="5">
        <v>2.8999999999999998E-3</v>
      </c>
      <c r="H6" s="11">
        <f t="shared" ref="H6:H32" si="0">(F6*E6*8*A5+(100-E6)*10/96*96)/(E6*8*A5+(100-E6)*96)</f>
        <v>2.0597087378640775E-2</v>
      </c>
    </row>
    <row r="7" spans="1:9" x14ac:dyDescent="0.25">
      <c r="A7">
        <v>10</v>
      </c>
      <c r="B7" t="s">
        <v>11</v>
      </c>
      <c r="C7">
        <v>100</v>
      </c>
      <c r="D7">
        <v>230</v>
      </c>
      <c r="E7">
        <v>70</v>
      </c>
      <c r="F7" s="5">
        <v>5.4999999999999997E-3</v>
      </c>
      <c r="H7" s="11">
        <f t="shared" si="0"/>
        <v>3.9009433962264153E-2</v>
      </c>
    </row>
    <row r="8" spans="1:9" x14ac:dyDescent="0.25">
      <c r="A8">
        <v>10</v>
      </c>
      <c r="B8" t="s">
        <v>11</v>
      </c>
      <c r="C8">
        <v>100</v>
      </c>
      <c r="D8">
        <v>240</v>
      </c>
      <c r="E8">
        <v>66</v>
      </c>
      <c r="F8" s="5">
        <v>1.5299999999999999E-2</v>
      </c>
      <c r="H8" s="11">
        <f t="shared" si="0"/>
        <v>4.9249063670411986E-2</v>
      </c>
    </row>
    <row r="9" spans="1:9" x14ac:dyDescent="0.25">
      <c r="A9">
        <v>10</v>
      </c>
      <c r="B9" t="s">
        <v>11</v>
      </c>
      <c r="C9">
        <v>100</v>
      </c>
      <c r="D9">
        <v>250</v>
      </c>
      <c r="E9">
        <v>47</v>
      </c>
      <c r="F9" s="5">
        <v>3.5099999999999999E-2</v>
      </c>
      <c r="H9" s="11">
        <f t="shared" si="0"/>
        <v>7.481645569620253E-2</v>
      </c>
    </row>
    <row r="10" spans="1:9" x14ac:dyDescent="0.25">
      <c r="A10">
        <v>10</v>
      </c>
      <c r="B10" t="s">
        <v>11</v>
      </c>
      <c r="C10">
        <v>100</v>
      </c>
      <c r="D10">
        <v>260</v>
      </c>
      <c r="E10">
        <v>45</v>
      </c>
      <c r="F10" s="5">
        <v>2.3E-2</v>
      </c>
      <c r="H10" s="11">
        <f t="shared" si="0"/>
        <v>7.1261261261261255E-2</v>
      </c>
    </row>
    <row r="11" spans="1:9" x14ac:dyDescent="0.25">
      <c r="A11">
        <v>10</v>
      </c>
      <c r="B11" t="s">
        <v>11</v>
      </c>
      <c r="C11">
        <v>100</v>
      </c>
      <c r="D11">
        <v>270</v>
      </c>
      <c r="E11">
        <v>39</v>
      </c>
      <c r="F11" s="5">
        <v>3.3700000000000001E-2</v>
      </c>
      <c r="H11" s="11">
        <f t="shared" si="0"/>
        <v>7.9672905525846702E-2</v>
      </c>
    </row>
    <row r="12" spans="1:9" x14ac:dyDescent="0.25">
      <c r="A12">
        <v>10</v>
      </c>
      <c r="B12" t="s">
        <v>11</v>
      </c>
      <c r="C12">
        <v>100</v>
      </c>
      <c r="D12">
        <v>280</v>
      </c>
      <c r="E12">
        <v>27</v>
      </c>
      <c r="F12" s="5">
        <v>0.1709</v>
      </c>
      <c r="H12" s="11">
        <f t="shared" si="0"/>
        <v>0.1198891797556719</v>
      </c>
    </row>
    <row r="13" spans="1:9" x14ac:dyDescent="0.25">
      <c r="A13">
        <v>10</v>
      </c>
      <c r="B13" t="s">
        <v>11</v>
      </c>
      <c r="C13">
        <v>100</v>
      </c>
      <c r="D13">
        <v>290</v>
      </c>
      <c r="E13">
        <v>16</v>
      </c>
      <c r="F13" s="5">
        <v>0.18990000000000001</v>
      </c>
      <c r="H13" s="11">
        <f t="shared" si="0"/>
        <v>0.1159109589041096</v>
      </c>
    </row>
    <row r="14" spans="1:9" x14ac:dyDescent="0.25">
      <c r="A14">
        <v>10</v>
      </c>
      <c r="B14" t="s">
        <v>11</v>
      </c>
      <c r="C14">
        <v>100</v>
      </c>
      <c r="D14">
        <v>300</v>
      </c>
      <c r="E14">
        <v>11</v>
      </c>
      <c r="F14" s="5">
        <v>0.25490000000000002</v>
      </c>
      <c r="H14" s="11">
        <f t="shared" si="0"/>
        <v>0.11824193548387096</v>
      </c>
    </row>
    <row r="15" spans="1:9" hidden="1" x14ac:dyDescent="0.25">
      <c r="A15">
        <v>10</v>
      </c>
      <c r="B15" t="s">
        <v>12</v>
      </c>
      <c r="C15">
        <v>100</v>
      </c>
      <c r="D15">
        <v>0</v>
      </c>
      <c r="E15">
        <v>100</v>
      </c>
      <c r="F15" s="5">
        <v>0</v>
      </c>
      <c r="H15" s="11">
        <f>(F15*E15*8*A14+(100-E15)*10/96*96)/(E15*8*A14+(100-E15)*96)</f>
        <v>0</v>
      </c>
    </row>
    <row r="16" spans="1:9" hidden="1" x14ac:dyDescent="0.25">
      <c r="A16">
        <v>10</v>
      </c>
      <c r="B16" t="s">
        <v>12</v>
      </c>
      <c r="C16">
        <v>100</v>
      </c>
      <c r="D16">
        <v>200</v>
      </c>
      <c r="E16">
        <v>82</v>
      </c>
      <c r="F16" s="5">
        <v>4.1000000000000003E-3</v>
      </c>
      <c r="H16" s="11">
        <f t="shared" si="0"/>
        <v>2.4963320463320466E-2</v>
      </c>
    </row>
    <row r="17" spans="1:8" hidden="1" x14ac:dyDescent="0.25">
      <c r="A17">
        <v>10</v>
      </c>
      <c r="B17" t="s">
        <v>12</v>
      </c>
      <c r="C17">
        <v>100</v>
      </c>
      <c r="D17">
        <v>210</v>
      </c>
      <c r="E17">
        <v>75</v>
      </c>
      <c r="F17" s="5">
        <v>5.8999999999999999E-3</v>
      </c>
      <c r="H17" s="11">
        <f t="shared" si="0"/>
        <v>3.3976190476190472E-2</v>
      </c>
    </row>
    <row r="18" spans="1:8" hidden="1" x14ac:dyDescent="0.25">
      <c r="A18">
        <v>10</v>
      </c>
      <c r="B18" t="s">
        <v>12</v>
      </c>
      <c r="C18">
        <v>100</v>
      </c>
      <c r="D18">
        <v>220</v>
      </c>
      <c r="E18">
        <v>61</v>
      </c>
      <c r="F18" s="5">
        <v>1.5800000000000002E-2</v>
      </c>
      <c r="H18" s="11">
        <f t="shared" si="0"/>
        <v>5.4163265306122456E-2</v>
      </c>
    </row>
    <row r="19" spans="1:8" hidden="1" x14ac:dyDescent="0.25">
      <c r="A19">
        <v>10</v>
      </c>
      <c r="B19" t="s">
        <v>12</v>
      </c>
      <c r="C19">
        <v>100</v>
      </c>
      <c r="D19">
        <v>230</v>
      </c>
      <c r="E19">
        <v>52</v>
      </c>
      <c r="F19" s="5">
        <v>1.8499999999999999E-2</v>
      </c>
      <c r="H19" s="11">
        <f t="shared" si="0"/>
        <v>6.3521897810218983E-2</v>
      </c>
    </row>
    <row r="20" spans="1:8" hidden="1" x14ac:dyDescent="0.25">
      <c r="A20">
        <v>10</v>
      </c>
      <c r="B20" t="s">
        <v>12</v>
      </c>
      <c r="C20">
        <v>100</v>
      </c>
      <c r="D20">
        <v>240</v>
      </c>
      <c r="E20">
        <v>45</v>
      </c>
      <c r="F20" s="5">
        <v>2.86E-2</v>
      </c>
      <c r="H20" s="11">
        <f t="shared" si="0"/>
        <v>7.3531531531531538E-2</v>
      </c>
    </row>
    <row r="21" spans="1:8" hidden="1" x14ac:dyDescent="0.25">
      <c r="A21">
        <v>10</v>
      </c>
      <c r="B21" t="s">
        <v>12</v>
      </c>
      <c r="C21">
        <v>100</v>
      </c>
      <c r="D21">
        <v>250</v>
      </c>
      <c r="E21">
        <v>25</v>
      </c>
      <c r="F21" s="5">
        <v>3.9100000000000003E-2</v>
      </c>
      <c r="H21" s="11">
        <f t="shared" si="0"/>
        <v>9.0021739130434791E-2</v>
      </c>
    </row>
    <row r="22" spans="1:8" hidden="1" x14ac:dyDescent="0.25">
      <c r="A22">
        <v>10</v>
      </c>
      <c r="B22" t="s">
        <v>12</v>
      </c>
      <c r="C22">
        <v>100</v>
      </c>
      <c r="D22">
        <v>260</v>
      </c>
      <c r="E22">
        <v>14</v>
      </c>
      <c r="F22" s="5">
        <v>4.6399999999999997E-2</v>
      </c>
      <c r="H22" s="11">
        <f t="shared" si="0"/>
        <v>9.7266211604095557E-2</v>
      </c>
    </row>
    <row r="23" spans="1:8" hidden="1" x14ac:dyDescent="0.25">
      <c r="A23">
        <v>10</v>
      </c>
      <c r="B23" t="s">
        <v>12</v>
      </c>
      <c r="C23">
        <v>100</v>
      </c>
      <c r="D23">
        <v>270</v>
      </c>
      <c r="E23">
        <v>16</v>
      </c>
      <c r="F23" s="5">
        <v>0.23449999999999999</v>
      </c>
      <c r="H23" s="11">
        <f>(F23*E23*8*A22+(100-E23)*10/96*96)/(E23*8*A22+(100-E23)*96)</f>
        <v>0.12202054794520546</v>
      </c>
    </row>
    <row r="24" spans="1:8" hidden="1" x14ac:dyDescent="0.25">
      <c r="A24">
        <v>10</v>
      </c>
      <c r="B24" t="s">
        <v>12</v>
      </c>
      <c r="C24">
        <v>100</v>
      </c>
      <c r="D24">
        <v>280</v>
      </c>
      <c r="E24">
        <v>6</v>
      </c>
      <c r="F24" s="5">
        <v>5.2999999999999999E-2</v>
      </c>
      <c r="H24" s="11">
        <f t="shared" si="0"/>
        <v>0.10158249158249159</v>
      </c>
    </row>
    <row r="25" spans="1:8" hidden="1" x14ac:dyDescent="0.25">
      <c r="A25">
        <v>10</v>
      </c>
      <c r="B25" t="s">
        <v>12</v>
      </c>
      <c r="C25">
        <v>100</v>
      </c>
      <c r="D25">
        <v>290</v>
      </c>
      <c r="E25">
        <v>7</v>
      </c>
      <c r="F25" s="5">
        <v>9.4799999999999995E-2</v>
      </c>
      <c r="H25" s="11">
        <f t="shared" si="0"/>
        <v>0.10361382799325464</v>
      </c>
    </row>
    <row r="26" spans="1:8" hidden="1" x14ac:dyDescent="0.25">
      <c r="A26">
        <v>10</v>
      </c>
      <c r="B26" t="s">
        <v>12</v>
      </c>
      <c r="C26">
        <v>100</v>
      </c>
      <c r="D26">
        <v>300</v>
      </c>
      <c r="E26">
        <v>5</v>
      </c>
      <c r="F26" s="5">
        <v>1.1259999999999999E-2</v>
      </c>
      <c r="H26" s="11">
        <f t="shared" si="0"/>
        <v>0.10026302521008404</v>
      </c>
    </row>
    <row r="27" spans="1:8" hidden="1" x14ac:dyDescent="0.25">
      <c r="A27">
        <v>10</v>
      </c>
      <c r="B27" t="s">
        <v>12</v>
      </c>
      <c r="C27">
        <v>130</v>
      </c>
      <c r="D27">
        <v>0</v>
      </c>
      <c r="E27">
        <v>100</v>
      </c>
      <c r="F27" s="5">
        <v>0</v>
      </c>
      <c r="H27" s="11">
        <f t="shared" si="0"/>
        <v>0</v>
      </c>
    </row>
    <row r="28" spans="1:8" hidden="1" x14ac:dyDescent="0.25">
      <c r="A28">
        <v>10</v>
      </c>
      <c r="B28" t="s">
        <v>12</v>
      </c>
      <c r="C28">
        <v>130</v>
      </c>
      <c r="D28">
        <v>200</v>
      </c>
      <c r="E28">
        <v>90</v>
      </c>
      <c r="F28" s="5">
        <v>1.1999999999999999E-3</v>
      </c>
      <c r="H28" s="11">
        <f t="shared" si="0"/>
        <v>1.3313725490196078E-2</v>
      </c>
    </row>
    <row r="29" spans="1:8" hidden="1" x14ac:dyDescent="0.25">
      <c r="A29">
        <v>10</v>
      </c>
      <c r="B29" t="s">
        <v>12</v>
      </c>
      <c r="C29">
        <v>130</v>
      </c>
      <c r="D29">
        <v>210</v>
      </c>
      <c r="E29">
        <v>79</v>
      </c>
      <c r="F29" s="5">
        <v>6.0000000000000001E-3</v>
      </c>
      <c r="H29" s="11">
        <f t="shared" si="0"/>
        <v>2.9740882917466412E-2</v>
      </c>
    </row>
    <row r="30" spans="1:8" hidden="1" x14ac:dyDescent="0.25">
      <c r="A30">
        <v>10</v>
      </c>
      <c r="B30" t="s">
        <v>12</v>
      </c>
      <c r="C30">
        <v>130</v>
      </c>
      <c r="D30">
        <v>220</v>
      </c>
      <c r="E30">
        <v>72</v>
      </c>
      <c r="F30" s="5">
        <v>1.7399999999999999E-2</v>
      </c>
      <c r="H30" s="11">
        <f t="shared" si="0"/>
        <v>4.5007575757575753E-2</v>
      </c>
    </row>
    <row r="31" spans="1:8" hidden="1" x14ac:dyDescent="0.25">
      <c r="A31">
        <v>10</v>
      </c>
      <c r="B31" t="s">
        <v>12</v>
      </c>
      <c r="C31">
        <v>130</v>
      </c>
      <c r="D31">
        <v>230</v>
      </c>
      <c r="E31">
        <v>100</v>
      </c>
      <c r="F31" s="5">
        <v>0.21440000000000001</v>
      </c>
      <c r="H31" s="11">
        <f t="shared" si="0"/>
        <v>0.21440000000000001</v>
      </c>
    </row>
    <row r="32" spans="1:8" hidden="1" x14ac:dyDescent="0.25">
      <c r="A32">
        <v>10</v>
      </c>
      <c r="B32" t="s">
        <v>12</v>
      </c>
      <c r="C32">
        <v>130</v>
      </c>
      <c r="D32">
        <v>240</v>
      </c>
      <c r="E32">
        <v>56</v>
      </c>
      <c r="F32" s="5">
        <v>3.44E-2</v>
      </c>
      <c r="H32" s="11">
        <f t="shared" si="0"/>
        <v>6.8257352941176477E-2</v>
      </c>
    </row>
    <row r="33" spans="1:8" hidden="1" x14ac:dyDescent="0.25">
      <c r="A33">
        <v>10</v>
      </c>
      <c r="B33" t="s">
        <v>12</v>
      </c>
      <c r="C33">
        <v>130</v>
      </c>
      <c r="D33">
        <v>250</v>
      </c>
      <c r="E33">
        <v>43</v>
      </c>
      <c r="F33" s="5">
        <v>2.63E-2</v>
      </c>
      <c r="H33" s="11">
        <f>(F33*E33*8*A32+(100-E33)*10/96*96)/(E33*8*A32+(100-E33)*96)</f>
        <v>7.4110412926391381E-2</v>
      </c>
    </row>
    <row r="34" spans="1:8" hidden="1" x14ac:dyDescent="0.25">
      <c r="A34">
        <v>10</v>
      </c>
      <c r="B34" t="s">
        <v>12</v>
      </c>
      <c r="C34">
        <v>130</v>
      </c>
      <c r="D34">
        <v>260</v>
      </c>
      <c r="E34">
        <v>27</v>
      </c>
      <c r="F34" s="5">
        <v>0.21659999999999999</v>
      </c>
      <c r="H34" s="11">
        <f>(F34*E34*8*A33+(100-E34)*10/96*96)/(E34*8*A33+(100-E34)*96)</f>
        <v>0.1306561954624782</v>
      </c>
    </row>
    <row r="35" spans="1:8" hidden="1" x14ac:dyDescent="0.25">
      <c r="A35">
        <v>10</v>
      </c>
      <c r="B35" t="s">
        <v>12</v>
      </c>
      <c r="C35">
        <v>130</v>
      </c>
      <c r="D35">
        <v>270</v>
      </c>
      <c r="E35">
        <v>19</v>
      </c>
      <c r="F35" s="5">
        <v>7.5999999999999998E-2</v>
      </c>
      <c r="H35" s="11">
        <f t="shared" ref="H35:H39" si="1">(F35*E35*8*A34+(100-E35)*10/96*96)/(E35*8*A34+(100-E35)*96)</f>
        <v>9.9561101549053357E-2</v>
      </c>
    </row>
    <row r="36" spans="1:8" hidden="1" x14ac:dyDescent="0.25">
      <c r="A36">
        <v>10</v>
      </c>
      <c r="B36" t="s">
        <v>12</v>
      </c>
      <c r="C36">
        <v>130</v>
      </c>
      <c r="D36">
        <v>280</v>
      </c>
      <c r="E36">
        <v>10</v>
      </c>
      <c r="F36" s="5">
        <v>0.1452</v>
      </c>
      <c r="H36" s="11">
        <f t="shared" si="1"/>
        <v>0.10764406779661016</v>
      </c>
    </row>
    <row r="37" spans="1:8" hidden="1" x14ac:dyDescent="0.25">
      <c r="A37">
        <v>10</v>
      </c>
      <c r="B37" t="s">
        <v>12</v>
      </c>
      <c r="C37">
        <v>130</v>
      </c>
      <c r="D37">
        <v>290</v>
      </c>
      <c r="E37">
        <v>13</v>
      </c>
      <c r="F37" s="5">
        <v>7.6799999999999993E-2</v>
      </c>
      <c r="H37" s="11">
        <f t="shared" si="1"/>
        <v>0.10113628620102214</v>
      </c>
    </row>
    <row r="38" spans="1:8" hidden="1" x14ac:dyDescent="0.25">
      <c r="A38">
        <v>10</v>
      </c>
      <c r="B38" t="s">
        <v>12</v>
      </c>
      <c r="C38">
        <v>130</v>
      </c>
      <c r="D38">
        <v>300</v>
      </c>
      <c r="E38">
        <v>6</v>
      </c>
      <c r="F38" s="5">
        <v>8.5099999999999995E-2</v>
      </c>
      <c r="H38" s="11">
        <f t="shared" si="1"/>
        <v>0.1032037037037037</v>
      </c>
    </row>
    <row r="39" spans="1:8" hidden="1" x14ac:dyDescent="0.25">
      <c r="A39">
        <v>10</v>
      </c>
      <c r="B39" t="s">
        <v>14</v>
      </c>
      <c r="C39">
        <v>100</v>
      </c>
      <c r="D39">
        <v>0</v>
      </c>
      <c r="E39">
        <v>100</v>
      </c>
      <c r="F39" s="5">
        <v>0</v>
      </c>
      <c r="H39" s="11">
        <f t="shared" si="1"/>
        <v>0</v>
      </c>
    </row>
    <row r="40" spans="1:8" hidden="1" x14ac:dyDescent="0.25">
      <c r="A40">
        <v>10</v>
      </c>
      <c r="B40" t="s">
        <v>14</v>
      </c>
      <c r="C40">
        <v>100</v>
      </c>
      <c r="D40">
        <v>200</v>
      </c>
      <c r="E40">
        <v>70</v>
      </c>
      <c r="F40" s="5">
        <v>1.06E-2</v>
      </c>
      <c r="H40" s="11">
        <f>(F40*E40*8*A39+(100-E40)*10/96*96)/(E40*8*A39+(100-E40)*96)</f>
        <v>4.2377358490566036E-2</v>
      </c>
    </row>
    <row r="41" spans="1:8" hidden="1" x14ac:dyDescent="0.25">
      <c r="A41">
        <v>10</v>
      </c>
      <c r="B41" t="s">
        <v>14</v>
      </c>
      <c r="C41">
        <v>100</v>
      </c>
      <c r="D41">
        <v>210</v>
      </c>
      <c r="E41">
        <v>58</v>
      </c>
      <c r="F41" s="5">
        <v>1.1299999999999999E-2</v>
      </c>
      <c r="H41" s="11">
        <f t="shared" ref="H41:H49" si="2">(F41*E41*8*A40+(100-E41)*10/96*96)/(E41*8*A40+(100-E41)*96)</f>
        <v>5.4477859778597787E-2</v>
      </c>
    </row>
    <row r="42" spans="1:8" hidden="1" x14ac:dyDescent="0.25">
      <c r="A42">
        <v>10</v>
      </c>
      <c r="B42" t="s">
        <v>14</v>
      </c>
      <c r="C42">
        <v>100</v>
      </c>
      <c r="D42">
        <v>220</v>
      </c>
      <c r="E42">
        <v>55</v>
      </c>
      <c r="F42" s="5">
        <v>1.5900000000000001E-2</v>
      </c>
      <c r="H42" s="11">
        <f t="shared" si="2"/>
        <v>5.9628440366972478E-2</v>
      </c>
    </row>
    <row r="43" spans="1:8" hidden="1" x14ac:dyDescent="0.25">
      <c r="A43">
        <v>10</v>
      </c>
      <c r="B43" t="s">
        <v>14</v>
      </c>
      <c r="C43">
        <v>100</v>
      </c>
      <c r="D43">
        <v>230</v>
      </c>
      <c r="E43">
        <v>39</v>
      </c>
      <c r="F43" s="5">
        <v>7.3200000000000001E-2</v>
      </c>
      <c r="H43" s="11">
        <f t="shared" si="2"/>
        <v>9.3402852049910876E-2</v>
      </c>
    </row>
    <row r="44" spans="1:8" hidden="1" x14ac:dyDescent="0.25">
      <c r="A44">
        <v>10</v>
      </c>
      <c r="B44" t="s">
        <v>14</v>
      </c>
      <c r="C44">
        <v>100</v>
      </c>
      <c r="D44">
        <v>240</v>
      </c>
      <c r="E44">
        <v>36</v>
      </c>
      <c r="F44" s="5">
        <v>0.1457</v>
      </c>
      <c r="H44" s="11">
        <f t="shared" si="2"/>
        <v>0.11742198581560284</v>
      </c>
    </row>
    <row r="45" spans="1:8" hidden="1" x14ac:dyDescent="0.25">
      <c r="A45">
        <v>10</v>
      </c>
      <c r="B45" t="s">
        <v>14</v>
      </c>
      <c r="C45">
        <v>100</v>
      </c>
      <c r="D45">
        <v>250</v>
      </c>
      <c r="E45">
        <v>18</v>
      </c>
      <c r="F45" s="5">
        <v>5.3999999999999999E-2</v>
      </c>
      <c r="H45" s="11">
        <f t="shared" si="2"/>
        <v>9.6408934707903779E-2</v>
      </c>
    </row>
    <row r="46" spans="1:8" hidden="1" x14ac:dyDescent="0.25">
      <c r="A46">
        <v>10</v>
      </c>
      <c r="B46" t="s">
        <v>14</v>
      </c>
      <c r="C46">
        <v>100</v>
      </c>
      <c r="D46">
        <v>260</v>
      </c>
      <c r="E46">
        <v>9</v>
      </c>
      <c r="F46" s="5">
        <v>0.36159999999999998</v>
      </c>
      <c r="H46" s="11">
        <f t="shared" si="2"/>
        <v>0.12376818950930625</v>
      </c>
    </row>
    <row r="47" spans="1:8" hidden="1" x14ac:dyDescent="0.25">
      <c r="A47">
        <v>10</v>
      </c>
      <c r="B47" t="s">
        <v>14</v>
      </c>
      <c r="C47">
        <v>100</v>
      </c>
      <c r="D47">
        <v>270</v>
      </c>
      <c r="E47">
        <v>10</v>
      </c>
      <c r="F47" s="5">
        <v>7.0000000000000007E-2</v>
      </c>
      <c r="H47" s="11">
        <f t="shared" si="2"/>
        <v>0.10127118644067797</v>
      </c>
    </row>
    <row r="48" spans="1:8" hidden="1" x14ac:dyDescent="0.25">
      <c r="A48">
        <v>10</v>
      </c>
      <c r="B48" t="s">
        <v>14</v>
      </c>
      <c r="C48">
        <v>100</v>
      </c>
      <c r="D48">
        <v>280</v>
      </c>
      <c r="E48">
        <v>6</v>
      </c>
      <c r="F48" s="5">
        <v>0.19769999999999999</v>
      </c>
      <c r="H48" s="11">
        <f t="shared" si="2"/>
        <v>0.10889057239057238</v>
      </c>
    </row>
    <row r="49" spans="1:8" hidden="1" x14ac:dyDescent="0.25">
      <c r="A49">
        <v>10</v>
      </c>
      <c r="B49" t="s">
        <v>14</v>
      </c>
      <c r="C49">
        <v>100</v>
      </c>
      <c r="D49">
        <v>290</v>
      </c>
      <c r="E49">
        <v>5</v>
      </c>
      <c r="F49" s="5">
        <v>0.23499999999999999</v>
      </c>
      <c r="H49" s="11">
        <f t="shared" si="2"/>
        <v>0.10966386554621849</v>
      </c>
    </row>
    <row r="50" spans="1:8" hidden="1" x14ac:dyDescent="0.25">
      <c r="A50">
        <v>10</v>
      </c>
      <c r="B50" t="s">
        <v>14</v>
      </c>
      <c r="C50">
        <v>100</v>
      </c>
      <c r="D50">
        <v>300</v>
      </c>
      <c r="E50">
        <v>1</v>
      </c>
      <c r="F50" s="5">
        <v>0.25009999999999999</v>
      </c>
      <c r="H50" s="11">
        <f>(F50*E50*8*A49+(100-E50)*10/96*96)/(E50*8*A49+(100-E50)*96)</f>
        <v>0.10538480801335559</v>
      </c>
    </row>
    <row r="51" spans="1:8" hidden="1" x14ac:dyDescent="0.25">
      <c r="A51">
        <v>10</v>
      </c>
      <c r="B51" t="s">
        <v>14</v>
      </c>
      <c r="C51">
        <v>115</v>
      </c>
      <c r="D51">
        <v>0</v>
      </c>
      <c r="E51">
        <v>100</v>
      </c>
      <c r="F51" s="5">
        <v>0</v>
      </c>
      <c r="H51" s="11">
        <f t="shared" ref="H51:H57" si="3">(F51*E51*8*A50+(100-E51)*10/96*96)/(E51*8*A50+(100-E51)*96)</f>
        <v>0</v>
      </c>
    </row>
    <row r="52" spans="1:8" hidden="1" x14ac:dyDescent="0.25">
      <c r="A52">
        <v>10</v>
      </c>
      <c r="B52" t="s">
        <v>14</v>
      </c>
      <c r="C52">
        <v>115</v>
      </c>
      <c r="D52">
        <v>200</v>
      </c>
      <c r="E52">
        <v>76</v>
      </c>
      <c r="F52" s="5">
        <v>3.0000000000000001E-3</v>
      </c>
      <c r="H52" s="11">
        <f t="shared" si="3"/>
        <v>3.0801526717557252E-2</v>
      </c>
    </row>
    <row r="53" spans="1:8" hidden="1" x14ac:dyDescent="0.25">
      <c r="A53">
        <v>10</v>
      </c>
      <c r="B53" t="s">
        <v>14</v>
      </c>
      <c r="C53">
        <v>115</v>
      </c>
      <c r="D53">
        <v>210</v>
      </c>
      <c r="E53">
        <v>63</v>
      </c>
      <c r="F53" s="5">
        <v>7.9000000000000008E-3</v>
      </c>
      <c r="H53" s="11">
        <f t="shared" si="3"/>
        <v>4.7697392923649912E-2</v>
      </c>
    </row>
    <row r="54" spans="1:8" hidden="1" x14ac:dyDescent="0.25">
      <c r="A54">
        <v>10</v>
      </c>
      <c r="B54" t="s">
        <v>14</v>
      </c>
      <c r="C54">
        <v>115</v>
      </c>
      <c r="D54">
        <v>220</v>
      </c>
      <c r="E54">
        <v>58</v>
      </c>
      <c r="F54" s="5">
        <v>1.34E-2</v>
      </c>
      <c r="H54" s="11">
        <f t="shared" si="3"/>
        <v>5.5601476014760148E-2</v>
      </c>
    </row>
    <row r="55" spans="1:8" hidden="1" x14ac:dyDescent="0.25">
      <c r="A55">
        <v>10</v>
      </c>
      <c r="B55" t="s">
        <v>14</v>
      </c>
      <c r="C55">
        <v>115</v>
      </c>
      <c r="D55">
        <v>230</v>
      </c>
      <c r="E55">
        <v>55</v>
      </c>
      <c r="F55" s="5">
        <v>1.8700000000000001E-2</v>
      </c>
      <c r="H55" s="11">
        <f t="shared" si="3"/>
        <v>6.1041284403669724E-2</v>
      </c>
    </row>
    <row r="56" spans="1:8" hidden="1" x14ac:dyDescent="0.25">
      <c r="A56">
        <v>10</v>
      </c>
      <c r="B56" t="s">
        <v>14</v>
      </c>
      <c r="C56">
        <v>115</v>
      </c>
      <c r="D56">
        <v>240</v>
      </c>
      <c r="E56">
        <v>46</v>
      </c>
      <c r="F56" s="5">
        <v>3.2899999999999999E-2</v>
      </c>
      <c r="H56" s="11">
        <f t="shared" si="3"/>
        <v>7.4579422382671484E-2</v>
      </c>
    </row>
    <row r="57" spans="1:8" hidden="1" x14ac:dyDescent="0.25">
      <c r="A57">
        <v>10</v>
      </c>
      <c r="B57" t="s">
        <v>14</v>
      </c>
      <c r="C57">
        <v>115</v>
      </c>
      <c r="D57">
        <v>250</v>
      </c>
      <c r="E57">
        <v>30</v>
      </c>
      <c r="F57" s="5">
        <v>0.20519999999999999</v>
      </c>
      <c r="H57" s="11">
        <f t="shared" si="3"/>
        <v>0.13075438596491229</v>
      </c>
    </row>
    <row r="58" spans="1:8" hidden="1" x14ac:dyDescent="0.25">
      <c r="A58">
        <v>10</v>
      </c>
      <c r="B58" t="s">
        <v>14</v>
      </c>
      <c r="C58">
        <v>115</v>
      </c>
      <c r="D58">
        <v>260</v>
      </c>
      <c r="E58">
        <v>18</v>
      </c>
      <c r="F58" s="5">
        <v>3.7100000000000001E-2</v>
      </c>
      <c r="H58" s="11">
        <f>(F58*E58*8*A57+(100-E58)*10/96*96)/(E58*8*A57+(100-E58)*96)</f>
        <v>9.3795532646048105E-2</v>
      </c>
    </row>
    <row r="59" spans="1:8" hidden="1" x14ac:dyDescent="0.25">
      <c r="A59">
        <v>10</v>
      </c>
      <c r="B59" t="s">
        <v>14</v>
      </c>
      <c r="C59">
        <v>115</v>
      </c>
      <c r="D59">
        <v>270</v>
      </c>
      <c r="E59">
        <v>14</v>
      </c>
      <c r="F59" s="5">
        <v>4.9700000000000001E-2</v>
      </c>
      <c r="H59" s="11">
        <f t="shared" ref="H59:H62" si="4">(F59*E59*8*A58+(100-E59)*10/96*96)/(E59*8*A58+(100-E59)*96)</f>
        <v>9.7660409556313998E-2</v>
      </c>
    </row>
    <row r="60" spans="1:8" hidden="1" x14ac:dyDescent="0.25">
      <c r="A60">
        <v>10</v>
      </c>
      <c r="B60" t="s">
        <v>14</v>
      </c>
      <c r="C60">
        <v>115</v>
      </c>
      <c r="D60">
        <v>280</v>
      </c>
      <c r="E60">
        <v>7</v>
      </c>
      <c r="F60" s="5">
        <v>7.4700000000000003E-2</v>
      </c>
      <c r="H60" s="11">
        <f t="shared" si="4"/>
        <v>0.1024274873524452</v>
      </c>
    </row>
    <row r="61" spans="1:8" hidden="1" x14ac:dyDescent="0.25">
      <c r="A61">
        <v>10</v>
      </c>
      <c r="B61" t="s">
        <v>14</v>
      </c>
      <c r="C61">
        <v>115</v>
      </c>
      <c r="D61">
        <v>290</v>
      </c>
      <c r="E61">
        <v>10</v>
      </c>
      <c r="F61" s="5">
        <v>8.2100000000000006E-2</v>
      </c>
      <c r="H61" s="11">
        <f t="shared" si="4"/>
        <v>0.10229661016949153</v>
      </c>
    </row>
    <row r="62" spans="1:8" hidden="1" x14ac:dyDescent="0.25">
      <c r="A62">
        <v>10</v>
      </c>
      <c r="B62" t="s">
        <v>14</v>
      </c>
      <c r="C62">
        <v>115</v>
      </c>
      <c r="D62">
        <v>300</v>
      </c>
      <c r="E62">
        <v>3</v>
      </c>
      <c r="F62" s="5">
        <v>0.43509999999999999</v>
      </c>
      <c r="H62" s="11">
        <f t="shared" si="4"/>
        <v>0.11248157453936349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47" zoomScaleNormal="100" workbookViewId="0">
      <selection activeCell="R61" sqref="R61"/>
    </sheetView>
  </sheetViews>
  <sheetFormatPr defaultRowHeight="15" x14ac:dyDescent="0.25"/>
  <cols>
    <col min="1" max="1" width="15.5703125" customWidth="1"/>
    <col min="2" max="2" width="25.28515625" customWidth="1"/>
    <col min="5" max="5" width="16.7109375" customWidth="1"/>
    <col min="6" max="6" width="24.42578125" style="5" customWidth="1"/>
    <col min="8" max="8" width="29.5703125" style="5" customWidth="1"/>
  </cols>
  <sheetData>
    <row r="1" spans="1:8" s="10" customFormat="1" x14ac:dyDescent="0.25">
      <c r="A1" s="12" t="s">
        <v>8</v>
      </c>
      <c r="B1" s="12"/>
      <c r="C1" s="12"/>
      <c r="D1" s="12"/>
      <c r="E1" s="12"/>
      <c r="F1" s="12"/>
      <c r="G1" s="12"/>
      <c r="H1" s="12"/>
    </row>
    <row r="2" spans="1:8" x14ac:dyDescent="0.25">
      <c r="A2" t="s">
        <v>6</v>
      </c>
      <c r="B2" t="s">
        <v>0</v>
      </c>
      <c r="C2" t="s">
        <v>1</v>
      </c>
      <c r="D2" t="s">
        <v>2</v>
      </c>
      <c r="E2" t="s">
        <v>3</v>
      </c>
      <c r="F2" s="5" t="s">
        <v>4</v>
      </c>
      <c r="H2" s="5" t="s">
        <v>7</v>
      </c>
    </row>
    <row r="3" spans="1:8" x14ac:dyDescent="0.25">
      <c r="A3">
        <v>700</v>
      </c>
      <c r="B3">
        <v>1</v>
      </c>
      <c r="C3">
        <v>0</v>
      </c>
      <c r="D3">
        <v>1</v>
      </c>
      <c r="E3">
        <v>100</v>
      </c>
      <c r="F3" s="5">
        <f>0</f>
        <v>0</v>
      </c>
      <c r="H3" s="6">
        <f>(E3*F3+(100-E3)*30/96)/100</f>
        <v>0</v>
      </c>
    </row>
    <row r="4" spans="1:8" x14ac:dyDescent="0.25">
      <c r="A4">
        <v>700</v>
      </c>
      <c r="B4">
        <v>1</v>
      </c>
      <c r="C4">
        <v>0</v>
      </c>
      <c r="D4">
        <v>2</v>
      </c>
      <c r="E4">
        <v>100</v>
      </c>
      <c r="F4" s="5">
        <v>0</v>
      </c>
      <c r="H4" s="5">
        <f>(E4*F4+(100-E4)*30/96)/100</f>
        <v>0</v>
      </c>
    </row>
    <row r="5" spans="1:8" x14ac:dyDescent="0.25">
      <c r="A5">
        <v>700</v>
      </c>
      <c r="B5">
        <v>1</v>
      </c>
      <c r="C5">
        <v>0</v>
      </c>
      <c r="D5">
        <v>3</v>
      </c>
    </row>
    <row r="6" spans="1:8" s="2" customFormat="1" x14ac:dyDescent="0.25">
      <c r="A6" s="2">
        <v>700</v>
      </c>
      <c r="B6" s="2">
        <v>1</v>
      </c>
      <c r="C6" s="2">
        <v>10</v>
      </c>
      <c r="D6" s="2">
        <v>1</v>
      </c>
      <c r="E6" s="2">
        <v>99</v>
      </c>
      <c r="F6" s="6">
        <v>0</v>
      </c>
      <c r="H6" s="6">
        <f>(E6*F6+(100-E6)*30/96)/100</f>
        <v>3.1250000000000002E-3</v>
      </c>
    </row>
    <row r="7" spans="1:8" s="2" customFormat="1" x14ac:dyDescent="0.25">
      <c r="A7" s="2">
        <v>700</v>
      </c>
      <c r="B7" s="2">
        <v>1</v>
      </c>
      <c r="C7" s="2">
        <v>10</v>
      </c>
      <c r="D7" s="2">
        <v>2</v>
      </c>
      <c r="E7" s="2">
        <v>100</v>
      </c>
      <c r="F7" s="6">
        <v>1.1999999999999999E-3</v>
      </c>
      <c r="H7" s="6">
        <f t="shared" ref="H7:H19" si="0">(E7*F7+(100-E7)*30/96)/100</f>
        <v>1.1999999999999999E-3</v>
      </c>
    </row>
    <row r="8" spans="1:8" s="2" customFormat="1" x14ac:dyDescent="0.25">
      <c r="A8" s="2">
        <v>700</v>
      </c>
      <c r="B8" s="2">
        <v>1</v>
      </c>
      <c r="C8" s="2">
        <v>10</v>
      </c>
      <c r="D8" s="2">
        <v>3</v>
      </c>
      <c r="E8" s="2">
        <v>100</v>
      </c>
      <c r="F8" s="6">
        <v>0</v>
      </c>
      <c r="H8" s="6">
        <f t="shared" si="0"/>
        <v>0</v>
      </c>
    </row>
    <row r="9" spans="1:8" s="2" customFormat="1" x14ac:dyDescent="0.25">
      <c r="A9" s="2">
        <v>700</v>
      </c>
      <c r="B9" s="2">
        <v>1</v>
      </c>
      <c r="C9" s="2">
        <v>20</v>
      </c>
      <c r="D9" s="2">
        <v>1</v>
      </c>
      <c r="E9" s="2">
        <v>93</v>
      </c>
      <c r="F9" s="6">
        <f>0.0053</f>
        <v>5.3E-3</v>
      </c>
      <c r="H9" s="6">
        <f>(E9*F9+(100-E9)*30/96)/100</f>
        <v>2.6804000000000001E-2</v>
      </c>
    </row>
    <row r="10" spans="1:8" s="2" customFormat="1" x14ac:dyDescent="0.25">
      <c r="A10" s="2">
        <v>700</v>
      </c>
      <c r="B10" s="2">
        <v>1</v>
      </c>
      <c r="C10" s="2">
        <v>20</v>
      </c>
      <c r="D10" s="2">
        <v>2</v>
      </c>
      <c r="E10" s="2">
        <v>94</v>
      </c>
      <c r="F10" s="6">
        <v>6.6E-3</v>
      </c>
      <c r="G10" s="2" t="s">
        <v>5</v>
      </c>
      <c r="H10" s="6">
        <f t="shared" si="0"/>
        <v>2.4954E-2</v>
      </c>
    </row>
    <row r="11" spans="1:8" s="2" customFormat="1" x14ac:dyDescent="0.25">
      <c r="A11" s="2">
        <v>700</v>
      </c>
      <c r="B11" s="2">
        <v>1</v>
      </c>
      <c r="C11" s="2">
        <v>20</v>
      </c>
      <c r="D11" s="2">
        <v>3</v>
      </c>
      <c r="E11" s="2">
        <v>86</v>
      </c>
      <c r="F11" s="6">
        <v>7.3000000000000001E-3</v>
      </c>
      <c r="G11" s="2" t="s">
        <v>5</v>
      </c>
      <c r="H11" s="6">
        <f t="shared" si="0"/>
        <v>5.0027999999999996E-2</v>
      </c>
    </row>
    <row r="12" spans="1:8" s="2" customFormat="1" x14ac:dyDescent="0.25">
      <c r="A12" s="2">
        <v>700</v>
      </c>
      <c r="B12" s="2">
        <v>1</v>
      </c>
      <c r="C12" s="2">
        <v>30</v>
      </c>
      <c r="D12" s="2">
        <v>1</v>
      </c>
      <c r="E12" s="2">
        <v>49</v>
      </c>
      <c r="F12" s="6">
        <f>0.0433</f>
        <v>4.3299999999999998E-2</v>
      </c>
      <c r="G12" s="2" t="s">
        <v>5</v>
      </c>
      <c r="H12" s="6">
        <f>(E12*F12+(100-E12)*30/96)/100</f>
        <v>0.180592</v>
      </c>
    </row>
    <row r="13" spans="1:8" s="2" customFormat="1" x14ac:dyDescent="0.25">
      <c r="A13" s="2">
        <v>700</v>
      </c>
      <c r="B13" s="2">
        <v>1</v>
      </c>
      <c r="C13" s="2">
        <v>30</v>
      </c>
      <c r="D13" s="2">
        <v>2</v>
      </c>
      <c r="E13" s="2">
        <v>68</v>
      </c>
      <c r="F13" s="6">
        <v>4.9399999999999999E-2</v>
      </c>
      <c r="G13" s="2" t="s">
        <v>5</v>
      </c>
      <c r="H13" s="6">
        <f t="shared" si="0"/>
        <v>0.13359199999999999</v>
      </c>
    </row>
    <row r="14" spans="1:8" s="2" customFormat="1" x14ac:dyDescent="0.25">
      <c r="A14" s="2">
        <v>700</v>
      </c>
      <c r="B14" s="2">
        <v>1</v>
      </c>
      <c r="C14" s="2">
        <v>30</v>
      </c>
      <c r="D14" s="2">
        <v>3</v>
      </c>
      <c r="E14" s="2">
        <v>40</v>
      </c>
      <c r="F14" s="6">
        <v>0.05</v>
      </c>
      <c r="G14" s="2" t="s">
        <v>5</v>
      </c>
      <c r="H14" s="6">
        <f t="shared" si="0"/>
        <v>0.20749999999999999</v>
      </c>
    </row>
    <row r="15" spans="1:8" s="2" customFormat="1" x14ac:dyDescent="0.25">
      <c r="A15" s="2">
        <v>700</v>
      </c>
      <c r="B15" s="2">
        <v>1</v>
      </c>
      <c r="C15" s="2">
        <v>40</v>
      </c>
      <c r="D15" s="2">
        <v>1</v>
      </c>
      <c r="E15" s="2">
        <v>2</v>
      </c>
      <c r="F15" s="6">
        <v>0</v>
      </c>
      <c r="G15" s="2" t="s">
        <v>5</v>
      </c>
      <c r="H15" s="6">
        <f>(E15*F15+(100-E15)*30/96)/100</f>
        <v>0.30625000000000002</v>
      </c>
    </row>
    <row r="16" spans="1:8" s="2" customFormat="1" x14ac:dyDescent="0.25">
      <c r="A16" s="2">
        <v>700</v>
      </c>
      <c r="B16" s="2">
        <v>1</v>
      </c>
      <c r="C16" s="2">
        <v>40</v>
      </c>
      <c r="D16" s="2">
        <v>2</v>
      </c>
      <c r="E16" s="2">
        <v>23</v>
      </c>
      <c r="F16" s="6">
        <v>0.13689999999999999</v>
      </c>
      <c r="G16" s="2" t="s">
        <v>5</v>
      </c>
      <c r="H16" s="6">
        <f t="shared" si="0"/>
        <v>0.27211199999999997</v>
      </c>
    </row>
    <row r="17" spans="1:8" s="2" customFormat="1" x14ac:dyDescent="0.25">
      <c r="A17" s="2">
        <v>700</v>
      </c>
      <c r="B17" s="2">
        <v>1</v>
      </c>
      <c r="C17" s="2">
        <v>40</v>
      </c>
      <c r="D17" s="2">
        <v>3</v>
      </c>
      <c r="E17" s="2">
        <v>4</v>
      </c>
      <c r="F17" s="6">
        <v>0.21390000000000001</v>
      </c>
      <c r="G17" s="2" t="s">
        <v>5</v>
      </c>
      <c r="H17" s="6">
        <f t="shared" si="0"/>
        <v>0.308556</v>
      </c>
    </row>
    <row r="18" spans="1:8" s="1" customFormat="1" x14ac:dyDescent="0.25">
      <c r="A18" s="1">
        <v>700</v>
      </c>
      <c r="B18" s="1">
        <v>10</v>
      </c>
      <c r="C18" s="1">
        <v>0</v>
      </c>
      <c r="D18" s="1">
        <v>1</v>
      </c>
      <c r="E18" s="3">
        <v>100</v>
      </c>
      <c r="F18" s="9">
        <v>0</v>
      </c>
      <c r="H18" s="6">
        <f>(E18*F18+(100-E18)*30/96)/100</f>
        <v>0</v>
      </c>
    </row>
    <row r="19" spans="1:8" x14ac:dyDescent="0.25">
      <c r="A19">
        <v>700</v>
      </c>
      <c r="B19">
        <v>10</v>
      </c>
      <c r="C19">
        <v>0</v>
      </c>
      <c r="D19">
        <v>2</v>
      </c>
      <c r="E19">
        <v>100</v>
      </c>
      <c r="F19" s="5">
        <v>4.0000000000000001E-3</v>
      </c>
      <c r="H19" s="5">
        <f t="shared" si="0"/>
        <v>4.0000000000000001E-3</v>
      </c>
    </row>
    <row r="20" spans="1:8" s="2" customFormat="1" x14ac:dyDescent="0.25">
      <c r="A20" s="2">
        <v>700</v>
      </c>
      <c r="B20" s="2">
        <v>10</v>
      </c>
      <c r="C20" s="2">
        <v>0</v>
      </c>
      <c r="D20" s="2">
        <v>3</v>
      </c>
      <c r="F20" s="6"/>
      <c r="H20" s="6"/>
    </row>
    <row r="21" spans="1:8" s="2" customFormat="1" x14ac:dyDescent="0.25">
      <c r="A21" s="2">
        <v>700</v>
      </c>
      <c r="B21" s="2">
        <v>10</v>
      </c>
      <c r="C21" s="2">
        <v>10</v>
      </c>
      <c r="D21" s="2">
        <v>1</v>
      </c>
      <c r="E21" s="2">
        <v>100</v>
      </c>
      <c r="F21" s="6">
        <f>0.0044</f>
        <v>4.4000000000000003E-3</v>
      </c>
      <c r="H21" s="6">
        <f t="shared" ref="H21:H43" si="1">(E21*F21+(100-E21)*30/96)/100</f>
        <v>4.4000000000000003E-3</v>
      </c>
    </row>
    <row r="22" spans="1:8" s="2" customFormat="1" x14ac:dyDescent="0.25">
      <c r="A22" s="2">
        <v>700</v>
      </c>
      <c r="B22" s="2">
        <v>10</v>
      </c>
      <c r="C22" s="2">
        <v>10</v>
      </c>
      <c r="D22" s="2">
        <v>2</v>
      </c>
      <c r="E22" s="2">
        <v>100</v>
      </c>
      <c r="F22" s="6">
        <v>4.4999999999999997E-3</v>
      </c>
      <c r="H22" s="6">
        <f t="shared" si="1"/>
        <v>4.4999999999999997E-3</v>
      </c>
    </row>
    <row r="23" spans="1:8" s="3" customFormat="1" x14ac:dyDescent="0.25">
      <c r="A23" s="3">
        <v>700</v>
      </c>
      <c r="B23" s="3">
        <v>10</v>
      </c>
      <c r="C23" s="3">
        <v>10</v>
      </c>
      <c r="D23" s="3">
        <v>3</v>
      </c>
      <c r="E23" s="3">
        <v>100</v>
      </c>
      <c r="F23" s="8">
        <v>0</v>
      </c>
      <c r="H23" s="8">
        <f t="shared" si="1"/>
        <v>0</v>
      </c>
    </row>
    <row r="24" spans="1:8" s="2" customFormat="1" x14ac:dyDescent="0.25">
      <c r="A24" s="2">
        <v>700</v>
      </c>
      <c r="B24" s="2">
        <v>10</v>
      </c>
      <c r="C24" s="2">
        <v>20</v>
      </c>
      <c r="D24" s="2">
        <v>1</v>
      </c>
      <c r="E24" s="2">
        <v>97</v>
      </c>
      <c r="F24" s="6">
        <f>0.0525</f>
        <v>5.2499999999999998E-2</v>
      </c>
      <c r="H24" s="6">
        <f t="shared" si="1"/>
        <v>6.0299999999999999E-2</v>
      </c>
    </row>
    <row r="25" spans="1:8" s="4" customFormat="1" x14ac:dyDescent="0.25">
      <c r="A25" s="2">
        <v>700</v>
      </c>
      <c r="B25" s="4">
        <v>10</v>
      </c>
      <c r="C25" s="4">
        <v>20</v>
      </c>
      <c r="D25" s="4">
        <v>2</v>
      </c>
      <c r="E25" s="4">
        <v>99</v>
      </c>
      <c r="F25" s="7">
        <v>2.5000000000000001E-3</v>
      </c>
      <c r="G25" s="4" t="s">
        <v>5</v>
      </c>
      <c r="H25" s="7">
        <f t="shared" si="1"/>
        <v>5.6000000000000008E-3</v>
      </c>
    </row>
    <row r="26" spans="1:8" s="2" customFormat="1" x14ac:dyDescent="0.25">
      <c r="A26" s="2">
        <v>700</v>
      </c>
      <c r="B26" s="2">
        <v>10</v>
      </c>
      <c r="C26" s="2">
        <v>20</v>
      </c>
      <c r="D26" s="2">
        <v>3</v>
      </c>
      <c r="E26" s="2">
        <v>92</v>
      </c>
      <c r="F26" s="6">
        <v>1.5E-3</v>
      </c>
      <c r="G26" s="2" t="s">
        <v>5</v>
      </c>
      <c r="H26" s="6">
        <f t="shared" si="1"/>
        <v>2.6380000000000001E-2</v>
      </c>
    </row>
    <row r="27" spans="1:8" s="3" customFormat="1" x14ac:dyDescent="0.25">
      <c r="A27" s="3">
        <v>700</v>
      </c>
      <c r="B27" s="3">
        <v>10</v>
      </c>
      <c r="C27" s="3">
        <v>30</v>
      </c>
      <c r="D27" s="3">
        <v>1</v>
      </c>
      <c r="E27" s="3">
        <v>46</v>
      </c>
      <c r="F27" s="8">
        <f>0.0304</f>
        <v>3.04E-2</v>
      </c>
      <c r="G27" s="3" t="s">
        <v>5</v>
      </c>
      <c r="H27" s="8">
        <f t="shared" si="1"/>
        <v>0.18273399999999998</v>
      </c>
    </row>
    <row r="28" spans="1:8" s="2" customFormat="1" x14ac:dyDescent="0.25">
      <c r="A28" s="2">
        <v>700</v>
      </c>
      <c r="B28" s="2">
        <v>10</v>
      </c>
      <c r="C28" s="2">
        <v>30</v>
      </c>
      <c r="D28" s="2">
        <v>2</v>
      </c>
      <c r="E28" s="2">
        <v>59</v>
      </c>
      <c r="F28" s="6">
        <v>0.2354</v>
      </c>
      <c r="G28" s="2" t="s">
        <v>5</v>
      </c>
      <c r="H28" s="6">
        <f t="shared" si="1"/>
        <v>0.267011</v>
      </c>
    </row>
    <row r="29" spans="1:8" s="2" customFormat="1" x14ac:dyDescent="0.25">
      <c r="A29" s="2">
        <v>700</v>
      </c>
      <c r="B29" s="2">
        <v>10</v>
      </c>
      <c r="C29" s="2">
        <v>30</v>
      </c>
      <c r="D29" s="2">
        <v>3</v>
      </c>
      <c r="E29" s="2">
        <v>35</v>
      </c>
      <c r="F29" s="6">
        <v>0.21890000000000001</v>
      </c>
      <c r="G29" s="2" t="s">
        <v>5</v>
      </c>
      <c r="H29" s="6">
        <f t="shared" si="1"/>
        <v>0.27973999999999999</v>
      </c>
    </row>
    <row r="30" spans="1:8" s="2" customFormat="1" x14ac:dyDescent="0.25">
      <c r="A30" s="2">
        <v>700</v>
      </c>
      <c r="B30" s="2">
        <v>10</v>
      </c>
      <c r="C30" s="2">
        <v>40</v>
      </c>
      <c r="D30" s="2">
        <v>1</v>
      </c>
      <c r="E30" s="2">
        <v>10</v>
      </c>
      <c r="F30" s="6">
        <f>0.1398</f>
        <v>0.13980000000000001</v>
      </c>
      <c r="G30" s="2" t="s">
        <v>5</v>
      </c>
      <c r="H30" s="6">
        <f t="shared" si="1"/>
        <v>0.29522999999999999</v>
      </c>
    </row>
    <row r="31" spans="1:8" s="2" customFormat="1" x14ac:dyDescent="0.25">
      <c r="A31" s="2">
        <v>700</v>
      </c>
      <c r="B31" s="2">
        <v>10</v>
      </c>
      <c r="C31" s="2">
        <v>40</v>
      </c>
      <c r="D31" s="2">
        <v>2</v>
      </c>
      <c r="E31" s="2">
        <v>7</v>
      </c>
      <c r="F31" s="6">
        <v>0.34279999999999999</v>
      </c>
      <c r="G31" s="2" t="s">
        <v>5</v>
      </c>
      <c r="H31" s="6">
        <f t="shared" si="1"/>
        <v>0.31462099999999998</v>
      </c>
    </row>
    <row r="32" spans="1:8" s="2" customFormat="1" x14ac:dyDescent="0.25">
      <c r="A32" s="2">
        <v>700</v>
      </c>
      <c r="B32" s="2">
        <v>10</v>
      </c>
      <c r="C32" s="2">
        <v>40</v>
      </c>
      <c r="D32" s="2">
        <v>3</v>
      </c>
      <c r="E32" s="2">
        <v>1</v>
      </c>
      <c r="F32" s="6">
        <v>0.2117</v>
      </c>
      <c r="G32" s="2" t="s">
        <v>5</v>
      </c>
      <c r="H32" s="6">
        <f t="shared" si="1"/>
        <v>0.31149199999999999</v>
      </c>
    </row>
    <row r="33" spans="1:25" s="2" customFormat="1" hidden="1" x14ac:dyDescent="0.25">
      <c r="A33" s="2">
        <v>1900</v>
      </c>
      <c r="B33" s="2">
        <v>1</v>
      </c>
      <c r="C33" s="2">
        <v>200</v>
      </c>
      <c r="D33" s="2">
        <v>2</v>
      </c>
      <c r="E33" s="2">
        <v>100</v>
      </c>
      <c r="F33" s="6">
        <v>0</v>
      </c>
      <c r="H33" s="6">
        <f t="shared" si="1"/>
        <v>0</v>
      </c>
    </row>
    <row r="34" spans="1:25" s="2" customFormat="1" hidden="1" x14ac:dyDescent="0.25">
      <c r="A34" s="2">
        <v>1900</v>
      </c>
      <c r="B34" s="2">
        <v>1</v>
      </c>
      <c r="C34" s="2">
        <v>220</v>
      </c>
      <c r="D34" s="2">
        <v>2</v>
      </c>
      <c r="E34" s="2">
        <v>100</v>
      </c>
      <c r="F34" s="6">
        <v>1.2500000000000001E-2</v>
      </c>
      <c r="H34" s="6">
        <f t="shared" si="1"/>
        <v>1.2500000000000001E-2</v>
      </c>
      <c r="Y34" s="2">
        <v>2.12</v>
      </c>
    </row>
    <row r="35" spans="1:25" s="2" customFormat="1" hidden="1" x14ac:dyDescent="0.25">
      <c r="A35" s="2">
        <v>1900</v>
      </c>
      <c r="B35" s="2">
        <v>1</v>
      </c>
      <c r="C35" s="2">
        <v>240</v>
      </c>
      <c r="D35" s="2">
        <v>2</v>
      </c>
      <c r="E35" s="2">
        <v>88</v>
      </c>
      <c r="F35" s="6">
        <v>8.5000000000000006E-3</v>
      </c>
      <c r="H35" s="6">
        <f t="shared" si="1"/>
        <v>4.4979999999999999E-2</v>
      </c>
      <c r="Y35" s="2">
        <v>3.07</v>
      </c>
    </row>
    <row r="36" spans="1:25" s="2" customFormat="1" hidden="1" x14ac:dyDescent="0.25">
      <c r="A36" s="2">
        <v>1900</v>
      </c>
      <c r="B36" s="2">
        <v>1</v>
      </c>
      <c r="C36" s="2">
        <v>260</v>
      </c>
      <c r="D36" s="2">
        <v>2</v>
      </c>
      <c r="E36" s="2">
        <v>81</v>
      </c>
      <c r="F36" s="6">
        <v>2.1499999999999998E-2</v>
      </c>
      <c r="H36" s="6">
        <f t="shared" si="1"/>
        <v>7.6789999999999997E-2</v>
      </c>
    </row>
    <row r="37" spans="1:25" s="2" customFormat="1" hidden="1" x14ac:dyDescent="0.25">
      <c r="A37" s="2">
        <v>1900</v>
      </c>
      <c r="B37" s="2">
        <v>1</v>
      </c>
      <c r="C37" s="2">
        <v>280</v>
      </c>
      <c r="D37" s="2">
        <v>2</v>
      </c>
      <c r="E37" s="2">
        <v>75</v>
      </c>
      <c r="F37" s="6">
        <v>4.41E-2</v>
      </c>
      <c r="H37" s="6">
        <f t="shared" si="1"/>
        <v>0.11120000000000001</v>
      </c>
    </row>
    <row r="38" spans="1:25" s="2" customFormat="1" hidden="1" x14ac:dyDescent="0.25">
      <c r="A38" s="2">
        <v>1900</v>
      </c>
      <c r="B38" s="2">
        <v>10</v>
      </c>
      <c r="C38" s="2">
        <v>200</v>
      </c>
      <c r="D38" s="2">
        <v>2</v>
      </c>
      <c r="E38" s="2">
        <v>100</v>
      </c>
      <c r="F38" s="6">
        <v>0</v>
      </c>
      <c r="H38" s="6">
        <f t="shared" si="1"/>
        <v>0</v>
      </c>
    </row>
    <row r="39" spans="1:25" s="2" customFormat="1" hidden="1" x14ac:dyDescent="0.25">
      <c r="A39" s="2">
        <v>1900</v>
      </c>
      <c r="B39" s="2">
        <v>10</v>
      </c>
      <c r="C39" s="2">
        <v>220</v>
      </c>
      <c r="D39" s="2">
        <v>2</v>
      </c>
      <c r="E39" s="2">
        <v>100</v>
      </c>
      <c r="F39" s="6">
        <v>0</v>
      </c>
      <c r="H39" s="6">
        <f t="shared" si="1"/>
        <v>0</v>
      </c>
    </row>
    <row r="40" spans="1:25" s="2" customFormat="1" hidden="1" x14ac:dyDescent="0.25">
      <c r="A40" s="2">
        <v>1900</v>
      </c>
      <c r="B40" s="2">
        <v>10</v>
      </c>
      <c r="C40" s="2">
        <v>240</v>
      </c>
      <c r="D40" s="2">
        <v>2</v>
      </c>
      <c r="E40" s="2">
        <v>100</v>
      </c>
      <c r="F40" s="6">
        <v>2.5000000000000001E-3</v>
      </c>
      <c r="H40" s="6">
        <f t="shared" si="1"/>
        <v>2.5000000000000001E-3</v>
      </c>
    </row>
    <row r="41" spans="1:25" s="3" customFormat="1" hidden="1" x14ac:dyDescent="0.25">
      <c r="A41" s="3">
        <v>1900</v>
      </c>
      <c r="B41" s="3">
        <v>10</v>
      </c>
      <c r="C41" s="3">
        <v>260</v>
      </c>
      <c r="D41" s="3">
        <v>2</v>
      </c>
      <c r="E41" s="3">
        <v>100</v>
      </c>
      <c r="F41" s="8">
        <v>0.04</v>
      </c>
      <c r="H41" s="8">
        <f t="shared" si="1"/>
        <v>0.04</v>
      </c>
    </row>
    <row r="42" spans="1:25" s="2" customFormat="1" hidden="1" x14ac:dyDescent="0.25">
      <c r="A42" s="2">
        <v>1900</v>
      </c>
      <c r="B42" s="2">
        <v>10</v>
      </c>
      <c r="C42" s="2">
        <v>280</v>
      </c>
      <c r="D42" s="2">
        <v>2</v>
      </c>
      <c r="E42" s="2">
        <v>100</v>
      </c>
      <c r="F42" s="6">
        <v>2.5999999999999999E-2</v>
      </c>
      <c r="H42" s="6">
        <f t="shared" si="1"/>
        <v>2.6000000000000002E-2</v>
      </c>
    </row>
    <row r="43" spans="1:25" s="2" customFormat="1" hidden="1" x14ac:dyDescent="0.25">
      <c r="A43" s="2">
        <v>1900</v>
      </c>
      <c r="B43" s="2">
        <v>10</v>
      </c>
      <c r="C43" s="2">
        <v>300</v>
      </c>
      <c r="D43" s="2">
        <v>2</v>
      </c>
      <c r="E43" s="2">
        <v>100</v>
      </c>
      <c r="F43" s="6">
        <v>3.6600000000000001E-2</v>
      </c>
      <c r="H43" s="6">
        <f t="shared" si="1"/>
        <v>3.6600000000000001E-2</v>
      </c>
    </row>
  </sheetData>
  <autoFilter ref="A2:H43"/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2" sqref="A42"/>
    </sheetView>
  </sheetViews>
  <sheetFormatPr defaultRowHeight="15" x14ac:dyDescent="0.25"/>
  <sheetData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yifang chen</dc:creator>
  <cp:lastModifiedBy>Yifang Chen</cp:lastModifiedBy>
  <cp:revision/>
  <cp:lastPrinted>2017-08-02T01:12:32Z</cp:lastPrinted>
  <dcterms:created xsi:type="dcterms:W3CDTF">2017-08-01T07:46:24Z</dcterms:created>
  <dcterms:modified xsi:type="dcterms:W3CDTF">2017-08-05T01:04:16Z</dcterms:modified>
</cp:coreProperties>
</file>