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shas\Documents\automation_and_digitalization\pspa-scm-base\Modules\MaterialProc\database\csv_import\"/>
    </mc:Choice>
  </mc:AlternateContent>
  <xr:revisionPtr revIDLastSave="0" documentId="13_ncr:1_{5662221D-96A6-449F-8A65-27EFC86D2286}" xr6:coauthVersionLast="47" xr6:coauthVersionMax="47" xr10:uidLastSave="{00000000-0000-0000-0000-000000000000}"/>
  <bookViews>
    <workbookView xWindow="-108" yWindow="-108" windowWidth="23256" windowHeight="12456" activeTab="2" xr2:uid="{3C1C7B33-291F-4B52-B438-4CAAF93E9465}"/>
  </bookViews>
  <sheets>
    <sheet name="Procurement" sheetId="5" r:id="rId1"/>
    <sheet name="RM" sheetId="1" r:id="rId2"/>
    <sheet name="Supplier" sheetId="2" r:id="rId3"/>
    <sheet name="header" sheetId="6" r:id="rId4"/>
    <sheet name="Material (Raw only)" sheetId="7" r:id="rId5"/>
  </sheets>
  <definedNames>
    <definedName name="_xlnm._FilterDatabase" localSheetId="1" hidden="1">RM!$A$1:$U$23</definedName>
    <definedName name="_xlnm._FilterDatabase" localSheetId="2" hidden="1">Supplier!$A$1:$A$97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2" l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" i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" i="2"/>
  <c r="H1" i="6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F2" i="1"/>
  <c r="B2" i="1"/>
  <c r="D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BF7778-6A24-4A83-B7D3-B2DAC238D2FB}" keepAlive="1" name="Query - material_pgsql (2)" description="Connection to the 'material_pgsql (2)' query in the workbook." type="5" refreshedVersion="7" background="1" saveData="1">
    <dbPr connection="Provider=Microsoft.Mashup.OleDb.1;Data Source=$Workbook$;Location=&quot;material_pgsql (2)&quot;;Extended Properties=&quot;&quot;" command="SELECT * FROM [material_pgsql (2)]"/>
  </connection>
</connections>
</file>

<file path=xl/sharedStrings.xml><?xml version="1.0" encoding="utf-8"?>
<sst xmlns="http://schemas.openxmlformats.org/spreadsheetml/2006/main" count="273" uniqueCount="130">
  <si>
    <t>CPKO</t>
  </si>
  <si>
    <t>CNO</t>
  </si>
  <si>
    <t>supplier</t>
  </si>
  <si>
    <t>id</t>
  </si>
  <si>
    <t>material_description</t>
  </si>
  <si>
    <t>CPKO MB</t>
  </si>
  <si>
    <t>CPKO-DF</t>
  </si>
  <si>
    <t>CPO</t>
  </si>
  <si>
    <t>CPO DMO</t>
  </si>
  <si>
    <t>CPO MB</t>
  </si>
  <si>
    <t>CRUDE COCONUT OIL</t>
  </si>
  <si>
    <t>CRUDE PALM KERNEL OLEIN</t>
  </si>
  <si>
    <t>CRUDE PALM OIL</t>
  </si>
  <si>
    <t>ETHYLENE OXIDE</t>
  </si>
  <si>
    <t>RBD PALM OLEIN DMO</t>
  </si>
  <si>
    <t>RBD PALM STEARIN</t>
  </si>
  <si>
    <t>TRIMETHYLOL PROPANE, 25 KG/BAG</t>
  </si>
  <si>
    <t>TRIMETHYLOL PROPANE, 500 KG/JUMBO BAG</t>
  </si>
  <si>
    <t>PENITI SUNGAI PURUN, PT</t>
  </si>
  <si>
    <t>TB. SAMUDRA TIRTA I/TK. LAUTAN 2502</t>
  </si>
  <si>
    <t>WAJOK, PONTIANAK</t>
  </si>
  <si>
    <t>ADHITYA SERAYAKORITA, PT</t>
  </si>
  <si>
    <t>TB. FPS-01 / TK. FPS 01A</t>
  </si>
  <si>
    <t>LUBUK GAUNG</t>
  </si>
  <si>
    <t>GAWI MAKMUR KALIMANTAN, PT</t>
  </si>
  <si>
    <t>TB. KAWAN KITA I/BG. FT V</t>
  </si>
  <si>
    <t>SATUI</t>
  </si>
  <si>
    <t>GLOBAL INTERINTI INDUSTRY, PT</t>
  </si>
  <si>
    <t>TK MARUTA X</t>
  </si>
  <si>
    <t>GRESIK</t>
  </si>
  <si>
    <t>TUNAS AGRO SUBUR KENCANA, PT</t>
  </si>
  <si>
    <t>SAMPIT</t>
  </si>
  <si>
    <t>SINAR BENGKULU INTIMULYA, PT</t>
  </si>
  <si>
    <t>SPOB CAVALO MARINHO 11</t>
  </si>
  <si>
    <t>PELABUHAN PULAU BAAI, BENGKULU</t>
  </si>
  <si>
    <t>SUKSES KARYA MANDIRI, PT</t>
  </si>
  <si>
    <t>SPOB. BAHTERA KAPUAS</t>
  </si>
  <si>
    <t>KUMAI</t>
  </si>
  <si>
    <t>SINAR TAYAN INTI MULYA, PT</t>
  </si>
  <si>
    <t>TK METRO 0850</t>
  </si>
  <si>
    <t>TAYAN</t>
  </si>
  <si>
    <t>SINAR JAYA INTI MULYA, PT</t>
  </si>
  <si>
    <t>SPOB CAVALO MARINHO 15</t>
  </si>
  <si>
    <t>PANJANG, LAMPUNG</t>
  </si>
  <si>
    <t>CITRA BORNEO UTAMA, PT</t>
  </si>
  <si>
    <t>TB. PANCARAN IV 315/BG. PMT IV 315</t>
  </si>
  <si>
    <t>RSPO/MB</t>
  </si>
  <si>
    <t>MITRA MENDAWAI SEJATI, PT</t>
  </si>
  <si>
    <t>SINERGY OIL NUSANTARA, PT</t>
  </si>
  <si>
    <t>PIPELINE FROM SON</t>
  </si>
  <si>
    <t>BATAM</t>
  </si>
  <si>
    <t>SPOB ARMADA PERSADA 2</t>
  </si>
  <si>
    <t>SATUI, KALIMANTAN SELATAN</t>
  </si>
  <si>
    <t>contract_no</t>
  </si>
  <si>
    <t>id_material</t>
  </si>
  <si>
    <t>qty</t>
  </si>
  <si>
    <t>qty_actual</t>
  </si>
  <si>
    <t>qty_plan</t>
  </si>
  <si>
    <t>id_supplier</t>
  </si>
  <si>
    <t>eta</t>
  </si>
  <si>
    <t>eta_actual</t>
  </si>
  <si>
    <t>eta_plan</t>
  </si>
  <si>
    <t>plant</t>
  </si>
  <si>
    <t>vessel_name</t>
  </si>
  <si>
    <t>laycan</t>
  </si>
  <si>
    <t>ffa</t>
  </si>
  <si>
    <t>price</t>
  </si>
  <si>
    <t>remarks</t>
  </si>
  <si>
    <t>is_rspo</t>
  </si>
  <si>
    <t>id_category</t>
  </si>
  <si>
    <t>id_group_simple</t>
  </si>
  <si>
    <t>id_group</t>
  </si>
  <si>
    <t>id_plant</t>
  </si>
  <si>
    <t>ANDES AGRO INVESTAMA, PT</t>
  </si>
  <si>
    <t>AWANA SAWIT LESTARI, PT.</t>
  </si>
  <si>
    <t>BANGUNJAYA ALAM PERMAI, PT</t>
  </si>
  <si>
    <t>BANYUASIN NUSANTARA SEJAHTERA, PT</t>
  </si>
  <si>
    <t>BATARA ELOK SEMESTA TERPADU, PT</t>
  </si>
  <si>
    <t>BERKAH EMAS SUMBER TERANG, PT</t>
  </si>
  <si>
    <t>BORNEO INDAH MARJAYA, PT</t>
  </si>
  <si>
    <t>BUANA KARYA BHAKTI, PT.</t>
  </si>
  <si>
    <t>BUDI NABATI PERKASA, PT</t>
  </si>
  <si>
    <t>BUKIT BINTANG SAWIT, PT.</t>
  </si>
  <si>
    <t>CARGILL TRADING INDONESIA, PT.</t>
  </si>
  <si>
    <t>CITRA BORNEO UTAMA TBK, PT</t>
  </si>
  <si>
    <t>FIRST LAMANDAU TIMBER INTERNATIONAL</t>
  </si>
  <si>
    <t>GREEN GLOBAL UTAMA, PT.</t>
  </si>
  <si>
    <t>GUNUNG SEJAHTERA DUA INDAH, PT</t>
  </si>
  <si>
    <t>GUNUNG SEJAHTERA IBU PERTIWI, PT</t>
  </si>
  <si>
    <t>GUNUNG SEJAHTERA PUTI PESONA, PT</t>
  </si>
  <si>
    <t>HARTONO PLANTATION INDONESIA, PT</t>
  </si>
  <si>
    <t>HINDOLI, PT.</t>
  </si>
  <si>
    <t>JALIN VANEO, PT.</t>
  </si>
  <si>
    <t>KARYANUSA EKADAYA, PT</t>
  </si>
  <si>
    <t>KODECO AGROJAYA MANDIRI, PT</t>
  </si>
  <si>
    <t>KURNIA TUNGGAL NUGRAHA, PT</t>
  </si>
  <si>
    <t>KUTAI REFINERY NUSANTARA, PT.</t>
  </si>
  <si>
    <t>LAGUNA MANDIRI, PT</t>
  </si>
  <si>
    <t>LANANG AGRO BERSATU, PT.</t>
  </si>
  <si>
    <t>LETAWA, PT</t>
  </si>
  <si>
    <t>MAYA AGRO INVESTAMA, PT.</t>
  </si>
  <si>
    <t>MEWAH OILS SDN BHD</t>
  </si>
  <si>
    <t>MITRA ANEKA REZEKI, PT.</t>
  </si>
  <si>
    <t>NUSARAYA PERMAI, PT.</t>
  </si>
  <si>
    <t>PACRIM NUSANTARA LESTARI FOODS, PT.</t>
  </si>
  <si>
    <t>PALMA MAS SEJATI, PT.</t>
  </si>
  <si>
    <t>PARNA AGROMAS, PT.</t>
  </si>
  <si>
    <t>PASANG KAYU, PT</t>
  </si>
  <si>
    <t>PERKEBUNAN NUSANTARA IV, PT.</t>
  </si>
  <si>
    <t>PERKEBUNAN NUSANTARA VII, PT</t>
  </si>
  <si>
    <t>POLIPLANT SEJAHTERA, PT.</t>
  </si>
  <si>
    <t>PRIMA SUKSES SEJAHTERA ABADI, PT.</t>
  </si>
  <si>
    <t>SARI DUMAI SEJATI, PT</t>
  </si>
  <si>
    <t>SAWIT SUMBERMAS SARANA Tbk, PT</t>
  </si>
  <si>
    <t>SINAR BENGKULU INTI MULYA, PT</t>
  </si>
  <si>
    <t>SINAR SAWIT SENTOSA, PT</t>
  </si>
  <si>
    <t>SINAR TENGGARONG INTI MULYA, PT.</t>
  </si>
  <si>
    <t>SUKSES KARYA MANDIRI, PT.</t>
  </si>
  <si>
    <t>SURYAMAS CIPTA PERKASA, PT</t>
  </si>
  <si>
    <t>SURYARAYA LESTARI, PT</t>
  </si>
  <si>
    <t>SWADAYA MUKTI PRAKARSA, PT</t>
  </si>
  <si>
    <t>SYNERGY OIL NUSANTARA, PT</t>
  </si>
  <si>
    <t>TECKNO DUA INDONESIA, PT.</t>
  </si>
  <si>
    <t>TEGUH SEMPURNA, PT</t>
  </si>
  <si>
    <t>TUNAS AGRO SUBUR KENCANA, PT.</t>
  </si>
  <si>
    <t>TUNAS BARU LAMPUNG TBK, PT</t>
  </si>
  <si>
    <t>WANASAWIT SUBUR LESTARI, PT</t>
  </si>
  <si>
    <t>WARU KALTIM PLANTATION, PT</t>
  </si>
  <si>
    <t>loading_port</t>
  </si>
  <si>
    <t>KARYAINDAH ALAM SEJAHTERA,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</si>
</sst>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409]dd\-mmm\-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2" borderId="0" xfId="2" applyFont="1"/>
    <xf numFmtId="164" fontId="3" fillId="2" borderId="0" xfId="2" applyNumberFormat="1" applyFont="1"/>
    <xf numFmtId="43" fontId="0" fillId="0" borderId="0" xfId="1" applyFont="1"/>
  </cellXfs>
  <cellStyles count="3">
    <cellStyle name="Comma" xfId="1" builtinId="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D921-6A63-40D3-83AF-9FA456ABEE92}">
  <sheetPr>
    <tabColor rgb="FF92D050"/>
  </sheetPr>
  <dimension ref="A1:Q22"/>
  <sheetViews>
    <sheetView workbookViewId="0">
      <selection activeCell="G9" sqref="G9"/>
    </sheetView>
  </sheetViews>
  <sheetFormatPr defaultRowHeight="14.4" x14ac:dyDescent="0.3"/>
  <cols>
    <col min="1" max="1" width="11" bestFit="1" customWidth="1"/>
    <col min="2" max="2" width="9.77734375" bestFit="1" customWidth="1"/>
    <col min="3" max="3" width="10.33203125" bestFit="1" customWidth="1"/>
    <col min="4" max="4" width="9.77734375" customWidth="1"/>
    <col min="6" max="6" width="9.5546875" bestFit="1" customWidth="1"/>
    <col min="8" max="8" width="9.21875" style="2" bestFit="1" customWidth="1"/>
    <col min="9" max="9" width="9.6640625" style="2" bestFit="1" customWidth="1"/>
    <col min="10" max="10" width="9.44140625" style="2" bestFit="1" customWidth="1"/>
  </cols>
  <sheetData>
    <row r="1" spans="1:17" x14ac:dyDescent="0.3">
      <c r="A1" s="3" t="s">
        <v>53</v>
      </c>
      <c r="B1" s="3" t="s">
        <v>58</v>
      </c>
      <c r="C1" s="3" t="s">
        <v>54</v>
      </c>
      <c r="D1" s="3" t="s">
        <v>72</v>
      </c>
      <c r="E1" s="3" t="s">
        <v>55</v>
      </c>
      <c r="F1" s="3" t="s">
        <v>56</v>
      </c>
      <c r="G1" s="3" t="s">
        <v>57</v>
      </c>
      <c r="H1" s="4" t="s">
        <v>59</v>
      </c>
      <c r="I1" s="4" t="s">
        <v>60</v>
      </c>
      <c r="J1" s="4" t="s">
        <v>61</v>
      </c>
      <c r="K1" s="3" t="s">
        <v>62</v>
      </c>
      <c r="L1" s="3" t="s">
        <v>63</v>
      </c>
      <c r="M1" s="3" t="s">
        <v>128</v>
      </c>
      <c r="N1" s="3" t="s">
        <v>65</v>
      </c>
      <c r="O1" s="3" t="s">
        <v>66</v>
      </c>
      <c r="P1" s="3" t="s">
        <v>67</v>
      </c>
      <c r="Q1" s="3" t="s">
        <v>68</v>
      </c>
    </row>
    <row r="2" spans="1:17" x14ac:dyDescent="0.3">
      <c r="A2">
        <v>4200006966</v>
      </c>
      <c r="B2">
        <v>41</v>
      </c>
      <c r="C2">
        <v>91</v>
      </c>
      <c r="D2">
        <v>2</v>
      </c>
      <c r="E2">
        <v>996.68399999999997</v>
      </c>
      <c r="F2">
        <v>996.68399999999997</v>
      </c>
      <c r="G2">
        <v>1000</v>
      </c>
      <c r="H2" s="2">
        <v>45658</v>
      </c>
      <c r="I2" s="2">
        <v>45658</v>
      </c>
      <c r="J2" s="2">
        <v>45654</v>
      </c>
      <c r="K2">
        <v>1002</v>
      </c>
      <c r="L2" t="s">
        <v>19</v>
      </c>
      <c r="M2" t="s">
        <v>20</v>
      </c>
    </row>
    <row r="3" spans="1:17" x14ac:dyDescent="0.3">
      <c r="A3">
        <v>4200006988</v>
      </c>
      <c r="B3">
        <v>41</v>
      </c>
      <c r="C3">
        <v>91</v>
      </c>
      <c r="D3">
        <v>2</v>
      </c>
      <c r="E3">
        <v>1993.3679999999999</v>
      </c>
      <c r="F3">
        <v>1993.3679999999999</v>
      </c>
      <c r="G3">
        <v>1000</v>
      </c>
      <c r="H3" s="2">
        <v>45658</v>
      </c>
      <c r="I3" s="2">
        <v>45658</v>
      </c>
      <c r="J3" s="2">
        <v>45654</v>
      </c>
      <c r="K3">
        <v>1002</v>
      </c>
      <c r="L3" t="s">
        <v>19</v>
      </c>
      <c r="M3" t="s">
        <v>20</v>
      </c>
    </row>
    <row r="4" spans="1:17" x14ac:dyDescent="0.3">
      <c r="A4">
        <v>4200006999</v>
      </c>
      <c r="B4">
        <v>41</v>
      </c>
      <c r="C4">
        <v>91</v>
      </c>
      <c r="D4">
        <v>2</v>
      </c>
      <c r="E4">
        <v>498.63</v>
      </c>
      <c r="F4">
        <v>498.63</v>
      </c>
      <c r="G4">
        <v>1500</v>
      </c>
      <c r="H4" s="2">
        <v>45659</v>
      </c>
      <c r="I4" s="2">
        <v>45659</v>
      </c>
      <c r="J4" s="2">
        <v>45654</v>
      </c>
      <c r="K4">
        <v>1002</v>
      </c>
      <c r="L4" t="s">
        <v>19</v>
      </c>
      <c r="M4" t="s">
        <v>20</v>
      </c>
    </row>
    <row r="5" spans="1:17" x14ac:dyDescent="0.3">
      <c r="A5">
        <v>4200007020</v>
      </c>
      <c r="B5">
        <v>1</v>
      </c>
      <c r="C5">
        <v>91</v>
      </c>
      <c r="D5">
        <v>2</v>
      </c>
      <c r="E5">
        <v>3000</v>
      </c>
      <c r="F5">
        <v>3000</v>
      </c>
      <c r="G5">
        <v>3000</v>
      </c>
      <c r="H5" s="2">
        <v>45659</v>
      </c>
      <c r="I5" s="2">
        <v>45659</v>
      </c>
      <c r="J5" s="2">
        <v>45656</v>
      </c>
      <c r="K5">
        <v>1002</v>
      </c>
      <c r="L5" t="s">
        <v>22</v>
      </c>
      <c r="M5" t="s">
        <v>23</v>
      </c>
    </row>
    <row r="6" spans="1:17" x14ac:dyDescent="0.3">
      <c r="A6">
        <v>4200006973</v>
      </c>
      <c r="B6">
        <v>15</v>
      </c>
      <c r="C6">
        <v>91</v>
      </c>
      <c r="D6">
        <v>2</v>
      </c>
      <c r="E6">
        <v>3000</v>
      </c>
      <c r="F6">
        <v>3000</v>
      </c>
      <c r="G6">
        <v>3000</v>
      </c>
      <c r="H6" s="2">
        <v>45660</v>
      </c>
      <c r="I6" s="2">
        <v>45660</v>
      </c>
      <c r="J6" s="2">
        <v>45660</v>
      </c>
      <c r="K6">
        <v>1002</v>
      </c>
      <c r="L6" t="s">
        <v>25</v>
      </c>
      <c r="M6" t="s">
        <v>26</v>
      </c>
    </row>
    <row r="7" spans="1:17" x14ac:dyDescent="0.3">
      <c r="A7">
        <v>4200006974</v>
      </c>
      <c r="B7">
        <v>16</v>
      </c>
      <c r="C7">
        <v>91</v>
      </c>
      <c r="D7">
        <v>2</v>
      </c>
      <c r="E7">
        <v>1000</v>
      </c>
      <c r="F7">
        <v>1000</v>
      </c>
      <c r="G7">
        <v>1000</v>
      </c>
      <c r="H7" s="2">
        <v>45666</v>
      </c>
      <c r="I7" s="2">
        <v>45666</v>
      </c>
      <c r="J7" s="2">
        <v>45658</v>
      </c>
      <c r="K7">
        <v>1002</v>
      </c>
      <c r="L7" t="s">
        <v>28</v>
      </c>
      <c r="M7" t="s">
        <v>29</v>
      </c>
    </row>
    <row r="8" spans="1:17" x14ac:dyDescent="0.3">
      <c r="A8">
        <v>4200006976</v>
      </c>
      <c r="B8">
        <v>59</v>
      </c>
      <c r="C8">
        <v>91</v>
      </c>
      <c r="D8">
        <v>2</v>
      </c>
      <c r="E8">
        <v>4000</v>
      </c>
      <c r="F8">
        <v>4000</v>
      </c>
      <c r="G8">
        <v>4000</v>
      </c>
      <c r="H8" s="2">
        <v>45666</v>
      </c>
      <c r="I8" s="2">
        <v>45666</v>
      </c>
      <c r="J8" s="2">
        <v>45658</v>
      </c>
      <c r="K8">
        <v>1002</v>
      </c>
      <c r="L8" t="s">
        <v>28</v>
      </c>
      <c r="M8" t="s">
        <v>31</v>
      </c>
    </row>
    <row r="9" spans="1:17" x14ac:dyDescent="0.3">
      <c r="A9">
        <v>4200007006</v>
      </c>
      <c r="B9">
        <v>48</v>
      </c>
      <c r="C9">
        <v>91</v>
      </c>
      <c r="D9">
        <v>2</v>
      </c>
      <c r="E9">
        <v>3500</v>
      </c>
      <c r="F9">
        <v>3500</v>
      </c>
      <c r="G9">
        <v>3500</v>
      </c>
      <c r="H9" s="2">
        <v>45666</v>
      </c>
      <c r="I9" s="2">
        <v>45666</v>
      </c>
      <c r="J9" s="2">
        <v>45662</v>
      </c>
      <c r="K9">
        <v>1002</v>
      </c>
      <c r="L9" t="s">
        <v>33</v>
      </c>
      <c r="M9" t="s">
        <v>34</v>
      </c>
    </row>
    <row r="10" spans="1:17" x14ac:dyDescent="0.3">
      <c r="A10">
        <v>4200006991</v>
      </c>
      <c r="B10">
        <v>52</v>
      </c>
      <c r="C10">
        <v>91</v>
      </c>
      <c r="D10">
        <v>2</v>
      </c>
      <c r="E10">
        <v>1500</v>
      </c>
      <c r="F10">
        <v>1500</v>
      </c>
      <c r="G10">
        <v>1500</v>
      </c>
      <c r="H10" s="2">
        <v>45672</v>
      </c>
      <c r="I10" s="2">
        <v>45672</v>
      </c>
      <c r="J10" s="2">
        <v>45670</v>
      </c>
      <c r="K10">
        <v>1002</v>
      </c>
      <c r="L10" t="s">
        <v>36</v>
      </c>
      <c r="M10" t="s">
        <v>37</v>
      </c>
    </row>
    <row r="11" spans="1:17" x14ac:dyDescent="0.3">
      <c r="A11">
        <v>4200007000</v>
      </c>
      <c r="B11">
        <v>52</v>
      </c>
      <c r="C11">
        <v>91</v>
      </c>
      <c r="D11">
        <v>2</v>
      </c>
      <c r="E11">
        <v>1000</v>
      </c>
      <c r="F11">
        <v>1000</v>
      </c>
      <c r="G11">
        <v>1000</v>
      </c>
      <c r="H11" s="2">
        <v>45672</v>
      </c>
      <c r="I11" s="2">
        <v>45672</v>
      </c>
      <c r="J11" s="2">
        <v>45670</v>
      </c>
      <c r="K11">
        <v>1002</v>
      </c>
      <c r="L11" t="s">
        <v>36</v>
      </c>
      <c r="M11" t="s">
        <v>37</v>
      </c>
    </row>
    <row r="12" spans="1:17" x14ac:dyDescent="0.3">
      <c r="A12">
        <v>4200007023</v>
      </c>
      <c r="B12">
        <v>51</v>
      </c>
      <c r="C12">
        <v>91</v>
      </c>
      <c r="D12">
        <v>2</v>
      </c>
      <c r="E12">
        <v>3778</v>
      </c>
      <c r="F12">
        <v>3778</v>
      </c>
      <c r="G12">
        <v>4000</v>
      </c>
      <c r="H12" s="2">
        <v>45676</v>
      </c>
      <c r="I12" s="2">
        <v>45676</v>
      </c>
      <c r="J12" s="2">
        <v>45674</v>
      </c>
      <c r="K12">
        <v>1002</v>
      </c>
      <c r="L12" t="s">
        <v>39</v>
      </c>
      <c r="M12" t="s">
        <v>40</v>
      </c>
    </row>
    <row r="13" spans="1:17" x14ac:dyDescent="0.3">
      <c r="A13">
        <v>4200007059</v>
      </c>
      <c r="B13">
        <v>49</v>
      </c>
      <c r="C13">
        <v>91</v>
      </c>
      <c r="D13">
        <v>2</v>
      </c>
      <c r="E13">
        <v>2071.65</v>
      </c>
      <c r="F13">
        <v>2071.65</v>
      </c>
      <c r="G13">
        <v>5000</v>
      </c>
      <c r="H13" s="2">
        <v>45676</v>
      </c>
      <c r="I13" s="2">
        <v>45676</v>
      </c>
      <c r="J13" s="2">
        <v>45676</v>
      </c>
      <c r="K13">
        <v>1002</v>
      </c>
      <c r="L13" t="s">
        <v>42</v>
      </c>
      <c r="M13" t="s">
        <v>43</v>
      </c>
    </row>
    <row r="14" spans="1:17" x14ac:dyDescent="0.3">
      <c r="A14">
        <v>4200007023</v>
      </c>
      <c r="B14">
        <v>51</v>
      </c>
      <c r="C14">
        <v>91</v>
      </c>
      <c r="D14">
        <v>2</v>
      </c>
      <c r="E14">
        <v>1928.35</v>
      </c>
      <c r="F14">
        <v>1928.35</v>
      </c>
      <c r="G14">
        <v>4000</v>
      </c>
      <c r="H14" s="2">
        <v>45677</v>
      </c>
      <c r="I14" s="2">
        <v>45677</v>
      </c>
      <c r="J14" s="2">
        <v>45674</v>
      </c>
      <c r="K14">
        <v>1002</v>
      </c>
      <c r="L14" t="s">
        <v>39</v>
      </c>
      <c r="M14" t="s">
        <v>40</v>
      </c>
    </row>
    <row r="15" spans="1:17" x14ac:dyDescent="0.3">
      <c r="A15">
        <v>4200007059</v>
      </c>
      <c r="B15">
        <v>49</v>
      </c>
      <c r="C15">
        <v>91</v>
      </c>
      <c r="D15">
        <v>2</v>
      </c>
      <c r="E15">
        <v>2928.3500000000004</v>
      </c>
      <c r="F15">
        <v>2928.3500000000004</v>
      </c>
      <c r="G15">
        <v>5000</v>
      </c>
      <c r="H15" s="2">
        <v>45677</v>
      </c>
      <c r="I15" s="2">
        <v>45677</v>
      </c>
      <c r="J15" s="2">
        <v>45676</v>
      </c>
      <c r="K15">
        <v>1002</v>
      </c>
      <c r="L15" t="s">
        <v>42</v>
      </c>
      <c r="M15" t="s">
        <v>43</v>
      </c>
    </row>
    <row r="16" spans="1:17" x14ac:dyDescent="0.3">
      <c r="A16">
        <v>4200006986</v>
      </c>
      <c r="B16">
        <v>13</v>
      </c>
      <c r="C16">
        <v>91</v>
      </c>
      <c r="D16">
        <v>2</v>
      </c>
      <c r="E16">
        <v>1500</v>
      </c>
      <c r="F16">
        <v>1500</v>
      </c>
      <c r="G16">
        <v>1500</v>
      </c>
      <c r="H16" s="2">
        <v>45679</v>
      </c>
      <c r="I16" s="2">
        <v>45679</v>
      </c>
      <c r="J16" s="2">
        <v>45670</v>
      </c>
      <c r="K16">
        <v>1002</v>
      </c>
      <c r="L16" t="s">
        <v>45</v>
      </c>
      <c r="M16" t="s">
        <v>37</v>
      </c>
      <c r="P16" t="s">
        <v>46</v>
      </c>
      <c r="Q16" t="b">
        <v>1</v>
      </c>
    </row>
    <row r="17" spans="1:17" x14ac:dyDescent="0.3">
      <c r="A17">
        <v>4200007018</v>
      </c>
      <c r="B17">
        <v>13</v>
      </c>
      <c r="C17">
        <v>91</v>
      </c>
      <c r="D17">
        <v>2</v>
      </c>
      <c r="E17">
        <v>400</v>
      </c>
      <c r="F17">
        <v>400</v>
      </c>
      <c r="G17">
        <v>400</v>
      </c>
      <c r="H17" s="2">
        <v>45679</v>
      </c>
      <c r="I17" s="2">
        <v>45679</v>
      </c>
      <c r="J17" s="2">
        <v>45670</v>
      </c>
      <c r="K17">
        <v>1002</v>
      </c>
      <c r="L17" t="s">
        <v>45</v>
      </c>
      <c r="M17" t="s">
        <v>37</v>
      </c>
      <c r="P17" t="s">
        <v>46</v>
      </c>
      <c r="Q17" t="b">
        <v>1</v>
      </c>
    </row>
    <row r="18" spans="1:17" x14ac:dyDescent="0.3">
      <c r="A18">
        <v>4200006987</v>
      </c>
      <c r="B18">
        <v>35</v>
      </c>
      <c r="C18">
        <v>91</v>
      </c>
      <c r="D18">
        <v>2</v>
      </c>
      <c r="E18">
        <v>1644</v>
      </c>
      <c r="F18">
        <v>1644</v>
      </c>
      <c r="G18">
        <v>1700</v>
      </c>
      <c r="H18" s="2">
        <v>45679</v>
      </c>
      <c r="I18" s="2">
        <v>45679</v>
      </c>
      <c r="J18" s="2">
        <v>45670</v>
      </c>
      <c r="K18">
        <v>1002</v>
      </c>
      <c r="L18" t="s">
        <v>45</v>
      </c>
      <c r="M18" t="s">
        <v>37</v>
      </c>
      <c r="P18" t="s">
        <v>46</v>
      </c>
      <c r="Q18" t="b">
        <v>1</v>
      </c>
    </row>
    <row r="19" spans="1:17" x14ac:dyDescent="0.3">
      <c r="A19">
        <v>4200007019</v>
      </c>
      <c r="B19">
        <v>35</v>
      </c>
      <c r="C19">
        <v>91</v>
      </c>
      <c r="D19">
        <v>2</v>
      </c>
      <c r="E19">
        <v>400</v>
      </c>
      <c r="F19">
        <v>400</v>
      </c>
      <c r="G19">
        <v>400</v>
      </c>
      <c r="H19" s="2">
        <v>45679</v>
      </c>
      <c r="I19" s="2">
        <v>45679</v>
      </c>
      <c r="J19" s="2">
        <v>45670</v>
      </c>
      <c r="K19">
        <v>1002</v>
      </c>
      <c r="L19" t="s">
        <v>45</v>
      </c>
      <c r="M19" t="s">
        <v>37</v>
      </c>
      <c r="P19" t="s">
        <v>46</v>
      </c>
      <c r="Q19" t="b">
        <v>1</v>
      </c>
    </row>
    <row r="20" spans="1:17" x14ac:dyDescent="0.3">
      <c r="A20">
        <v>4200007004</v>
      </c>
      <c r="B20">
        <v>52</v>
      </c>
      <c r="C20">
        <v>105</v>
      </c>
      <c r="D20">
        <v>2</v>
      </c>
      <c r="E20">
        <v>500</v>
      </c>
      <c r="F20">
        <v>500</v>
      </c>
      <c r="G20">
        <v>500</v>
      </c>
      <c r="H20" s="2">
        <v>45659</v>
      </c>
      <c r="I20" s="2">
        <v>45659</v>
      </c>
      <c r="J20" s="2">
        <v>45655</v>
      </c>
      <c r="K20">
        <v>1002</v>
      </c>
      <c r="L20" t="s">
        <v>49</v>
      </c>
      <c r="M20" t="s">
        <v>50</v>
      </c>
    </row>
    <row r="21" spans="1:17" x14ac:dyDescent="0.3">
      <c r="A21">
        <v>4200007005</v>
      </c>
      <c r="B21">
        <v>52</v>
      </c>
      <c r="C21">
        <v>105</v>
      </c>
      <c r="D21">
        <v>2</v>
      </c>
      <c r="E21">
        <v>500</v>
      </c>
      <c r="F21">
        <v>500</v>
      </c>
      <c r="G21">
        <v>500</v>
      </c>
      <c r="H21" s="2">
        <v>45659</v>
      </c>
      <c r="I21" s="2">
        <v>45659</v>
      </c>
      <c r="J21" s="2">
        <v>45655</v>
      </c>
      <c r="K21">
        <v>1002</v>
      </c>
      <c r="L21" t="s">
        <v>49</v>
      </c>
      <c r="M21" t="s">
        <v>50</v>
      </c>
    </row>
    <row r="22" spans="1:17" x14ac:dyDescent="0.3">
      <c r="A22">
        <v>4200006990</v>
      </c>
      <c r="B22">
        <v>15</v>
      </c>
      <c r="C22">
        <v>91</v>
      </c>
      <c r="D22">
        <v>2</v>
      </c>
      <c r="E22">
        <v>3000</v>
      </c>
      <c r="G22">
        <v>3000</v>
      </c>
      <c r="H22" s="2">
        <v>45689</v>
      </c>
      <c r="I22" s="2">
        <v>45689</v>
      </c>
      <c r="J22" s="2">
        <v>45682</v>
      </c>
      <c r="K22">
        <v>1002</v>
      </c>
      <c r="L22" t="s">
        <v>51</v>
      </c>
      <c r="M2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8AFA1-6F91-46B2-9781-BF65BDC773E7}">
  <dimension ref="A1:U22"/>
  <sheetViews>
    <sheetView topLeftCell="D1" workbookViewId="0">
      <selection activeCell="G16" sqref="G16"/>
    </sheetView>
  </sheetViews>
  <sheetFormatPr defaultRowHeight="14.4" x14ac:dyDescent="0.3"/>
  <cols>
    <col min="1" max="1" width="13.21875" bestFit="1" customWidth="1"/>
    <col min="2" max="2" width="12.44140625" bestFit="1" customWidth="1"/>
    <col min="3" max="6" width="12.44140625" customWidth="1"/>
    <col min="7" max="7" width="24.5546875" bestFit="1" customWidth="1"/>
    <col min="8" max="10" width="9.33203125" bestFit="1" customWidth="1"/>
    <col min="13" max="13" width="10.5546875" style="1" bestFit="1" customWidth="1"/>
    <col min="14" max="14" width="11.88671875" style="1" bestFit="1" customWidth="1"/>
    <col min="15" max="15" width="10.5546875" style="1" bestFit="1" customWidth="1"/>
    <col min="16" max="16" width="15.6640625" customWidth="1"/>
    <col min="17" max="17" width="14.109375" customWidth="1"/>
  </cols>
  <sheetData>
    <row r="1" spans="1:21" x14ac:dyDescent="0.3">
      <c r="A1" t="s">
        <v>53</v>
      </c>
      <c r="B1" t="s">
        <v>54</v>
      </c>
      <c r="C1" t="s">
        <v>72</v>
      </c>
      <c r="D1" t="s">
        <v>69</v>
      </c>
      <c r="E1" t="s">
        <v>70</v>
      </c>
      <c r="F1" t="s">
        <v>71</v>
      </c>
      <c r="G1" t="s">
        <v>4</v>
      </c>
      <c r="H1" t="s">
        <v>55</v>
      </c>
      <c r="I1" t="s">
        <v>56</v>
      </c>
      <c r="J1" t="s">
        <v>57</v>
      </c>
      <c r="K1" t="s">
        <v>58</v>
      </c>
      <c r="L1" t="s">
        <v>2</v>
      </c>
      <c r="M1" s="1" t="s">
        <v>59</v>
      </c>
      <c r="N1" s="1" t="s">
        <v>60</v>
      </c>
      <c r="O1" s="1" t="s">
        <v>61</v>
      </c>
      <c r="P1" t="s">
        <v>63</v>
      </c>
      <c r="Q1" t="s">
        <v>128</v>
      </c>
      <c r="R1" t="s">
        <v>65</v>
      </c>
      <c r="S1" t="s">
        <v>66</v>
      </c>
      <c r="T1" t="s">
        <v>67</v>
      </c>
      <c r="U1" t="s">
        <v>68</v>
      </c>
    </row>
    <row r="2" spans="1:21" x14ac:dyDescent="0.3">
      <c r="A2">
        <v>4200006966</v>
      </c>
      <c r="B2">
        <f>INDEX('Material (Raw only)'!A:A, MATCH($G2, 'Material (Raw only)'!B:B))</f>
        <v>91</v>
      </c>
      <c r="C2">
        <v>2</v>
      </c>
      <c r="D2">
        <f>INDEX('Material (Raw only)'!C:C, MATCH($G2, 'Material (Raw only)'!B:B))</f>
        <v>30</v>
      </c>
      <c r="E2">
        <f>INDEX('Material (Raw only)'!D:D, MATCH($G2, 'Material (Raw only)'!B:B))</f>
        <v>127</v>
      </c>
      <c r="F2">
        <f>INDEX('Material (Raw only)'!E:E, MATCH($G2, 'Material (Raw only)'!B:B))</f>
        <v>149</v>
      </c>
      <c r="G2" t="s">
        <v>0</v>
      </c>
      <c r="H2" s="5">
        <v>996.68399999999997</v>
      </c>
      <c r="I2" s="5">
        <v>996.68399999999997</v>
      </c>
      <c r="J2" s="5">
        <v>1000</v>
      </c>
      <c r="K2">
        <f>INDEX(Supplier!$A$2:$A$100, MATCH(L2, Supplier!$B$2:$B$100))</f>
        <v>41</v>
      </c>
      <c r="L2" t="s">
        <v>18</v>
      </c>
      <c r="M2" s="1">
        <v>45658</v>
      </c>
      <c r="N2" s="1">
        <v>45658</v>
      </c>
      <c r="O2" s="1">
        <v>45654</v>
      </c>
      <c r="P2" t="s">
        <v>19</v>
      </c>
      <c r="Q2" t="s">
        <v>20</v>
      </c>
    </row>
    <row r="3" spans="1:21" x14ac:dyDescent="0.3">
      <c r="A3">
        <v>4200006988</v>
      </c>
      <c r="B3">
        <f>INDEX('Material (Raw only)'!A:A, MATCH(G3, 'Material (Raw only)'!B:B))</f>
        <v>91</v>
      </c>
      <c r="C3">
        <v>2</v>
      </c>
      <c r="D3">
        <f>INDEX('Material (Raw only)'!C:C, MATCH(G3, 'Material (Raw only)'!B:B))</f>
        <v>30</v>
      </c>
      <c r="E3">
        <f>INDEX('Material (Raw only)'!D:D, MATCH($G3, 'Material (Raw only)'!B:B))</f>
        <v>127</v>
      </c>
      <c r="F3">
        <f>INDEX('Material (Raw only)'!E:E, MATCH($G3, 'Material (Raw only)'!B:B))</f>
        <v>149</v>
      </c>
      <c r="G3" t="s">
        <v>0</v>
      </c>
      <c r="H3" s="5">
        <v>1993.3679999999999</v>
      </c>
      <c r="I3" s="5">
        <v>1993.3679999999999</v>
      </c>
      <c r="J3" s="5">
        <v>1000</v>
      </c>
      <c r="K3">
        <f>INDEX(Supplier!$A$2:$A$100, MATCH(L3, Supplier!$B$2:$B$100))</f>
        <v>41</v>
      </c>
      <c r="L3" t="s">
        <v>18</v>
      </c>
      <c r="M3" s="1">
        <v>45658</v>
      </c>
      <c r="N3" s="1">
        <v>45658</v>
      </c>
      <c r="O3" s="1">
        <v>45654</v>
      </c>
      <c r="P3" t="s">
        <v>19</v>
      </c>
      <c r="Q3" t="s">
        <v>20</v>
      </c>
    </row>
    <row r="4" spans="1:21" x14ac:dyDescent="0.3">
      <c r="A4">
        <v>4200006999</v>
      </c>
      <c r="B4">
        <f>INDEX('Material (Raw only)'!A:A, MATCH(G4, 'Material (Raw only)'!B:B))</f>
        <v>91</v>
      </c>
      <c r="C4">
        <v>2</v>
      </c>
      <c r="D4">
        <f>INDEX('Material (Raw only)'!C:C, MATCH(G4, 'Material (Raw only)'!B:B))</f>
        <v>30</v>
      </c>
      <c r="E4">
        <f>INDEX('Material (Raw only)'!D:D, MATCH($G4, 'Material (Raw only)'!B:B))</f>
        <v>127</v>
      </c>
      <c r="F4">
        <f>INDEX('Material (Raw only)'!E:E, MATCH($G4, 'Material (Raw only)'!B:B))</f>
        <v>149</v>
      </c>
      <c r="G4" t="s">
        <v>0</v>
      </c>
      <c r="H4" s="5">
        <v>498.63</v>
      </c>
      <c r="I4" s="5">
        <v>498.63</v>
      </c>
      <c r="J4" s="5">
        <v>1500</v>
      </c>
      <c r="K4">
        <f>INDEX(Supplier!$A$2:$A$100, MATCH(L4, Supplier!$B$2:$B$100))</f>
        <v>41</v>
      </c>
      <c r="L4" t="s">
        <v>18</v>
      </c>
      <c r="M4" s="1">
        <v>45659</v>
      </c>
      <c r="N4" s="1">
        <v>45659</v>
      </c>
      <c r="O4" s="1">
        <v>45654</v>
      </c>
      <c r="P4" t="s">
        <v>19</v>
      </c>
      <c r="Q4" t="s">
        <v>20</v>
      </c>
    </row>
    <row r="5" spans="1:21" x14ac:dyDescent="0.3">
      <c r="A5">
        <v>4200007020</v>
      </c>
      <c r="B5">
        <f>INDEX('Material (Raw only)'!A:A, MATCH(G5, 'Material (Raw only)'!B:B))</f>
        <v>91</v>
      </c>
      <c r="C5">
        <v>2</v>
      </c>
      <c r="D5">
        <f>INDEX('Material (Raw only)'!C:C, MATCH(G5, 'Material (Raw only)'!B:B))</f>
        <v>30</v>
      </c>
      <c r="E5">
        <f>INDEX('Material (Raw only)'!D:D, MATCH($G5, 'Material (Raw only)'!B:B))</f>
        <v>127</v>
      </c>
      <c r="F5">
        <f>INDEX('Material (Raw only)'!E:E, MATCH($G5, 'Material (Raw only)'!B:B))</f>
        <v>149</v>
      </c>
      <c r="G5" t="s">
        <v>0</v>
      </c>
      <c r="H5" s="5">
        <v>3000</v>
      </c>
      <c r="I5" s="5">
        <v>3000</v>
      </c>
      <c r="J5" s="5">
        <v>3000</v>
      </c>
      <c r="K5">
        <f>INDEX(Supplier!$A$2:$A$100, MATCH(L5, Supplier!$B$2:$B$100))</f>
        <v>1</v>
      </c>
      <c r="L5" t="s">
        <v>21</v>
      </c>
      <c r="M5" s="1">
        <v>45659</v>
      </c>
      <c r="N5" s="1">
        <v>45659</v>
      </c>
      <c r="O5" s="1">
        <v>45656</v>
      </c>
      <c r="P5" t="s">
        <v>22</v>
      </c>
      <c r="Q5" t="s">
        <v>23</v>
      </c>
    </row>
    <row r="6" spans="1:21" x14ac:dyDescent="0.3">
      <c r="A6">
        <v>4200006973</v>
      </c>
      <c r="B6">
        <f>INDEX('Material (Raw only)'!A:A, MATCH(G6, 'Material (Raw only)'!B:B))</f>
        <v>91</v>
      </c>
      <c r="C6">
        <v>2</v>
      </c>
      <c r="D6">
        <f>INDEX('Material (Raw only)'!C:C, MATCH(G6, 'Material (Raw only)'!B:B))</f>
        <v>30</v>
      </c>
      <c r="E6">
        <f>INDEX('Material (Raw only)'!D:D, MATCH($G6, 'Material (Raw only)'!B:B))</f>
        <v>127</v>
      </c>
      <c r="F6">
        <f>INDEX('Material (Raw only)'!E:E, MATCH($G6, 'Material (Raw only)'!B:B))</f>
        <v>149</v>
      </c>
      <c r="G6" t="s">
        <v>0</v>
      </c>
      <c r="H6" s="5">
        <v>3000</v>
      </c>
      <c r="I6" s="5">
        <v>3000</v>
      </c>
      <c r="J6" s="5">
        <v>3000</v>
      </c>
      <c r="K6">
        <f>INDEX(Supplier!$A$2:$A$100, MATCH(L6, Supplier!$B$2:$B$100))</f>
        <v>15</v>
      </c>
      <c r="L6" t="s">
        <v>24</v>
      </c>
      <c r="M6" s="1">
        <v>45660</v>
      </c>
      <c r="N6" s="1">
        <v>45660</v>
      </c>
      <c r="O6" s="1">
        <v>45660</v>
      </c>
      <c r="P6" t="s">
        <v>25</v>
      </c>
      <c r="Q6" t="s">
        <v>26</v>
      </c>
    </row>
    <row r="7" spans="1:21" x14ac:dyDescent="0.3">
      <c r="A7">
        <v>4200006974</v>
      </c>
      <c r="B7">
        <f>INDEX('Material (Raw only)'!A:A, MATCH(G7, 'Material (Raw only)'!B:B))</f>
        <v>91</v>
      </c>
      <c r="C7">
        <v>2</v>
      </c>
      <c r="D7">
        <f>INDEX('Material (Raw only)'!C:C, MATCH(G7, 'Material (Raw only)'!B:B))</f>
        <v>30</v>
      </c>
      <c r="E7">
        <f>INDEX('Material (Raw only)'!D:D, MATCH($G7, 'Material (Raw only)'!B:B))</f>
        <v>127</v>
      </c>
      <c r="F7">
        <f>INDEX('Material (Raw only)'!E:E, MATCH($G7, 'Material (Raw only)'!B:B))</f>
        <v>149</v>
      </c>
      <c r="G7" t="s">
        <v>0</v>
      </c>
      <c r="H7" s="5">
        <v>1000</v>
      </c>
      <c r="I7" s="5">
        <v>1000</v>
      </c>
      <c r="J7" s="5">
        <v>1000</v>
      </c>
      <c r="K7">
        <f>INDEX(Supplier!$A$2:$A$100, MATCH(L7, Supplier!$B$2:$B$100))</f>
        <v>16</v>
      </c>
      <c r="L7" t="s">
        <v>27</v>
      </c>
      <c r="M7" s="1">
        <v>45666</v>
      </c>
      <c r="N7" s="1">
        <v>45666</v>
      </c>
      <c r="O7" s="1">
        <v>45658</v>
      </c>
      <c r="P7" t="s">
        <v>28</v>
      </c>
      <c r="Q7" t="s">
        <v>29</v>
      </c>
    </row>
    <row r="8" spans="1:21" x14ac:dyDescent="0.3">
      <c r="A8">
        <v>4200006976</v>
      </c>
      <c r="B8">
        <f>INDEX('Material (Raw only)'!A:A, MATCH(G8, 'Material (Raw only)'!B:B))</f>
        <v>91</v>
      </c>
      <c r="C8">
        <v>2</v>
      </c>
      <c r="D8">
        <f>INDEX('Material (Raw only)'!C:C, MATCH(G8, 'Material (Raw only)'!B:B))</f>
        <v>30</v>
      </c>
      <c r="E8">
        <f>INDEX('Material (Raw only)'!D:D, MATCH($G8, 'Material (Raw only)'!B:B))</f>
        <v>127</v>
      </c>
      <c r="F8">
        <f>INDEX('Material (Raw only)'!E:E, MATCH($G8, 'Material (Raw only)'!B:B))</f>
        <v>149</v>
      </c>
      <c r="G8" t="s">
        <v>0</v>
      </c>
      <c r="H8" s="5">
        <v>4000</v>
      </c>
      <c r="I8" s="5">
        <v>4000</v>
      </c>
      <c r="J8" s="5">
        <v>4000</v>
      </c>
      <c r="K8">
        <f>INDEX(Supplier!$A$2:$A$100, MATCH(L8, Supplier!$B$2:$B$100))</f>
        <v>59</v>
      </c>
      <c r="L8" t="s">
        <v>30</v>
      </c>
      <c r="M8" s="1">
        <v>45666</v>
      </c>
      <c r="N8" s="1">
        <v>45666</v>
      </c>
      <c r="O8" s="1">
        <v>45658</v>
      </c>
      <c r="P8" t="s">
        <v>28</v>
      </c>
      <c r="Q8" t="s">
        <v>31</v>
      </c>
    </row>
    <row r="9" spans="1:21" x14ac:dyDescent="0.3">
      <c r="A9">
        <v>4200007006</v>
      </c>
      <c r="B9">
        <f>INDEX('Material (Raw only)'!A:A, MATCH(G9, 'Material (Raw only)'!B:B))</f>
        <v>91</v>
      </c>
      <c r="C9">
        <v>2</v>
      </c>
      <c r="D9">
        <f>INDEX('Material (Raw only)'!C:C, MATCH(G9, 'Material (Raw only)'!B:B))</f>
        <v>30</v>
      </c>
      <c r="E9">
        <f>INDEX('Material (Raw only)'!D:D, MATCH($G9, 'Material (Raw only)'!B:B))</f>
        <v>127</v>
      </c>
      <c r="F9">
        <f>INDEX('Material (Raw only)'!E:E, MATCH($G9, 'Material (Raw only)'!B:B))</f>
        <v>149</v>
      </c>
      <c r="G9" t="s">
        <v>0</v>
      </c>
      <c r="H9" s="5">
        <v>3500</v>
      </c>
      <c r="I9" s="5">
        <v>3500</v>
      </c>
      <c r="J9" s="5">
        <v>3500</v>
      </c>
      <c r="K9">
        <f>INDEX(Supplier!$A$2:$A$100, MATCH(L9, Supplier!$B$2:$B$100))</f>
        <v>48</v>
      </c>
      <c r="L9" t="s">
        <v>32</v>
      </c>
      <c r="M9" s="1">
        <v>45666</v>
      </c>
      <c r="N9" s="1">
        <v>45666</v>
      </c>
      <c r="O9" s="1">
        <v>45662</v>
      </c>
      <c r="P9" t="s">
        <v>33</v>
      </c>
      <c r="Q9" t="s">
        <v>34</v>
      </c>
    </row>
    <row r="10" spans="1:21" x14ac:dyDescent="0.3">
      <c r="A10">
        <v>4200006991</v>
      </c>
      <c r="B10">
        <f>INDEX('Material (Raw only)'!A:A, MATCH(G10, 'Material (Raw only)'!B:B))</f>
        <v>91</v>
      </c>
      <c r="C10">
        <v>2</v>
      </c>
      <c r="D10">
        <f>INDEX('Material (Raw only)'!C:C, MATCH(G10, 'Material (Raw only)'!B:B))</f>
        <v>30</v>
      </c>
      <c r="E10">
        <f>INDEX('Material (Raw only)'!D:D, MATCH($G10, 'Material (Raw only)'!B:B))</f>
        <v>127</v>
      </c>
      <c r="F10">
        <f>INDEX('Material (Raw only)'!E:E, MATCH($G10, 'Material (Raw only)'!B:B))</f>
        <v>149</v>
      </c>
      <c r="G10" t="s">
        <v>0</v>
      </c>
      <c r="H10" s="5">
        <v>1500</v>
      </c>
      <c r="I10" s="5">
        <v>1500</v>
      </c>
      <c r="J10" s="5">
        <v>1500</v>
      </c>
      <c r="K10">
        <f>INDEX(Supplier!$A$2:$A$100, MATCH(L10, Supplier!$B$2:$B$100))</f>
        <v>52</v>
      </c>
      <c r="L10" t="s">
        <v>35</v>
      </c>
      <c r="M10" s="1">
        <v>45672</v>
      </c>
      <c r="N10" s="1">
        <v>45672</v>
      </c>
      <c r="O10" s="1">
        <v>45670</v>
      </c>
      <c r="P10" t="s">
        <v>36</v>
      </c>
      <c r="Q10" t="s">
        <v>37</v>
      </c>
    </row>
    <row r="11" spans="1:21" x14ac:dyDescent="0.3">
      <c r="A11">
        <v>4200007000</v>
      </c>
      <c r="B11">
        <f>INDEX('Material (Raw only)'!A:A, MATCH(G11, 'Material (Raw only)'!B:B))</f>
        <v>91</v>
      </c>
      <c r="C11">
        <v>2</v>
      </c>
      <c r="D11">
        <f>INDEX('Material (Raw only)'!C:C, MATCH(G11, 'Material (Raw only)'!B:B))</f>
        <v>30</v>
      </c>
      <c r="E11">
        <f>INDEX('Material (Raw only)'!D:D, MATCH($G11, 'Material (Raw only)'!B:B))</f>
        <v>127</v>
      </c>
      <c r="F11">
        <f>INDEX('Material (Raw only)'!E:E, MATCH($G11, 'Material (Raw only)'!B:B))</f>
        <v>149</v>
      </c>
      <c r="G11" t="s">
        <v>0</v>
      </c>
      <c r="H11" s="5">
        <v>1000</v>
      </c>
      <c r="I11" s="5">
        <v>1000</v>
      </c>
      <c r="J11" s="5">
        <v>1000</v>
      </c>
      <c r="K11">
        <f>INDEX(Supplier!$A$2:$A$100, MATCH(L11, Supplier!$B$2:$B$100))</f>
        <v>52</v>
      </c>
      <c r="L11" t="s">
        <v>35</v>
      </c>
      <c r="M11" s="1">
        <v>45672</v>
      </c>
      <c r="N11" s="1">
        <v>45672</v>
      </c>
      <c r="O11" s="1">
        <v>45670</v>
      </c>
      <c r="P11" t="s">
        <v>36</v>
      </c>
      <c r="Q11" t="s">
        <v>37</v>
      </c>
    </row>
    <row r="12" spans="1:21" x14ac:dyDescent="0.3">
      <c r="A12">
        <v>4200007023</v>
      </c>
      <c r="B12">
        <f>INDEX('Material (Raw only)'!A:A, MATCH(G12, 'Material (Raw only)'!B:B))</f>
        <v>91</v>
      </c>
      <c r="C12">
        <v>2</v>
      </c>
      <c r="D12">
        <f>INDEX('Material (Raw only)'!C:C, MATCH(G12, 'Material (Raw only)'!B:B))</f>
        <v>30</v>
      </c>
      <c r="E12">
        <f>INDEX('Material (Raw only)'!D:D, MATCH($G12, 'Material (Raw only)'!B:B))</f>
        <v>127</v>
      </c>
      <c r="F12">
        <f>INDEX('Material (Raw only)'!E:E, MATCH($G12, 'Material (Raw only)'!B:B))</f>
        <v>149</v>
      </c>
      <c r="G12" t="s">
        <v>0</v>
      </c>
      <c r="H12" s="5">
        <v>3778</v>
      </c>
      <c r="I12" s="5">
        <v>3778</v>
      </c>
      <c r="J12" s="5">
        <v>4000</v>
      </c>
      <c r="K12">
        <f>INDEX(Supplier!$A$2:$A$100, MATCH(L12, Supplier!$B$2:$B$100))</f>
        <v>51</v>
      </c>
      <c r="L12" t="s">
        <v>38</v>
      </c>
      <c r="M12" s="1">
        <v>45676</v>
      </c>
      <c r="N12" s="1">
        <v>45676</v>
      </c>
      <c r="O12" s="1">
        <v>45674</v>
      </c>
      <c r="P12" t="s">
        <v>39</v>
      </c>
      <c r="Q12" t="s">
        <v>40</v>
      </c>
    </row>
    <row r="13" spans="1:21" x14ac:dyDescent="0.3">
      <c r="A13">
        <v>4200007059</v>
      </c>
      <c r="B13">
        <f>INDEX('Material (Raw only)'!A:A, MATCH(G13, 'Material (Raw only)'!B:B))</f>
        <v>91</v>
      </c>
      <c r="C13">
        <v>2</v>
      </c>
      <c r="D13">
        <f>INDEX('Material (Raw only)'!C:C, MATCH(G13, 'Material (Raw only)'!B:B))</f>
        <v>30</v>
      </c>
      <c r="E13">
        <f>INDEX('Material (Raw only)'!D:D, MATCH($G13, 'Material (Raw only)'!B:B))</f>
        <v>127</v>
      </c>
      <c r="F13">
        <f>INDEX('Material (Raw only)'!E:E, MATCH($G13, 'Material (Raw only)'!B:B))</f>
        <v>149</v>
      </c>
      <c r="G13" t="s">
        <v>0</v>
      </c>
      <c r="H13" s="5">
        <v>2071.65</v>
      </c>
      <c r="I13" s="5">
        <v>2071.65</v>
      </c>
      <c r="J13" s="5">
        <v>5000</v>
      </c>
      <c r="K13">
        <f>INDEX(Supplier!$A$2:$A$100, MATCH(L13, Supplier!$B$2:$B$100))</f>
        <v>49</v>
      </c>
      <c r="L13" t="s">
        <v>41</v>
      </c>
      <c r="M13" s="1">
        <v>45676</v>
      </c>
      <c r="N13" s="1">
        <v>45676</v>
      </c>
      <c r="O13" s="1">
        <v>45676</v>
      </c>
      <c r="P13" t="s">
        <v>42</v>
      </c>
      <c r="Q13" t="s">
        <v>43</v>
      </c>
    </row>
    <row r="14" spans="1:21" x14ac:dyDescent="0.3">
      <c r="A14">
        <v>4200007023</v>
      </c>
      <c r="B14">
        <f>INDEX('Material (Raw only)'!A:A, MATCH(G14, 'Material (Raw only)'!B:B))</f>
        <v>91</v>
      </c>
      <c r="C14">
        <v>2</v>
      </c>
      <c r="D14">
        <f>INDEX('Material (Raw only)'!C:C, MATCH(G14, 'Material (Raw only)'!B:B))</f>
        <v>30</v>
      </c>
      <c r="E14">
        <f>INDEX('Material (Raw only)'!D:D, MATCH($G14, 'Material (Raw only)'!B:B))</f>
        <v>127</v>
      </c>
      <c r="F14">
        <f>INDEX('Material (Raw only)'!E:E, MATCH($G14, 'Material (Raw only)'!B:B))</f>
        <v>149</v>
      </c>
      <c r="G14" t="s">
        <v>0</v>
      </c>
      <c r="H14" s="5">
        <v>1928.35</v>
      </c>
      <c r="I14" s="5">
        <v>1928.35</v>
      </c>
      <c r="J14" s="5">
        <v>4000</v>
      </c>
      <c r="K14">
        <f>INDEX(Supplier!$A$2:$A$100, MATCH(L14, Supplier!$B$2:$B$100))</f>
        <v>51</v>
      </c>
      <c r="L14" t="s">
        <v>38</v>
      </c>
      <c r="M14" s="1">
        <v>45677</v>
      </c>
      <c r="N14" s="1">
        <v>45677</v>
      </c>
      <c r="O14" s="1">
        <v>45674</v>
      </c>
      <c r="P14" t="s">
        <v>39</v>
      </c>
      <c r="Q14" t="s">
        <v>40</v>
      </c>
    </row>
    <row r="15" spans="1:21" x14ac:dyDescent="0.3">
      <c r="A15">
        <v>4200007059</v>
      </c>
      <c r="B15">
        <f>INDEX('Material (Raw only)'!A:A, MATCH(G15, 'Material (Raw only)'!B:B))</f>
        <v>91</v>
      </c>
      <c r="C15">
        <v>2</v>
      </c>
      <c r="D15">
        <f>INDEX('Material (Raw only)'!C:C, MATCH(G15, 'Material (Raw only)'!B:B))</f>
        <v>30</v>
      </c>
      <c r="E15">
        <f>INDEX('Material (Raw only)'!D:D, MATCH($G15, 'Material (Raw only)'!B:B))</f>
        <v>127</v>
      </c>
      <c r="F15">
        <f>INDEX('Material (Raw only)'!E:E, MATCH($G15, 'Material (Raw only)'!B:B))</f>
        <v>149</v>
      </c>
      <c r="G15" t="s">
        <v>0</v>
      </c>
      <c r="H15" s="5">
        <v>2928.3500000000004</v>
      </c>
      <c r="I15" s="5">
        <v>2928.3500000000004</v>
      </c>
      <c r="J15" s="5">
        <v>5000</v>
      </c>
      <c r="K15">
        <f>INDEX(Supplier!$A$2:$A$100, MATCH(L15, Supplier!$B$2:$B$100))</f>
        <v>49</v>
      </c>
      <c r="L15" t="s">
        <v>41</v>
      </c>
      <c r="M15" s="1">
        <v>45677</v>
      </c>
      <c r="N15" s="1">
        <v>45677</v>
      </c>
      <c r="O15" s="1">
        <v>45676</v>
      </c>
      <c r="P15" t="s">
        <v>42</v>
      </c>
      <c r="Q15" t="s">
        <v>43</v>
      </c>
    </row>
    <row r="16" spans="1:21" x14ac:dyDescent="0.3">
      <c r="A16">
        <v>4200006986</v>
      </c>
      <c r="B16">
        <f>INDEX('Material (Raw only)'!A:A, MATCH(G16, 'Material (Raw only)'!B:B))</f>
        <v>91</v>
      </c>
      <c r="C16">
        <v>2</v>
      </c>
      <c r="D16">
        <f>INDEX('Material (Raw only)'!C:C, MATCH(G16, 'Material (Raw only)'!B:B))</f>
        <v>30</v>
      </c>
      <c r="E16">
        <f>INDEX('Material (Raw only)'!D:D, MATCH($G16, 'Material (Raw only)'!B:B))</f>
        <v>127</v>
      </c>
      <c r="F16">
        <f>INDEX('Material (Raw only)'!E:E, MATCH($G16, 'Material (Raw only)'!B:B))</f>
        <v>149</v>
      </c>
      <c r="G16" t="s">
        <v>0</v>
      </c>
      <c r="H16" s="5">
        <v>1500</v>
      </c>
      <c r="I16" s="5">
        <v>1500</v>
      </c>
      <c r="J16" s="5">
        <v>1500</v>
      </c>
      <c r="K16">
        <f>INDEX(Supplier!$A$2:$A$100, MATCH(L16, Supplier!$B$2:$B$100))</f>
        <v>13</v>
      </c>
      <c r="L16" t="s">
        <v>44</v>
      </c>
      <c r="M16" s="1">
        <v>45679</v>
      </c>
      <c r="N16" s="1">
        <v>45679</v>
      </c>
      <c r="O16" s="1">
        <v>45670</v>
      </c>
      <c r="P16" t="s">
        <v>45</v>
      </c>
      <c r="Q16" t="s">
        <v>37</v>
      </c>
      <c r="T16" t="s">
        <v>46</v>
      </c>
      <c r="U16" t="b">
        <v>1</v>
      </c>
    </row>
    <row r="17" spans="1:21" x14ac:dyDescent="0.3">
      <c r="A17">
        <v>4200007018</v>
      </c>
      <c r="B17">
        <f>INDEX('Material (Raw only)'!A:A, MATCH(G17, 'Material (Raw only)'!B:B))</f>
        <v>91</v>
      </c>
      <c r="C17">
        <v>2</v>
      </c>
      <c r="D17">
        <f>INDEX('Material (Raw only)'!C:C, MATCH(G17, 'Material (Raw only)'!B:B))</f>
        <v>30</v>
      </c>
      <c r="E17">
        <f>INDEX('Material (Raw only)'!D:D, MATCH($G17, 'Material (Raw only)'!B:B))</f>
        <v>127</v>
      </c>
      <c r="F17">
        <f>INDEX('Material (Raw only)'!E:E, MATCH($G17, 'Material (Raw only)'!B:B))</f>
        <v>149</v>
      </c>
      <c r="G17" t="s">
        <v>0</v>
      </c>
      <c r="H17" s="5">
        <v>400</v>
      </c>
      <c r="I17" s="5">
        <v>400</v>
      </c>
      <c r="J17" s="5">
        <v>400</v>
      </c>
      <c r="K17">
        <f>INDEX(Supplier!$A$2:$A$100, MATCH(L17, Supplier!$B$2:$B$100))</f>
        <v>13</v>
      </c>
      <c r="L17" t="s">
        <v>44</v>
      </c>
      <c r="M17" s="1">
        <v>45679</v>
      </c>
      <c r="N17" s="1">
        <v>45679</v>
      </c>
      <c r="O17" s="1">
        <v>45670</v>
      </c>
      <c r="P17" t="s">
        <v>45</v>
      </c>
      <c r="Q17" t="s">
        <v>37</v>
      </c>
      <c r="T17" t="s">
        <v>46</v>
      </c>
      <c r="U17" t="b">
        <v>1</v>
      </c>
    </row>
    <row r="18" spans="1:21" x14ac:dyDescent="0.3">
      <c r="A18">
        <v>4200006987</v>
      </c>
      <c r="B18">
        <f>INDEX('Material (Raw only)'!A:A, MATCH(G18, 'Material (Raw only)'!B:B))</f>
        <v>91</v>
      </c>
      <c r="C18">
        <v>2</v>
      </c>
      <c r="D18">
        <f>INDEX('Material (Raw only)'!C:C, MATCH(G18, 'Material (Raw only)'!B:B))</f>
        <v>30</v>
      </c>
      <c r="E18">
        <f>INDEX('Material (Raw only)'!D:D, MATCH($G18, 'Material (Raw only)'!B:B))</f>
        <v>127</v>
      </c>
      <c r="F18">
        <f>INDEX('Material (Raw only)'!E:E, MATCH($G18, 'Material (Raw only)'!B:B))</f>
        <v>149</v>
      </c>
      <c r="G18" t="s">
        <v>0</v>
      </c>
      <c r="H18" s="5">
        <v>1644</v>
      </c>
      <c r="I18" s="5">
        <v>1644</v>
      </c>
      <c r="J18" s="5">
        <v>1700</v>
      </c>
      <c r="K18">
        <f>INDEX(Supplier!$A$2:$A$100, MATCH(L18, Supplier!$B$2:$B$100))</f>
        <v>35</v>
      </c>
      <c r="L18" t="s">
        <v>47</v>
      </c>
      <c r="M18" s="1">
        <v>45679</v>
      </c>
      <c r="N18" s="1">
        <v>45679</v>
      </c>
      <c r="O18" s="1">
        <v>45670</v>
      </c>
      <c r="P18" t="s">
        <v>45</v>
      </c>
      <c r="Q18" t="s">
        <v>37</v>
      </c>
      <c r="T18" t="s">
        <v>46</v>
      </c>
      <c r="U18" t="b">
        <v>1</v>
      </c>
    </row>
    <row r="19" spans="1:21" x14ac:dyDescent="0.3">
      <c r="A19">
        <v>4200007019</v>
      </c>
      <c r="B19">
        <f>INDEX('Material (Raw only)'!A:A, MATCH(G19, 'Material (Raw only)'!B:B))</f>
        <v>91</v>
      </c>
      <c r="C19">
        <v>2</v>
      </c>
      <c r="D19">
        <f>INDEX('Material (Raw only)'!C:C, MATCH(G19, 'Material (Raw only)'!B:B))</f>
        <v>30</v>
      </c>
      <c r="E19">
        <f>INDEX('Material (Raw only)'!D:D, MATCH($G19, 'Material (Raw only)'!B:B))</f>
        <v>127</v>
      </c>
      <c r="F19">
        <f>INDEX('Material (Raw only)'!E:E, MATCH($G19, 'Material (Raw only)'!B:B))</f>
        <v>149</v>
      </c>
      <c r="G19" t="s">
        <v>0</v>
      </c>
      <c r="H19" s="5">
        <v>400</v>
      </c>
      <c r="I19" s="5">
        <v>400</v>
      </c>
      <c r="J19" s="5">
        <v>400</v>
      </c>
      <c r="K19">
        <f>INDEX(Supplier!$A$2:$A$100, MATCH(L19, Supplier!$B$2:$B$100))</f>
        <v>35</v>
      </c>
      <c r="L19" t="s">
        <v>47</v>
      </c>
      <c r="M19" s="1">
        <v>45679</v>
      </c>
      <c r="N19" s="1">
        <v>45679</v>
      </c>
      <c r="O19" s="1">
        <v>45670</v>
      </c>
      <c r="P19" t="s">
        <v>45</v>
      </c>
      <c r="Q19" t="s">
        <v>37</v>
      </c>
      <c r="T19" t="s">
        <v>46</v>
      </c>
      <c r="U19" t="b">
        <v>1</v>
      </c>
    </row>
    <row r="20" spans="1:21" x14ac:dyDescent="0.3">
      <c r="A20">
        <v>4200007004</v>
      </c>
      <c r="B20">
        <f>INDEX('Material (Raw only)'!A:A, MATCH(G20, 'Material (Raw only)'!B:B))</f>
        <v>105</v>
      </c>
      <c r="C20">
        <v>2</v>
      </c>
      <c r="D20">
        <f>INDEX('Material (Raw only)'!C:C, MATCH(G20, 'Material (Raw only)'!B:B))</f>
        <v>30</v>
      </c>
      <c r="E20">
        <f>INDEX('Material (Raw only)'!D:D, MATCH($G20, 'Material (Raw only)'!B:B))</f>
        <v>126</v>
      </c>
      <c r="F20">
        <f>INDEX('Material (Raw only)'!E:E, MATCH($G20, 'Material (Raw only)'!B:B))</f>
        <v>148</v>
      </c>
      <c r="G20" t="s">
        <v>11</v>
      </c>
      <c r="H20" s="5">
        <v>500</v>
      </c>
      <c r="I20" s="5">
        <v>500</v>
      </c>
      <c r="J20" s="5">
        <v>500</v>
      </c>
      <c r="K20">
        <f>INDEX(Supplier!$A$2:$A$100, MATCH(L20, Supplier!$B$2:$B$100))</f>
        <v>52</v>
      </c>
      <c r="L20" t="s">
        <v>48</v>
      </c>
      <c r="M20" s="1">
        <v>45659</v>
      </c>
      <c r="N20" s="1">
        <v>45659</v>
      </c>
      <c r="O20" s="1">
        <v>45655</v>
      </c>
      <c r="P20" t="s">
        <v>49</v>
      </c>
      <c r="Q20" t="s">
        <v>50</v>
      </c>
    </row>
    <row r="21" spans="1:21" x14ac:dyDescent="0.3">
      <c r="A21">
        <v>4200007005</v>
      </c>
      <c r="B21">
        <f>INDEX('Material (Raw only)'!A:A, MATCH(G21, 'Material (Raw only)'!B:B))</f>
        <v>105</v>
      </c>
      <c r="C21">
        <v>2</v>
      </c>
      <c r="D21">
        <f>INDEX('Material (Raw only)'!C:C, MATCH(G21, 'Material (Raw only)'!B:B))</f>
        <v>30</v>
      </c>
      <c r="E21">
        <f>INDEX('Material (Raw only)'!D:D, MATCH($G21, 'Material (Raw only)'!B:B))</f>
        <v>126</v>
      </c>
      <c r="F21">
        <f>INDEX('Material (Raw only)'!E:E, MATCH($G21, 'Material (Raw only)'!B:B))</f>
        <v>148</v>
      </c>
      <c r="G21" t="s">
        <v>11</v>
      </c>
      <c r="H21" s="5">
        <v>500</v>
      </c>
      <c r="I21" s="5">
        <v>500</v>
      </c>
      <c r="J21" s="5">
        <v>500</v>
      </c>
      <c r="K21">
        <f>INDEX(Supplier!$A$2:$A$100, MATCH(L21, Supplier!$B$2:$B$100))</f>
        <v>52</v>
      </c>
      <c r="L21" t="s">
        <v>48</v>
      </c>
      <c r="M21" s="1">
        <v>45659</v>
      </c>
      <c r="N21" s="1">
        <v>45659</v>
      </c>
      <c r="O21" s="1">
        <v>45655</v>
      </c>
      <c r="P21" t="s">
        <v>49</v>
      </c>
      <c r="Q21" t="s">
        <v>50</v>
      </c>
    </row>
    <row r="22" spans="1:21" x14ac:dyDescent="0.3">
      <c r="A22">
        <v>4200006990</v>
      </c>
      <c r="B22">
        <f>INDEX('Material (Raw only)'!A:A, MATCH(G22, 'Material (Raw only)'!B:B))</f>
        <v>91</v>
      </c>
      <c r="C22">
        <v>2</v>
      </c>
      <c r="D22">
        <f>INDEX('Material (Raw only)'!C:C, MATCH(G22, 'Material (Raw only)'!B:B))</f>
        <v>30</v>
      </c>
      <c r="E22">
        <f>INDEX('Material (Raw only)'!D:D, MATCH($G22, 'Material (Raw only)'!B:B))</f>
        <v>127</v>
      </c>
      <c r="F22">
        <f>INDEX('Material (Raw only)'!E:E, MATCH($G22, 'Material (Raw only)'!B:B))</f>
        <v>149</v>
      </c>
      <c r="G22" t="s">
        <v>0</v>
      </c>
      <c r="H22" s="5">
        <v>3000</v>
      </c>
      <c r="I22" s="5"/>
      <c r="J22" s="5">
        <v>3000</v>
      </c>
      <c r="K22">
        <f>INDEX(Supplier!$A$2:$A$100, MATCH(L22, Supplier!$B$2:$B$100))</f>
        <v>15</v>
      </c>
      <c r="L22" t="s">
        <v>24</v>
      </c>
      <c r="M22" s="1">
        <v>45689</v>
      </c>
      <c r="N22" s="1">
        <v>45689</v>
      </c>
      <c r="O22" s="1">
        <v>45682</v>
      </c>
      <c r="P22" t="s">
        <v>51</v>
      </c>
      <c r="Q22" t="s">
        <v>52</v>
      </c>
    </row>
  </sheetData>
  <autoFilter ref="A1:U23" xr:uid="{00B8AFA1-6F91-46B2-9781-BF65BDC773E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8A21-16AE-43C5-AFFC-7DC2A397B249}">
  <dimension ref="A1:D64"/>
  <sheetViews>
    <sheetView tabSelected="1" topLeftCell="A37" workbookViewId="0">
      <selection activeCell="L48" sqref="L48"/>
    </sheetView>
  </sheetViews>
  <sheetFormatPr defaultRowHeight="14.4" x14ac:dyDescent="0.3"/>
  <cols>
    <col min="2" max="2" width="37.109375" bestFit="1" customWidth="1"/>
  </cols>
  <sheetData>
    <row r="1" spans="1:4" x14ac:dyDescent="0.3">
      <c r="A1" t="s">
        <v>3</v>
      </c>
      <c r="B1" t="s">
        <v>2</v>
      </c>
    </row>
    <row r="2" spans="1:4" x14ac:dyDescent="0.3">
      <c r="A2">
        <v>1</v>
      </c>
      <c r="B2" t="s">
        <v>21</v>
      </c>
      <c r="D2" t="str">
        <f t="shared" ref="D2:D64" si="0">_xlfn.CONCAT("['", $B$1, "' =&gt; '", B2, "', 'created_at' =&gt; $now],")</f>
        <v>['supplier' =&gt; 'ADHITYA SERAYAKORITA, PT', 'created_at' =&gt; $now],</v>
      </c>
    </row>
    <row r="3" spans="1:4" x14ac:dyDescent="0.3">
      <c r="A3">
        <v>2</v>
      </c>
      <c r="B3" t="s">
        <v>73</v>
      </c>
      <c r="D3" t="str">
        <f t="shared" si="0"/>
        <v>['supplier' =&gt; 'ANDES AGRO INVESTAMA, PT', 'created_at' =&gt; $now],</v>
      </c>
    </row>
    <row r="4" spans="1:4" x14ac:dyDescent="0.3">
      <c r="A4">
        <v>3</v>
      </c>
      <c r="B4" t="s">
        <v>74</v>
      </c>
      <c r="D4" t="str">
        <f t="shared" si="0"/>
        <v>['supplier' =&gt; 'AWANA SAWIT LESTARI, PT.', 'created_at' =&gt; $now],</v>
      </c>
    </row>
    <row r="5" spans="1:4" x14ac:dyDescent="0.3">
      <c r="A5">
        <v>4</v>
      </c>
      <c r="B5" t="s">
        <v>75</v>
      </c>
      <c r="D5" t="str">
        <f t="shared" si="0"/>
        <v>['supplier' =&gt; 'BANGUNJAYA ALAM PERMAI, PT', 'created_at' =&gt; $now],</v>
      </c>
    </row>
    <row r="6" spans="1:4" x14ac:dyDescent="0.3">
      <c r="A6">
        <v>5</v>
      </c>
      <c r="B6" t="s">
        <v>76</v>
      </c>
      <c r="D6" t="str">
        <f t="shared" si="0"/>
        <v>['supplier' =&gt; 'BANYUASIN NUSANTARA SEJAHTERA, PT', 'created_at' =&gt; $now],</v>
      </c>
    </row>
    <row r="7" spans="1:4" x14ac:dyDescent="0.3">
      <c r="A7">
        <v>6</v>
      </c>
      <c r="B7" t="s">
        <v>77</v>
      </c>
      <c r="D7" t="str">
        <f t="shared" si="0"/>
        <v>['supplier' =&gt; 'BATARA ELOK SEMESTA TERPADU, PT', 'created_at' =&gt; $now],</v>
      </c>
    </row>
    <row r="8" spans="1:4" x14ac:dyDescent="0.3">
      <c r="A8">
        <v>7</v>
      </c>
      <c r="B8" t="s">
        <v>78</v>
      </c>
      <c r="D8" t="str">
        <f t="shared" si="0"/>
        <v>['supplier' =&gt; 'BERKAH EMAS SUMBER TERANG, PT', 'created_at' =&gt; $now],</v>
      </c>
    </row>
    <row r="9" spans="1:4" x14ac:dyDescent="0.3">
      <c r="A9">
        <v>8</v>
      </c>
      <c r="B9" t="s">
        <v>79</v>
      </c>
      <c r="D9" t="str">
        <f t="shared" si="0"/>
        <v>['supplier' =&gt; 'BORNEO INDAH MARJAYA, PT', 'created_at' =&gt; $now],</v>
      </c>
    </row>
    <row r="10" spans="1:4" x14ac:dyDescent="0.3">
      <c r="A10">
        <v>9</v>
      </c>
      <c r="B10" t="s">
        <v>80</v>
      </c>
      <c r="D10" t="str">
        <f t="shared" si="0"/>
        <v>['supplier' =&gt; 'BUANA KARYA BHAKTI, PT.', 'created_at' =&gt; $now],</v>
      </c>
    </row>
    <row r="11" spans="1:4" x14ac:dyDescent="0.3">
      <c r="A11">
        <v>10</v>
      </c>
      <c r="B11" t="s">
        <v>81</v>
      </c>
      <c r="D11" t="str">
        <f t="shared" si="0"/>
        <v>['supplier' =&gt; 'BUDI NABATI PERKASA, PT', 'created_at' =&gt; $now],</v>
      </c>
    </row>
    <row r="12" spans="1:4" x14ac:dyDescent="0.3">
      <c r="A12">
        <v>11</v>
      </c>
      <c r="B12" t="s">
        <v>82</v>
      </c>
      <c r="D12" t="str">
        <f t="shared" si="0"/>
        <v>['supplier' =&gt; 'BUKIT BINTANG SAWIT, PT.', 'created_at' =&gt; $now],</v>
      </c>
    </row>
    <row r="13" spans="1:4" x14ac:dyDescent="0.3">
      <c r="A13">
        <v>12</v>
      </c>
      <c r="B13" t="s">
        <v>83</v>
      </c>
      <c r="D13" t="str">
        <f t="shared" si="0"/>
        <v>['supplier' =&gt; 'CARGILL TRADING INDONESIA, PT.', 'created_at' =&gt; $now],</v>
      </c>
    </row>
    <row r="14" spans="1:4" x14ac:dyDescent="0.3">
      <c r="A14">
        <v>13</v>
      </c>
      <c r="B14" t="s">
        <v>84</v>
      </c>
      <c r="D14" t="str">
        <f t="shared" si="0"/>
        <v>['supplier' =&gt; 'CITRA BORNEO UTAMA TBK, PT', 'created_at' =&gt; $now],</v>
      </c>
    </row>
    <row r="15" spans="1:4" x14ac:dyDescent="0.3">
      <c r="A15">
        <v>14</v>
      </c>
      <c r="B15" t="s">
        <v>85</v>
      </c>
      <c r="D15" t="str">
        <f t="shared" si="0"/>
        <v>['supplier' =&gt; 'FIRST LAMANDAU TIMBER INTERNATIONAL', 'created_at' =&gt; $now],</v>
      </c>
    </row>
    <row r="16" spans="1:4" x14ac:dyDescent="0.3">
      <c r="A16">
        <v>15</v>
      </c>
      <c r="B16" t="s">
        <v>24</v>
      </c>
      <c r="D16" t="str">
        <f t="shared" si="0"/>
        <v>['supplier' =&gt; 'GAWI MAKMUR KALIMANTAN, PT', 'created_at' =&gt; $now],</v>
      </c>
    </row>
    <row r="17" spans="1:4" x14ac:dyDescent="0.3">
      <c r="A17">
        <v>16</v>
      </c>
      <c r="B17" t="s">
        <v>27</v>
      </c>
      <c r="D17" t="str">
        <f t="shared" si="0"/>
        <v>['supplier' =&gt; 'GLOBAL INTERINTI INDUSTRY, PT', 'created_at' =&gt; $now],</v>
      </c>
    </row>
    <row r="18" spans="1:4" x14ac:dyDescent="0.3">
      <c r="A18">
        <v>17</v>
      </c>
      <c r="B18" t="s">
        <v>86</v>
      </c>
      <c r="D18" t="str">
        <f t="shared" si="0"/>
        <v>['supplier' =&gt; 'GREEN GLOBAL UTAMA, PT.', 'created_at' =&gt; $now],</v>
      </c>
    </row>
    <row r="19" spans="1:4" x14ac:dyDescent="0.3">
      <c r="A19">
        <v>18</v>
      </c>
      <c r="B19" t="s">
        <v>87</v>
      </c>
      <c r="D19" t="str">
        <f t="shared" si="0"/>
        <v>['supplier' =&gt; 'GUNUNG SEJAHTERA DUA INDAH, PT', 'created_at' =&gt; $now],</v>
      </c>
    </row>
    <row r="20" spans="1:4" x14ac:dyDescent="0.3">
      <c r="A20">
        <v>19</v>
      </c>
      <c r="B20" t="s">
        <v>88</v>
      </c>
      <c r="D20" t="str">
        <f t="shared" si="0"/>
        <v>['supplier' =&gt; 'GUNUNG SEJAHTERA IBU PERTIWI, PT', 'created_at' =&gt; $now],</v>
      </c>
    </row>
    <row r="21" spans="1:4" x14ac:dyDescent="0.3">
      <c r="A21">
        <v>20</v>
      </c>
      <c r="B21" t="s">
        <v>89</v>
      </c>
      <c r="D21" t="str">
        <f t="shared" si="0"/>
        <v>['supplier' =&gt; 'GUNUNG SEJAHTERA PUTI PESONA, PT', 'created_at' =&gt; $now],</v>
      </c>
    </row>
    <row r="22" spans="1:4" x14ac:dyDescent="0.3">
      <c r="A22">
        <v>21</v>
      </c>
      <c r="B22" t="s">
        <v>90</v>
      </c>
      <c r="D22" t="str">
        <f t="shared" si="0"/>
        <v>['supplier' =&gt; 'HARTONO PLANTATION INDONESIA, PT', 'created_at' =&gt; $now],</v>
      </c>
    </row>
    <row r="23" spans="1:4" x14ac:dyDescent="0.3">
      <c r="A23">
        <v>22</v>
      </c>
      <c r="B23" t="s">
        <v>91</v>
      </c>
      <c r="D23" t="str">
        <f t="shared" si="0"/>
        <v>['supplier' =&gt; 'HINDOLI, PT.', 'created_at' =&gt; $now],</v>
      </c>
    </row>
    <row r="24" spans="1:4" x14ac:dyDescent="0.3">
      <c r="A24">
        <v>23</v>
      </c>
      <c r="B24" t="s">
        <v>92</v>
      </c>
      <c r="D24" t="str">
        <f t="shared" si="0"/>
        <v>['supplier' =&gt; 'JALIN VANEO, PT.', 'created_at' =&gt; $now],</v>
      </c>
    </row>
    <row r="25" spans="1:4" x14ac:dyDescent="0.3">
      <c r="A25">
        <v>24</v>
      </c>
      <c r="B25" t="s">
        <v>129</v>
      </c>
      <c r="D25" t="str">
        <f t="shared" si="0"/>
        <v>['supplier' =&gt; 'KARYAINDAH ALAM SEJAHTERA, PT', 'created_at' =&gt; $now],</v>
      </c>
    </row>
    <row r="26" spans="1:4" x14ac:dyDescent="0.3">
      <c r="A26">
        <v>25</v>
      </c>
      <c r="B26" t="s">
        <v>93</v>
      </c>
      <c r="D26" t="str">
        <f t="shared" si="0"/>
        <v>['supplier' =&gt; 'KARYANUSA EKADAYA, PT', 'created_at' =&gt; $now],</v>
      </c>
    </row>
    <row r="27" spans="1:4" x14ac:dyDescent="0.3">
      <c r="A27">
        <v>26</v>
      </c>
      <c r="B27" t="s">
        <v>94</v>
      </c>
      <c r="D27" t="str">
        <f t="shared" si="0"/>
        <v>['supplier' =&gt; 'KODECO AGROJAYA MANDIRI, PT', 'created_at' =&gt; $now],</v>
      </c>
    </row>
    <row r="28" spans="1:4" x14ac:dyDescent="0.3">
      <c r="A28">
        <v>27</v>
      </c>
      <c r="B28" t="s">
        <v>95</v>
      </c>
      <c r="D28" t="str">
        <f t="shared" si="0"/>
        <v>['supplier' =&gt; 'KURNIA TUNGGAL NUGRAHA, PT', 'created_at' =&gt; $now],</v>
      </c>
    </row>
    <row r="29" spans="1:4" x14ac:dyDescent="0.3">
      <c r="A29">
        <v>28</v>
      </c>
      <c r="B29" t="s">
        <v>96</v>
      </c>
      <c r="D29" t="str">
        <f t="shared" si="0"/>
        <v>['supplier' =&gt; 'KUTAI REFINERY NUSANTARA, PT.', 'created_at' =&gt; $now],</v>
      </c>
    </row>
    <row r="30" spans="1:4" x14ac:dyDescent="0.3">
      <c r="A30">
        <v>29</v>
      </c>
      <c r="B30" t="s">
        <v>97</v>
      </c>
      <c r="D30" t="str">
        <f t="shared" si="0"/>
        <v>['supplier' =&gt; 'LAGUNA MANDIRI, PT', 'created_at' =&gt; $now],</v>
      </c>
    </row>
    <row r="31" spans="1:4" x14ac:dyDescent="0.3">
      <c r="A31">
        <v>30</v>
      </c>
      <c r="B31" t="s">
        <v>98</v>
      </c>
      <c r="D31" t="str">
        <f t="shared" si="0"/>
        <v>['supplier' =&gt; 'LANANG AGRO BERSATU, PT.', 'created_at' =&gt; $now],</v>
      </c>
    </row>
    <row r="32" spans="1:4" x14ac:dyDescent="0.3">
      <c r="A32">
        <v>31</v>
      </c>
      <c r="B32" t="s">
        <v>99</v>
      </c>
      <c r="D32" t="str">
        <f t="shared" si="0"/>
        <v>['supplier' =&gt; 'LETAWA, PT', 'created_at' =&gt; $now],</v>
      </c>
    </row>
    <row r="33" spans="1:4" x14ac:dyDescent="0.3">
      <c r="A33">
        <v>32</v>
      </c>
      <c r="B33" t="s">
        <v>100</v>
      </c>
      <c r="D33" t="str">
        <f t="shared" si="0"/>
        <v>['supplier' =&gt; 'MAYA AGRO INVESTAMA, PT.', 'created_at' =&gt; $now],</v>
      </c>
    </row>
    <row r="34" spans="1:4" x14ac:dyDescent="0.3">
      <c r="A34">
        <v>33</v>
      </c>
      <c r="B34" t="s">
        <v>101</v>
      </c>
      <c r="D34" t="str">
        <f t="shared" si="0"/>
        <v>['supplier' =&gt; 'MEWAH OILS SDN BHD', 'created_at' =&gt; $now],</v>
      </c>
    </row>
    <row r="35" spans="1:4" x14ac:dyDescent="0.3">
      <c r="A35">
        <v>34</v>
      </c>
      <c r="B35" t="s">
        <v>102</v>
      </c>
      <c r="D35" t="str">
        <f t="shared" si="0"/>
        <v>['supplier' =&gt; 'MITRA ANEKA REZEKI, PT.', 'created_at' =&gt; $now],</v>
      </c>
    </row>
    <row r="36" spans="1:4" x14ac:dyDescent="0.3">
      <c r="A36">
        <v>35</v>
      </c>
      <c r="B36" t="s">
        <v>47</v>
      </c>
      <c r="D36" t="str">
        <f t="shared" si="0"/>
        <v>['supplier' =&gt; 'MITRA MENDAWAI SEJATI, PT', 'created_at' =&gt; $now],</v>
      </c>
    </row>
    <row r="37" spans="1:4" x14ac:dyDescent="0.3">
      <c r="A37">
        <v>36</v>
      </c>
      <c r="B37" t="s">
        <v>103</v>
      </c>
      <c r="D37" t="str">
        <f t="shared" si="0"/>
        <v>['supplier' =&gt; 'NUSARAYA PERMAI, PT.', 'created_at' =&gt; $now],</v>
      </c>
    </row>
    <row r="38" spans="1:4" x14ac:dyDescent="0.3">
      <c r="A38">
        <v>37</v>
      </c>
      <c r="B38" t="s">
        <v>104</v>
      </c>
      <c r="D38" t="str">
        <f t="shared" si="0"/>
        <v>['supplier' =&gt; 'PACRIM NUSANTARA LESTARI FOODS, PT.', 'created_at' =&gt; $now],</v>
      </c>
    </row>
    <row r="39" spans="1:4" x14ac:dyDescent="0.3">
      <c r="A39">
        <v>38</v>
      </c>
      <c r="B39" t="s">
        <v>105</v>
      </c>
      <c r="D39" t="str">
        <f t="shared" si="0"/>
        <v>['supplier' =&gt; 'PALMA MAS SEJATI, PT.', 'created_at' =&gt; $now],</v>
      </c>
    </row>
    <row r="40" spans="1:4" x14ac:dyDescent="0.3">
      <c r="A40">
        <v>39</v>
      </c>
      <c r="B40" t="s">
        <v>106</v>
      </c>
      <c r="D40" t="str">
        <f t="shared" si="0"/>
        <v>['supplier' =&gt; 'PARNA AGROMAS, PT.', 'created_at' =&gt; $now],</v>
      </c>
    </row>
    <row r="41" spans="1:4" x14ac:dyDescent="0.3">
      <c r="A41">
        <v>40</v>
      </c>
      <c r="B41" t="s">
        <v>107</v>
      </c>
      <c r="D41" t="str">
        <f t="shared" si="0"/>
        <v>['supplier' =&gt; 'PASANG KAYU, PT', 'created_at' =&gt; $now],</v>
      </c>
    </row>
    <row r="42" spans="1:4" x14ac:dyDescent="0.3">
      <c r="A42">
        <v>41</v>
      </c>
      <c r="B42" t="s">
        <v>18</v>
      </c>
      <c r="D42" t="str">
        <f t="shared" si="0"/>
        <v>['supplier' =&gt; 'PENITI SUNGAI PURUN, PT', 'created_at' =&gt; $now],</v>
      </c>
    </row>
    <row r="43" spans="1:4" x14ac:dyDescent="0.3">
      <c r="A43">
        <v>42</v>
      </c>
      <c r="B43" t="s">
        <v>108</v>
      </c>
      <c r="D43" t="str">
        <f t="shared" si="0"/>
        <v>['supplier' =&gt; 'PERKEBUNAN NUSANTARA IV, PT.', 'created_at' =&gt; $now],</v>
      </c>
    </row>
    <row r="44" spans="1:4" x14ac:dyDescent="0.3">
      <c r="A44">
        <v>43</v>
      </c>
      <c r="B44" t="s">
        <v>109</v>
      </c>
      <c r="D44" t="str">
        <f t="shared" si="0"/>
        <v>['supplier' =&gt; 'PERKEBUNAN NUSANTARA VII, PT', 'created_at' =&gt; $now],</v>
      </c>
    </row>
    <row r="45" spans="1:4" x14ac:dyDescent="0.3">
      <c r="A45">
        <v>44</v>
      </c>
      <c r="B45" t="s">
        <v>110</v>
      </c>
      <c r="D45" t="str">
        <f t="shared" si="0"/>
        <v>['supplier' =&gt; 'POLIPLANT SEJAHTERA, PT.', 'created_at' =&gt; $now],</v>
      </c>
    </row>
    <row r="46" spans="1:4" x14ac:dyDescent="0.3">
      <c r="A46">
        <v>45</v>
      </c>
      <c r="B46" t="s">
        <v>111</v>
      </c>
      <c r="D46" t="str">
        <f t="shared" si="0"/>
        <v>['supplier' =&gt; 'PRIMA SUKSES SEJAHTERA ABADI, PT.', 'created_at' =&gt; $now],</v>
      </c>
    </row>
    <row r="47" spans="1:4" x14ac:dyDescent="0.3">
      <c r="A47">
        <v>46</v>
      </c>
      <c r="B47" t="s">
        <v>112</v>
      </c>
      <c r="D47" t="str">
        <f t="shared" si="0"/>
        <v>['supplier' =&gt; 'SARI DUMAI SEJATI, PT', 'created_at' =&gt; $now],</v>
      </c>
    </row>
    <row r="48" spans="1:4" x14ac:dyDescent="0.3">
      <c r="A48">
        <v>47</v>
      </c>
      <c r="B48" t="s">
        <v>113</v>
      </c>
      <c r="D48" t="str">
        <f t="shared" si="0"/>
        <v>['supplier' =&gt; 'SAWIT SUMBERMAS SARANA Tbk, PT', 'created_at' =&gt; $now],</v>
      </c>
    </row>
    <row r="49" spans="1:4" x14ac:dyDescent="0.3">
      <c r="A49">
        <v>48</v>
      </c>
      <c r="B49" t="s">
        <v>114</v>
      </c>
      <c r="D49" t="str">
        <f t="shared" si="0"/>
        <v>['supplier' =&gt; 'SINAR BENGKULU INTI MULYA, PT', 'created_at' =&gt; $now],</v>
      </c>
    </row>
    <row r="50" spans="1:4" x14ac:dyDescent="0.3">
      <c r="A50">
        <v>49</v>
      </c>
      <c r="B50" t="s">
        <v>41</v>
      </c>
      <c r="D50" t="str">
        <f t="shared" si="0"/>
        <v>['supplier' =&gt; 'SINAR JAYA INTI MULYA, PT', 'created_at' =&gt; $now],</v>
      </c>
    </row>
    <row r="51" spans="1:4" x14ac:dyDescent="0.3">
      <c r="A51">
        <v>50</v>
      </c>
      <c r="B51" t="s">
        <v>115</v>
      </c>
      <c r="D51" t="str">
        <f t="shared" si="0"/>
        <v>['supplier' =&gt; 'SINAR SAWIT SENTOSA, PT', 'created_at' =&gt; $now],</v>
      </c>
    </row>
    <row r="52" spans="1:4" x14ac:dyDescent="0.3">
      <c r="A52">
        <v>51</v>
      </c>
      <c r="B52" t="s">
        <v>38</v>
      </c>
      <c r="D52" t="str">
        <f t="shared" si="0"/>
        <v>['supplier' =&gt; 'SINAR TAYAN INTI MULYA, PT', 'created_at' =&gt; $now],</v>
      </c>
    </row>
    <row r="53" spans="1:4" x14ac:dyDescent="0.3">
      <c r="A53">
        <v>52</v>
      </c>
      <c r="B53" t="s">
        <v>116</v>
      </c>
      <c r="D53" t="str">
        <f t="shared" si="0"/>
        <v>['supplier' =&gt; 'SINAR TENGGARONG INTI MULYA, PT.', 'created_at' =&gt; $now],</v>
      </c>
    </row>
    <row r="54" spans="1:4" x14ac:dyDescent="0.3">
      <c r="A54">
        <v>53</v>
      </c>
      <c r="B54" t="s">
        <v>117</v>
      </c>
      <c r="D54" t="str">
        <f t="shared" si="0"/>
        <v>['supplier' =&gt; 'SUKSES KARYA MANDIRI, PT.', 'created_at' =&gt; $now],</v>
      </c>
    </row>
    <row r="55" spans="1:4" x14ac:dyDescent="0.3">
      <c r="A55">
        <v>54</v>
      </c>
      <c r="B55" t="s">
        <v>118</v>
      </c>
      <c r="D55" t="str">
        <f t="shared" si="0"/>
        <v>['supplier' =&gt; 'SURYAMAS CIPTA PERKASA, PT', 'created_at' =&gt; $now],</v>
      </c>
    </row>
    <row r="56" spans="1:4" x14ac:dyDescent="0.3">
      <c r="A56">
        <v>55</v>
      </c>
      <c r="B56" t="s">
        <v>119</v>
      </c>
      <c r="D56" t="str">
        <f t="shared" si="0"/>
        <v>['supplier' =&gt; 'SURYARAYA LESTARI, PT', 'created_at' =&gt; $now],</v>
      </c>
    </row>
    <row r="57" spans="1:4" x14ac:dyDescent="0.3">
      <c r="A57">
        <v>56</v>
      </c>
      <c r="B57" t="s">
        <v>120</v>
      </c>
      <c r="D57" t="str">
        <f t="shared" si="0"/>
        <v>['supplier' =&gt; 'SWADAYA MUKTI PRAKARSA, PT', 'created_at' =&gt; $now],</v>
      </c>
    </row>
    <row r="58" spans="1:4" x14ac:dyDescent="0.3">
      <c r="A58">
        <v>57</v>
      </c>
      <c r="B58" t="s">
        <v>121</v>
      </c>
      <c r="D58" t="str">
        <f t="shared" si="0"/>
        <v>['supplier' =&gt; 'SYNERGY OIL NUSANTARA, PT', 'created_at' =&gt; $now],</v>
      </c>
    </row>
    <row r="59" spans="1:4" x14ac:dyDescent="0.3">
      <c r="A59">
        <v>58</v>
      </c>
      <c r="B59" t="s">
        <v>122</v>
      </c>
      <c r="D59" t="str">
        <f t="shared" si="0"/>
        <v>['supplier' =&gt; 'TECKNO DUA INDONESIA, PT.', 'created_at' =&gt; $now],</v>
      </c>
    </row>
    <row r="60" spans="1:4" x14ac:dyDescent="0.3">
      <c r="A60">
        <v>59</v>
      </c>
      <c r="B60" t="s">
        <v>123</v>
      </c>
      <c r="D60" t="str">
        <f t="shared" si="0"/>
        <v>['supplier' =&gt; 'TEGUH SEMPURNA, PT', 'created_at' =&gt; $now],</v>
      </c>
    </row>
    <row r="61" spans="1:4" x14ac:dyDescent="0.3">
      <c r="A61">
        <v>60</v>
      </c>
      <c r="B61" t="s">
        <v>124</v>
      </c>
      <c r="D61" t="str">
        <f t="shared" si="0"/>
        <v>['supplier' =&gt; 'TUNAS AGRO SUBUR KENCANA, PT.', 'created_at' =&gt; $now],</v>
      </c>
    </row>
    <row r="62" spans="1:4" x14ac:dyDescent="0.3">
      <c r="A62">
        <v>61</v>
      </c>
      <c r="B62" t="s">
        <v>125</v>
      </c>
      <c r="D62" t="str">
        <f t="shared" si="0"/>
        <v>['supplier' =&gt; 'TUNAS BARU LAMPUNG TBK, PT', 'created_at' =&gt; $now],</v>
      </c>
    </row>
    <row r="63" spans="1:4" x14ac:dyDescent="0.3">
      <c r="A63">
        <v>62</v>
      </c>
      <c r="B63" t="s">
        <v>126</v>
      </c>
      <c r="D63" t="str">
        <f t="shared" si="0"/>
        <v>['supplier' =&gt; 'WANASAWIT SUBUR LESTARI, PT', 'created_at' =&gt; $now],</v>
      </c>
    </row>
    <row r="64" spans="1:4" x14ac:dyDescent="0.3">
      <c r="A64">
        <v>63</v>
      </c>
      <c r="B64" t="s">
        <v>127</v>
      </c>
      <c r="D64" t="str">
        <f t="shared" si="0"/>
        <v>['supplier' =&gt; 'WARU KALTIM PLANTATION, PT', 'created_at' =&gt; $now],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FF2A-35A3-420A-AD95-264FD9CC053F}">
  <dimension ref="A1:H16"/>
  <sheetViews>
    <sheetView workbookViewId="0">
      <selection activeCell="F28" sqref="F28"/>
    </sheetView>
  </sheetViews>
  <sheetFormatPr defaultRowHeight="14.4" x14ac:dyDescent="0.3"/>
  <sheetData>
    <row r="1" spans="1:8" x14ac:dyDescent="0.3">
      <c r="A1" s="3" t="s">
        <v>53</v>
      </c>
      <c r="C1" t="str">
        <f>_xlfn.CONCAT("'",A1,"' =&gt; $row['", A1, "'],")</f>
        <v>'contract_no' =&gt; $row['contract_no'],</v>
      </c>
      <c r="H1" t="str">
        <f>_xlfn.TEXTJOIN(", ", TRUE, A1:A16)</f>
        <v>contract_no, id_supplier, id_material, qty, qty_actual, qty_plan, eta, eta_actual, eta_plan, plant, vessel_name, laycan, ffa, price, remarks, is_rspo</v>
      </c>
    </row>
    <row r="2" spans="1:8" x14ac:dyDescent="0.3">
      <c r="A2" s="3" t="s">
        <v>58</v>
      </c>
      <c r="C2" t="str">
        <f t="shared" ref="C2:C16" si="0">_xlfn.CONCAT("'",A2,"' =&gt; $row['", A2, "'],")</f>
        <v>'id_supplier' =&gt; $row['id_supplier'],</v>
      </c>
    </row>
    <row r="3" spans="1:8" x14ac:dyDescent="0.3">
      <c r="A3" s="3" t="s">
        <v>54</v>
      </c>
      <c r="C3" t="str">
        <f t="shared" si="0"/>
        <v>'id_material' =&gt; $row['id_material'],</v>
      </c>
    </row>
    <row r="4" spans="1:8" x14ac:dyDescent="0.3">
      <c r="A4" s="3" t="s">
        <v>55</v>
      </c>
      <c r="C4" t="str">
        <f t="shared" si="0"/>
        <v>'qty' =&gt; $row['qty'],</v>
      </c>
    </row>
    <row r="5" spans="1:8" x14ac:dyDescent="0.3">
      <c r="A5" s="3" t="s">
        <v>56</v>
      </c>
      <c r="C5" t="str">
        <f t="shared" si="0"/>
        <v>'qty_actual' =&gt; $row['qty_actual'],</v>
      </c>
    </row>
    <row r="6" spans="1:8" x14ac:dyDescent="0.3">
      <c r="A6" s="3" t="s">
        <v>57</v>
      </c>
      <c r="C6" t="str">
        <f t="shared" si="0"/>
        <v>'qty_plan' =&gt; $row['qty_plan'],</v>
      </c>
    </row>
    <row r="7" spans="1:8" x14ac:dyDescent="0.3">
      <c r="A7" s="4" t="s">
        <v>59</v>
      </c>
      <c r="C7" t="str">
        <f t="shared" si="0"/>
        <v>'eta' =&gt; $row['eta'],</v>
      </c>
    </row>
    <row r="8" spans="1:8" x14ac:dyDescent="0.3">
      <c r="A8" s="4" t="s">
        <v>60</v>
      </c>
      <c r="C8" t="str">
        <f t="shared" si="0"/>
        <v>'eta_actual' =&gt; $row['eta_actual'],</v>
      </c>
    </row>
    <row r="9" spans="1:8" x14ac:dyDescent="0.3">
      <c r="A9" s="4" t="s">
        <v>61</v>
      </c>
      <c r="C9" t="str">
        <f t="shared" si="0"/>
        <v>'eta_plan' =&gt; $row['eta_plan'],</v>
      </c>
    </row>
    <row r="10" spans="1:8" x14ac:dyDescent="0.3">
      <c r="A10" s="3" t="s">
        <v>62</v>
      </c>
      <c r="C10" t="str">
        <f t="shared" si="0"/>
        <v>'plant' =&gt; $row['plant'],</v>
      </c>
    </row>
    <row r="11" spans="1:8" x14ac:dyDescent="0.3">
      <c r="A11" s="3" t="s">
        <v>63</v>
      </c>
      <c r="C11" t="str">
        <f t="shared" si="0"/>
        <v>'vessel_name' =&gt; $row['vessel_name'],</v>
      </c>
    </row>
    <row r="12" spans="1:8" x14ac:dyDescent="0.3">
      <c r="A12" s="3" t="s">
        <v>64</v>
      </c>
      <c r="C12" t="str">
        <f t="shared" si="0"/>
        <v>'laycan' =&gt; $row['laycan'],</v>
      </c>
    </row>
    <row r="13" spans="1:8" x14ac:dyDescent="0.3">
      <c r="A13" s="3" t="s">
        <v>65</v>
      </c>
      <c r="C13" t="str">
        <f t="shared" si="0"/>
        <v>'ffa' =&gt; $row['ffa'],</v>
      </c>
    </row>
    <row r="14" spans="1:8" x14ac:dyDescent="0.3">
      <c r="A14" s="3" t="s">
        <v>66</v>
      </c>
      <c r="C14" t="str">
        <f t="shared" si="0"/>
        <v>'price' =&gt; $row['price'],</v>
      </c>
    </row>
    <row r="15" spans="1:8" x14ac:dyDescent="0.3">
      <c r="A15" s="3" t="s">
        <v>67</v>
      </c>
      <c r="C15" t="str">
        <f t="shared" si="0"/>
        <v>'remarks' =&gt; $row['remarks'],</v>
      </c>
    </row>
    <row r="16" spans="1:8" x14ac:dyDescent="0.3">
      <c r="A16" s="3" t="s">
        <v>68</v>
      </c>
      <c r="C16" t="str">
        <f t="shared" si="0"/>
        <v>'is_rspo' =&gt; $row['is_rspo'],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01BF6-FD3F-4213-B749-3573E62DB3BE}">
  <dimension ref="A1:E16"/>
  <sheetViews>
    <sheetView workbookViewId="0">
      <selection activeCell="B29" sqref="B29"/>
    </sheetView>
  </sheetViews>
  <sheetFormatPr defaultRowHeight="14.4" x14ac:dyDescent="0.3"/>
  <cols>
    <col min="2" max="2" width="39.109375" bestFit="1" customWidth="1"/>
    <col min="3" max="3" width="10.5546875" bestFit="1" customWidth="1"/>
    <col min="4" max="4" width="14.44140625" bestFit="1" customWidth="1"/>
  </cols>
  <sheetData>
    <row r="1" spans="1:5" x14ac:dyDescent="0.3">
      <c r="A1" t="s">
        <v>3</v>
      </c>
      <c r="B1" t="s">
        <v>4</v>
      </c>
      <c r="C1" t="s">
        <v>69</v>
      </c>
      <c r="D1" t="s">
        <v>70</v>
      </c>
      <c r="E1" t="s">
        <v>71</v>
      </c>
    </row>
    <row r="2" spans="1:5" x14ac:dyDescent="0.3">
      <c r="A2">
        <v>90</v>
      </c>
      <c r="B2" t="s">
        <v>1</v>
      </c>
      <c r="C2">
        <v>30</v>
      </c>
      <c r="D2">
        <v>126</v>
      </c>
      <c r="E2">
        <v>148</v>
      </c>
    </row>
    <row r="3" spans="1:5" x14ac:dyDescent="0.3">
      <c r="A3">
        <v>91</v>
      </c>
      <c r="B3" t="s">
        <v>0</v>
      </c>
      <c r="C3">
        <v>30</v>
      </c>
      <c r="D3">
        <v>127</v>
      </c>
      <c r="E3">
        <v>149</v>
      </c>
    </row>
    <row r="4" spans="1:5" x14ac:dyDescent="0.3">
      <c r="A4">
        <v>92</v>
      </c>
      <c r="B4" t="s">
        <v>5</v>
      </c>
      <c r="C4">
        <v>30</v>
      </c>
      <c r="D4">
        <v>127</v>
      </c>
      <c r="E4">
        <v>149</v>
      </c>
    </row>
    <row r="5" spans="1:5" x14ac:dyDescent="0.3">
      <c r="A5">
        <v>93</v>
      </c>
      <c r="B5" t="s">
        <v>6</v>
      </c>
      <c r="C5">
        <v>30</v>
      </c>
      <c r="D5">
        <v>127</v>
      </c>
      <c r="E5">
        <v>149</v>
      </c>
    </row>
    <row r="6" spans="1:5" x14ac:dyDescent="0.3">
      <c r="A6">
        <v>94</v>
      </c>
      <c r="B6" t="s">
        <v>7</v>
      </c>
      <c r="C6">
        <v>30</v>
      </c>
      <c r="D6">
        <v>129</v>
      </c>
      <c r="E6">
        <v>152</v>
      </c>
    </row>
    <row r="7" spans="1:5" x14ac:dyDescent="0.3">
      <c r="A7">
        <v>95</v>
      </c>
      <c r="B7" t="s">
        <v>8</v>
      </c>
      <c r="C7">
        <v>30</v>
      </c>
      <c r="D7">
        <v>129</v>
      </c>
      <c r="E7">
        <v>152</v>
      </c>
    </row>
    <row r="8" spans="1:5" x14ac:dyDescent="0.3">
      <c r="A8">
        <v>96</v>
      </c>
      <c r="B8" t="s">
        <v>9</v>
      </c>
      <c r="C8">
        <v>30</v>
      </c>
      <c r="D8">
        <v>129</v>
      </c>
      <c r="E8">
        <v>152</v>
      </c>
    </row>
    <row r="9" spans="1:5" x14ac:dyDescent="0.3">
      <c r="A9">
        <v>98</v>
      </c>
      <c r="B9" t="s">
        <v>10</v>
      </c>
      <c r="C9">
        <v>30</v>
      </c>
      <c r="D9">
        <v>126</v>
      </c>
      <c r="E9">
        <v>148</v>
      </c>
    </row>
    <row r="10" spans="1:5" x14ac:dyDescent="0.3">
      <c r="A10">
        <v>105</v>
      </c>
      <c r="B10" t="s">
        <v>11</v>
      </c>
      <c r="C10">
        <v>30</v>
      </c>
      <c r="D10">
        <v>126</v>
      </c>
      <c r="E10">
        <v>148</v>
      </c>
    </row>
    <row r="11" spans="1:5" x14ac:dyDescent="0.3">
      <c r="A11">
        <v>106</v>
      </c>
      <c r="B11" t="s">
        <v>12</v>
      </c>
      <c r="C11">
        <v>30</v>
      </c>
      <c r="D11">
        <v>129</v>
      </c>
      <c r="E11">
        <v>152</v>
      </c>
    </row>
    <row r="12" spans="1:5" x14ac:dyDescent="0.3">
      <c r="A12">
        <v>685</v>
      </c>
      <c r="B12" t="s">
        <v>13</v>
      </c>
      <c r="C12">
        <v>30</v>
      </c>
      <c r="D12">
        <v>142</v>
      </c>
      <c r="E12">
        <v>173</v>
      </c>
    </row>
    <row r="13" spans="1:5" x14ac:dyDescent="0.3">
      <c r="A13">
        <v>796</v>
      </c>
      <c r="B13" t="s">
        <v>14</v>
      </c>
      <c r="C13">
        <v>30</v>
      </c>
      <c r="D13">
        <v>262</v>
      </c>
      <c r="E13">
        <v>335</v>
      </c>
    </row>
    <row r="14" spans="1:5" x14ac:dyDescent="0.3">
      <c r="A14">
        <v>797</v>
      </c>
      <c r="B14" t="s">
        <v>15</v>
      </c>
      <c r="C14">
        <v>30</v>
      </c>
      <c r="D14">
        <v>265</v>
      </c>
      <c r="E14">
        <v>336</v>
      </c>
    </row>
    <row r="15" spans="1:5" x14ac:dyDescent="0.3">
      <c r="A15">
        <v>917</v>
      </c>
      <c r="B15" t="s">
        <v>16</v>
      </c>
      <c r="C15">
        <v>30</v>
      </c>
      <c r="D15">
        <v>277</v>
      </c>
      <c r="E15">
        <v>347</v>
      </c>
    </row>
    <row r="16" spans="1:5" x14ac:dyDescent="0.3">
      <c r="A16">
        <v>918</v>
      </c>
      <c r="B16" t="s">
        <v>17</v>
      </c>
      <c r="C16">
        <v>30</v>
      </c>
      <c r="D16">
        <v>277</v>
      </c>
      <c r="E16">
        <v>347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C67C96-DBCA-4C21-8A4A-F1A12B1CBE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Procurement</vt:lpstr>
      <vt:lpstr>RM</vt:lpstr>
      <vt:lpstr>Supplier</vt:lpstr>
      <vt:lpstr>header</vt:lpstr>
      <vt:lpstr>Material (Raw only)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Valentina Santoso</dc:creator>
  <cp:lastModifiedBy>Natasha Valentina Santoso</cp:lastModifiedBy>
  <dcterms:created xsi:type="dcterms:W3CDTF">2025-03-04T08:28:54Z</dcterms:created>
  <dcterms:modified xsi:type="dcterms:W3CDTF">2025-08-05T07:12:57Z</dcterms:modified>
</cp:coreProperties>
</file>