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ynoverge\ISO 2015\FINAL QMS 2015\06. Software Development\Templates\"/>
    </mc:Choice>
  </mc:AlternateContent>
  <bookViews>
    <workbookView xWindow="0" yWindow="0" windowWidth="20490" windowHeight="7155"/>
  </bookViews>
  <sheets>
    <sheet name="PSR" sheetId="1" r:id="rId1"/>
  </sheets>
  <calcPr calcId="152511"/>
</workbook>
</file>

<file path=xl/calcChain.xml><?xml version="1.0" encoding="utf-8"?>
<calcChain xmlns="http://schemas.openxmlformats.org/spreadsheetml/2006/main">
  <c r="F111" i="1" l="1"/>
  <c r="F110" i="1"/>
  <c r="E111" i="1"/>
  <c r="E110" i="1"/>
  <c r="F109" i="1"/>
  <c r="E109" i="1"/>
  <c r="F118" i="1"/>
  <c r="F117" i="1"/>
  <c r="F116" i="1"/>
  <c r="F115" i="1"/>
  <c r="E119" i="1"/>
  <c r="D119" i="1"/>
  <c r="C119" i="1"/>
  <c r="B119" i="1"/>
  <c r="F119" i="1" l="1"/>
  <c r="B96" i="1"/>
  <c r="G56" i="1" l="1"/>
  <c r="G55" i="1"/>
  <c r="G54" i="1"/>
  <c r="G53" i="1"/>
  <c r="D133" i="1" l="1"/>
  <c r="D134" i="1"/>
  <c r="D135" i="1" l="1"/>
  <c r="D136" i="1" s="1"/>
  <c r="D112" i="1" l="1"/>
  <c r="C112" i="1"/>
  <c r="B112" i="1"/>
  <c r="C106" i="1"/>
  <c r="D106" i="1"/>
  <c r="B106" i="1"/>
  <c r="F112" i="1" l="1"/>
  <c r="E112" i="1"/>
  <c r="F95" i="1"/>
  <c r="F94" i="1"/>
  <c r="F93" i="1"/>
  <c r="F92" i="1"/>
  <c r="F91" i="1"/>
  <c r="F90" i="1"/>
  <c r="I86" i="1"/>
  <c r="I85" i="1"/>
  <c r="I84" i="1"/>
  <c r="I83" i="1"/>
  <c r="I82" i="1"/>
  <c r="E96" i="1" l="1"/>
  <c r="D96" i="1"/>
  <c r="C96" i="1"/>
  <c r="H86" i="1"/>
  <c r="G86" i="1"/>
  <c r="H85" i="1"/>
  <c r="G85" i="1"/>
  <c r="H84" i="1"/>
  <c r="G84" i="1"/>
  <c r="H83" i="1"/>
  <c r="G83" i="1"/>
  <c r="H82" i="1"/>
  <c r="G82" i="1"/>
  <c r="E65" i="1"/>
  <c r="D65" i="1"/>
  <c r="G64" i="1"/>
  <c r="F64" i="1"/>
  <c r="G63" i="1"/>
  <c r="F63" i="1"/>
  <c r="G62" i="1"/>
  <c r="F62" i="1"/>
  <c r="G61" i="1"/>
  <c r="F61" i="1"/>
  <c r="G60" i="1"/>
  <c r="F60" i="1"/>
  <c r="D57" i="1"/>
  <c r="C57" i="1"/>
  <c r="B57" i="1"/>
  <c r="H56" i="1"/>
  <c r="F56" i="1"/>
  <c r="E56" i="1"/>
  <c r="H55" i="1"/>
  <c r="F55" i="1"/>
  <c r="E55" i="1"/>
  <c r="H54" i="1"/>
  <c r="F54" i="1"/>
  <c r="E54" i="1"/>
  <c r="H53" i="1"/>
  <c r="F53" i="1"/>
  <c r="E53" i="1"/>
  <c r="H52" i="1"/>
  <c r="G52" i="1"/>
  <c r="F52" i="1"/>
  <c r="E52" i="1"/>
  <c r="I49" i="1"/>
  <c r="H49" i="1"/>
  <c r="G49" i="1"/>
  <c r="F49" i="1"/>
  <c r="E49" i="1"/>
  <c r="D49" i="1"/>
  <c r="D41" i="1"/>
  <c r="C41" i="1"/>
  <c r="B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E33" i="1"/>
  <c r="D33" i="1"/>
  <c r="C33" i="1"/>
  <c r="B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G57" i="1" l="1"/>
  <c r="H57" i="1"/>
  <c r="F96" i="1"/>
  <c r="E41" i="1"/>
  <c r="G41" i="1"/>
  <c r="G65" i="1"/>
  <c r="F65" i="1"/>
  <c r="H87" i="1"/>
  <c r="E57" i="1"/>
  <c r="F41" i="1"/>
  <c r="H33" i="1"/>
  <c r="G33" i="1"/>
  <c r="F57" i="1"/>
  <c r="I87" i="1"/>
  <c r="F33" i="1"/>
  <c r="G87" i="1"/>
</calcChain>
</file>

<file path=xl/comments1.xml><?xml version="1.0" encoding="utf-8"?>
<comments xmlns="http://schemas.openxmlformats.org/spreadsheetml/2006/main">
  <authors>
    <author>Anita Upadhyay</author>
  </authors>
  <commentList>
    <comment ref="B75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Provide open manual + automated code review comment counts here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Customer approved CR effort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No. of risks identified.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Issues are risks not identified and materialized. </t>
        </r>
      </text>
    </comment>
    <comment ref="D108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No. of Risks identified and materialized.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Timesheet data to be used for calculating effort 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Total actual project effort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Sum (All Reviews Effort, Trainings Effort/Time, Process Audits Time, Validation Activities Time)</t>
        </r>
      </text>
    </comment>
    <comment ref="D114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Sum (QA planning, Test case design, test case execution) - basically Verification effort.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Sum(Review defect fix time, Defect fix time, Defect verification time)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Anita Upadhyay:</t>
        </r>
        <r>
          <rPr>
            <sz val="9"/>
            <color indexed="81"/>
            <rFont val="Tahoma"/>
            <family val="2"/>
          </rPr>
          <t xml:space="preserve">
Customer appreciations</t>
        </r>
      </text>
    </comment>
  </commentList>
</comments>
</file>

<file path=xl/sharedStrings.xml><?xml version="1.0" encoding="utf-8"?>
<sst xmlns="http://schemas.openxmlformats.org/spreadsheetml/2006/main" count="200" uniqueCount="147">
  <si>
    <t>Prepared By</t>
  </si>
  <si>
    <t>Prepared Date</t>
  </si>
  <si>
    <t>Project Information</t>
  </si>
  <si>
    <t>Project Metrics</t>
  </si>
  <si>
    <t>Plan Start Date</t>
  </si>
  <si>
    <t>Actual Start Date</t>
  </si>
  <si>
    <t>Plan End Date</t>
  </si>
  <si>
    <t>Actual End Date</t>
  </si>
  <si>
    <t>Project Phase / Module</t>
  </si>
  <si>
    <t>Plan Efforts</t>
  </si>
  <si>
    <t>Actual Efforts</t>
  </si>
  <si>
    <t>Effort Variance %</t>
  </si>
  <si>
    <t>Schedule Variance %</t>
  </si>
  <si>
    <t>Productivity</t>
  </si>
  <si>
    <t>Estimates Size</t>
  </si>
  <si>
    <t>Defect Removal Efficiency</t>
  </si>
  <si>
    <t>Estimate (Size)</t>
  </si>
  <si>
    <t>QA Defect Count</t>
  </si>
  <si>
    <t>UAT Defect Count</t>
  </si>
  <si>
    <t>Parameter</t>
  </si>
  <si>
    <t xml:space="preserve"> </t>
  </si>
  <si>
    <t>Confidential</t>
  </si>
  <si>
    <t>Doc. Template: F-SDLC-15</t>
  </si>
  <si>
    <t>From Date</t>
  </si>
  <si>
    <t>To Date</t>
  </si>
  <si>
    <t>No. of Resources</t>
  </si>
  <si>
    <t>Resource Utilization %</t>
  </si>
  <si>
    <t>Timesheet  Hours</t>
  </si>
  <si>
    <t>Schedule Variance</t>
  </si>
  <si>
    <t>Effort Variance &amp; Productivity</t>
  </si>
  <si>
    <t xml:space="preserve">Defect Density &amp; Defect Removal Efficiency </t>
  </si>
  <si>
    <t>Resource Utilization</t>
  </si>
  <si>
    <t>Risk Management</t>
  </si>
  <si>
    <t>Project Summary</t>
  </si>
  <si>
    <t>Other Project Management Aspects</t>
  </si>
  <si>
    <t>Role</t>
  </si>
  <si>
    <t>PM</t>
  </si>
  <si>
    <t>TL</t>
  </si>
  <si>
    <t>Developer</t>
  </si>
  <si>
    <t>QA</t>
  </si>
  <si>
    <t>UI</t>
  </si>
  <si>
    <t>RAG Indicator</t>
  </si>
  <si>
    <t>Synoverge Technologies Pvt Ltd.</t>
  </si>
  <si>
    <t>Resource Loading</t>
  </si>
  <si>
    <t>Plan Allocation Date</t>
  </si>
  <si>
    <t>Plan Release Date</t>
  </si>
  <si>
    <t>Loading Variance</t>
  </si>
  <si>
    <t>Start Date Variance</t>
  </si>
  <si>
    <t xml:space="preserve">End Date Variance </t>
  </si>
  <si>
    <t>Variance (Days)</t>
  </si>
  <si>
    <t>Defect Density (QA)</t>
  </si>
  <si>
    <t>Defect Density (UAT)</t>
  </si>
  <si>
    <t>Overall</t>
  </si>
  <si>
    <t>Customer Complaint</t>
  </si>
  <si>
    <t>Report Date</t>
  </si>
  <si>
    <t>Status</t>
  </si>
  <si>
    <t>Total No. of Complaints</t>
  </si>
  <si>
    <t xml:space="preserve">Overall Customer Satisfaction Index </t>
  </si>
  <si>
    <t>Impact of Complaints on Customer Satisfaction Index</t>
  </si>
  <si>
    <t>Total No. of Value Additions Recognized by Customer</t>
  </si>
  <si>
    <t xml:space="preserve">Value Additions </t>
  </si>
  <si>
    <t>Appreciation Date</t>
  </si>
  <si>
    <t>From</t>
  </si>
  <si>
    <t>Resource Name</t>
  </si>
  <si>
    <t xml:space="preserve">SLA Compliance </t>
  </si>
  <si>
    <t>Priority</t>
  </si>
  <si>
    <t xml:space="preserve">SLA </t>
  </si>
  <si>
    <t>Total Tickets</t>
  </si>
  <si>
    <t>Tickets SLA Compliant</t>
  </si>
  <si>
    <t xml:space="preserve">SLA Compliance % </t>
  </si>
  <si>
    <t xml:space="preserve">Overall </t>
  </si>
  <si>
    <t>Defect Summary</t>
  </si>
  <si>
    <t>No. of Defects Reports</t>
  </si>
  <si>
    <t>No. of Defects Open</t>
  </si>
  <si>
    <t>No. of Defects Solved</t>
  </si>
  <si>
    <t>No. of Defects Released</t>
  </si>
  <si>
    <t>No. of Defects Closed as Not a Defect</t>
  </si>
  <si>
    <t xml:space="preserve">No. of Defects Verified &amp; Closed </t>
  </si>
  <si>
    <t>Remarks / Lessons Learnt / Best Practices</t>
  </si>
  <si>
    <t>Working Days (per person)</t>
  </si>
  <si>
    <t>Total Leaves (total for team)</t>
  </si>
  <si>
    <t>Defect Density (QA+UAT)</t>
  </si>
  <si>
    <t xml:space="preserve">Note: Do not temper the cells in blue. </t>
  </si>
  <si>
    <t xml:space="preserve">Insert row above this line </t>
  </si>
  <si>
    <t>Project Phase / Module / Milestone</t>
  </si>
  <si>
    <t>Change Request Status</t>
  </si>
  <si>
    <t>Count</t>
  </si>
  <si>
    <t>Closed</t>
  </si>
  <si>
    <t>Deferred</t>
  </si>
  <si>
    <t>Cancelled</t>
  </si>
  <si>
    <t>Change Requests Summary</t>
  </si>
  <si>
    <t>Code Quality</t>
  </si>
  <si>
    <t>Cyclomatic Complexity &lt;=25 for all methods in the code</t>
  </si>
  <si>
    <t xml:space="preserve">Cyclomatic Complexity </t>
  </si>
  <si>
    <t>Maintainability Index</t>
  </si>
  <si>
    <t>Maintainability Index &gt; 30 for all methods in the code</t>
  </si>
  <si>
    <t>Lines of Code &lt;= 50 for all methods in the code</t>
  </si>
  <si>
    <t>Methods Count (LoC &gt; 50)</t>
  </si>
  <si>
    <t>Measure</t>
  </si>
  <si>
    <t>No. of Reusable components</t>
  </si>
  <si>
    <t>Duplications %</t>
  </si>
  <si>
    <t>Reliability Rating</t>
  </si>
  <si>
    <t>Security Rating</t>
  </si>
  <si>
    <t>Duplications% &lt;= 10%</t>
  </si>
  <si>
    <t>Open Vulnerability</t>
  </si>
  <si>
    <t>Open Code Smell</t>
  </si>
  <si>
    <t>No. of Risk Identified</t>
  </si>
  <si>
    <t>Severity</t>
  </si>
  <si>
    <t>Risk Forecasting Effectiveness</t>
  </si>
  <si>
    <t>Risk Mitigation Effectiveness</t>
  </si>
  <si>
    <t>Cost of Quality</t>
  </si>
  <si>
    <t>Prevention Efforts</t>
  </si>
  <si>
    <t xml:space="preserve">Appraisal Efforts </t>
  </si>
  <si>
    <t>Rework Efforts</t>
  </si>
  <si>
    <t>Remark</t>
  </si>
  <si>
    <t>Open Code Review Defects</t>
  </si>
  <si>
    <t>DF Allocation Date</t>
  </si>
  <si>
    <t>DF Release Date</t>
  </si>
  <si>
    <t>Approved Efforts</t>
  </si>
  <si>
    <t>Estimated Efforts</t>
  </si>
  <si>
    <t>New/Analysis</t>
  </si>
  <si>
    <t>Inprogress</t>
  </si>
  <si>
    <t>No. of Issues Occurred</t>
  </si>
  <si>
    <t xml:space="preserve"> No. of Risks Materialized</t>
  </si>
  <si>
    <t>&lt; Overall project summary – highlights of the report &gt;</t>
  </si>
  <si>
    <r>
      <t xml:space="preserve">Project Summary Report
for </t>
    </r>
    <r>
      <rPr>
        <b/>
        <sz val="11"/>
        <color theme="3"/>
        <rFont val="Calibri"/>
        <family val="2"/>
        <scheme val="minor"/>
      </rPr>
      <t>&lt;Client&gt; &lt;Project&gt;</t>
    </r>
    <r>
      <rPr>
        <b/>
        <sz val="11"/>
        <rFont val="Calibri"/>
        <family val="2"/>
        <scheme val="minor"/>
      </rPr>
      <t xml:space="preserve"> </t>
    </r>
  </si>
  <si>
    <t>Project:</t>
  </si>
  <si>
    <t>Location:</t>
  </si>
  <si>
    <t>Project Manager:</t>
  </si>
  <si>
    <t>Project Manager Contact:</t>
  </si>
  <si>
    <t>Project Type:</t>
  </si>
  <si>
    <t>Team Size:</t>
  </si>
  <si>
    <t>% Completed:</t>
  </si>
  <si>
    <t>Compliance Score:</t>
  </si>
  <si>
    <t>Client:</t>
  </si>
  <si>
    <t>Client Contact:</t>
  </si>
  <si>
    <t>Client Contact Details:</t>
  </si>
  <si>
    <t>Industry:</t>
  </si>
  <si>
    <t>Client's Major Customer:</t>
  </si>
  <si>
    <t>Lines of Code:</t>
  </si>
  <si>
    <t>CSM Score:</t>
  </si>
  <si>
    <t>&lt;dd-mmm-yy&gt;</t>
  </si>
  <si>
    <t>Benchmark</t>
  </si>
  <si>
    <t>Expected Rating A</t>
  </si>
  <si>
    <t>Desired value is greater than 2</t>
  </si>
  <si>
    <t>QMS Ver. No: 2.0</t>
  </si>
  <si>
    <t>Ver. No. 1.3; Released on: 6-Sep-2017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</si>
</sst>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[$-409]d\-mmm\-yy;@"/>
    <numFmt numFmtId="165" formatCode="0.0000000000"/>
    <numFmt numFmtId="166" formatCode="mmmm\ d\,\ yyyy"/>
    <numFmt numFmtId="167" formatCode="\$#,##0.00;\-\$#,##0.00"/>
    <numFmt numFmtId="168" formatCode="0.0"/>
    <numFmt numFmtId="169" formatCode="dd\-mmm\-yy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rgb="FF1F497D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color rgb="FF002776"/>
      <name val="Arial"/>
      <family val="2"/>
    </font>
    <font>
      <sz val="9"/>
      <color rgb="FF002776"/>
      <name val="Arial"/>
      <family val="2"/>
    </font>
    <font>
      <sz val="11"/>
      <color indexed="20"/>
      <name val="Calibri"/>
      <family val="2"/>
    </font>
    <font>
      <b/>
      <sz val="11"/>
      <color indexed="36"/>
      <name val="Calibri"/>
      <family val="2"/>
    </font>
    <font>
      <i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mbria"/>
      <family val="1"/>
    </font>
    <font>
      <b/>
      <sz val="18"/>
      <color indexed="62"/>
      <name val="Cambria"/>
      <family val="2"/>
    </font>
    <font>
      <sz val="11"/>
      <color rgb="FF1F497D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4"/>
      </patternFill>
    </fill>
    <fill>
      <patternFill patternType="solid">
        <fgColor indexed="30"/>
      </patternFill>
    </fill>
    <fill>
      <patternFill patternType="solid">
        <fgColor indexed="9"/>
      </patternFill>
    </fill>
    <fill>
      <patternFill patternType="solid">
        <fgColor indexed="28"/>
      </patternFill>
    </fill>
    <fill>
      <patternFill patternType="solid">
        <fgColor indexed="27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rgb="FFC6D9F1"/>
        <bgColor indexed="64"/>
      </patternFill>
    </fill>
    <fill>
      <patternFill patternType="solid">
        <fgColor rgb="FFC5D9F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2776"/>
      </left>
      <right style="thin">
        <color rgb="FF002776"/>
      </right>
      <top style="thin">
        <color rgb="FF002776"/>
      </top>
      <bottom style="thin">
        <color rgb="FF00277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3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24"/>
      </top>
      <bottom style="double">
        <color indexed="24"/>
      </bottom>
      <diagonal/>
    </border>
  </borders>
  <cellStyleXfs count="135">
    <xf numFmtId="0" fontId="0" fillId="0" borderId="0"/>
    <xf numFmtId="0" fontId="12" fillId="0" borderId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4" borderId="0" applyNumberFormat="0" applyBorder="0" applyAlignment="0" applyProtection="0"/>
    <xf numFmtId="0" fontId="15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13" applyNumberFormat="0" applyAlignment="0" applyProtection="0"/>
    <xf numFmtId="0" fontId="18" fillId="22" borderId="14" applyNumberFormat="0" applyAlignment="0" applyProtection="0"/>
    <xf numFmtId="0" fontId="19" fillId="0" borderId="0" applyNumberFormat="0" applyFill="0" applyBorder="0" applyAlignment="0" applyProtection="0"/>
    <xf numFmtId="0" fontId="20" fillId="23" borderId="0" applyNumberFormat="0" applyBorder="0" applyAlignment="0" applyProtection="0"/>
    <xf numFmtId="0" fontId="21" fillId="0" borderId="15" applyNumberFormat="0" applyFill="0" applyAlignment="0" applyProtection="0"/>
    <xf numFmtId="0" fontId="22" fillId="0" borderId="16" applyNumberFormat="0" applyFill="0" applyAlignment="0" applyProtection="0"/>
    <xf numFmtId="0" fontId="23" fillId="0" borderId="17" applyNumberFormat="0" applyFill="0" applyAlignment="0" applyProtection="0"/>
    <xf numFmtId="0" fontId="23" fillId="0" borderId="0" applyNumberFormat="0" applyFill="0" applyBorder="0" applyAlignment="0" applyProtection="0"/>
    <xf numFmtId="0" fontId="24" fillId="15" borderId="13" applyNumberFormat="0" applyAlignment="0" applyProtection="0"/>
    <xf numFmtId="0" fontId="25" fillId="0" borderId="18" applyNumberFormat="0" applyFill="0" applyAlignment="0" applyProtection="0"/>
    <xf numFmtId="0" fontId="26" fillId="9" borderId="0" applyNumberFormat="0" applyBorder="0" applyAlignment="0" applyProtection="0"/>
    <xf numFmtId="0" fontId="13" fillId="0" borderId="0"/>
    <xf numFmtId="0" fontId="13" fillId="9" borderId="19" applyNumberFormat="0" applyFont="0" applyAlignment="0" applyProtection="0"/>
    <xf numFmtId="0" fontId="27" fillId="21" borderId="20" applyNumberFormat="0" applyAlignment="0" applyProtection="0"/>
    <xf numFmtId="9" fontId="1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21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/>
    <xf numFmtId="0" fontId="32" fillId="0" borderId="0" applyNumberFormat="0" applyAlignment="0"/>
    <xf numFmtId="166" fontId="37" fillId="0" borderId="0">
      <alignment horizontal="left"/>
    </xf>
    <xf numFmtId="38" fontId="32" fillId="24" borderId="0" applyNumberFormat="0" applyBorder="0" applyAlignment="0" applyProtection="0"/>
    <xf numFmtId="0" fontId="35" fillId="0" borderId="22" applyNumberFormat="0" applyAlignment="0" applyProtection="0">
      <alignment horizontal="left" vertical="center"/>
    </xf>
    <xf numFmtId="0" fontId="35" fillId="0" borderId="3">
      <alignment horizontal="left" vertical="center"/>
    </xf>
    <xf numFmtId="10" fontId="32" fillId="25" borderId="1" applyNumberFormat="0" applyBorder="0" applyAlignment="0" applyProtection="0"/>
    <xf numFmtId="165" fontId="12" fillId="0" borderId="0"/>
    <xf numFmtId="0" fontId="12" fillId="0" borderId="0"/>
    <xf numFmtId="0" fontId="12" fillId="0" borderId="0"/>
    <xf numFmtId="0" fontId="37" fillId="0" borderId="0">
      <alignment horizontal="center"/>
    </xf>
    <xf numFmtId="10" fontId="12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17" borderId="0" applyNumberFormat="0" applyBorder="0" applyAlignment="0" applyProtection="0"/>
    <xf numFmtId="0" fontId="14" fillId="28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17" borderId="0" applyNumberFormat="0" applyBorder="0" applyAlignment="0" applyProtection="0"/>
    <xf numFmtId="0" fontId="14" fillId="9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9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40" fillId="21" borderId="0" applyNumberFormat="0" applyBorder="0" applyAlignment="0" applyProtection="0"/>
    <xf numFmtId="0" fontId="41" fillId="28" borderId="24" applyNumberFormat="0" applyAlignment="0" applyProtection="0"/>
    <xf numFmtId="0" fontId="18" fillId="28" borderId="25" applyNumberFormat="0" applyAlignment="0" applyProtection="0"/>
    <xf numFmtId="44" fontId="1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20" fillId="17" borderId="0" applyNumberFormat="0" applyBorder="0" applyAlignment="0" applyProtection="0"/>
    <xf numFmtId="0" fontId="43" fillId="0" borderId="26" applyNumberFormat="0" applyFill="0" applyAlignment="0" applyProtection="0"/>
    <xf numFmtId="0" fontId="44" fillId="0" borderId="26" applyNumberFormat="0" applyFill="0" applyAlignment="0" applyProtection="0"/>
    <xf numFmtId="0" fontId="45" fillId="0" borderId="27" applyNumberFormat="0" applyFill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46" fillId="29" borderId="24" applyNumberFormat="0" applyAlignment="0" applyProtection="0"/>
    <xf numFmtId="0" fontId="16" fillId="0" borderId="28" applyNumberFormat="0" applyFill="0" applyAlignment="0" applyProtection="0"/>
    <xf numFmtId="0" fontId="47" fillId="15" borderId="0" applyNumberFormat="0" applyBorder="0" applyAlignment="0" applyProtection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5" borderId="29" applyNumberFormat="0" applyFont="0" applyAlignment="0" applyProtection="0"/>
    <xf numFmtId="0" fontId="29" fillId="28" borderId="24" applyNumberFormat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29" fillId="0" borderId="30" applyNumberFormat="0" applyFill="0" applyAlignment="0" applyProtection="0"/>
    <xf numFmtId="0" fontId="32" fillId="0" borderId="0" applyNumberFormat="0" applyAlignment="0"/>
    <xf numFmtId="38" fontId="32" fillId="24" borderId="0" applyNumberFormat="0" applyBorder="0" applyAlignment="0" applyProtection="0"/>
    <xf numFmtId="10" fontId="32" fillId="25" borderId="1" applyNumberFormat="0" applyBorder="0" applyAlignment="0" applyProtection="0"/>
    <xf numFmtId="0" fontId="12" fillId="15" borderId="29" applyNumberFormat="0" applyFont="0" applyAlignment="0" applyProtection="0"/>
    <xf numFmtId="0" fontId="49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</cellStyleXfs>
  <cellXfs count="165">
    <xf numFmtId="0" fontId="0" fillId="0" borderId="0" xfId="0"/>
    <xf numFmtId="0" fontId="0" fillId="0" borderId="0" xfId="0" applyBorder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 applyBorder="1"/>
    <xf numFmtId="0" fontId="0" fillId="0" borderId="0" xfId="0" applyFont="1" applyBorder="1"/>
    <xf numFmtId="0" fontId="1" fillId="5" borderId="1" xfId="0" applyFont="1" applyFill="1" applyBorder="1"/>
    <xf numFmtId="0" fontId="0" fillId="0" borderId="1" xfId="0" applyBorder="1"/>
    <xf numFmtId="0" fontId="0" fillId="3" borderId="1" xfId="0" applyFont="1" applyFill="1" applyBorder="1" applyAlignment="1">
      <alignment horizontal="left"/>
    </xf>
    <xf numFmtId="49" fontId="0" fillId="0" borderId="1" xfId="0" applyNumberFormat="1" applyBorder="1"/>
    <xf numFmtId="0" fontId="0" fillId="0" borderId="0" xfId="0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1" fontId="0" fillId="0" borderId="1" xfId="0" applyNumberFormat="1" applyBorder="1" applyAlignment="1">
      <alignment horizontal="right" wrapText="1"/>
    </xf>
    <xf numFmtId="1" fontId="1" fillId="3" borderId="1" xfId="0" applyNumberFormat="1" applyFont="1" applyFill="1" applyBorder="1" applyAlignment="1">
      <alignment horizontal="right" wrapText="1"/>
    </xf>
    <xf numFmtId="1" fontId="0" fillId="3" borderId="1" xfId="0" applyNumberFormat="1" applyFill="1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right" wrapText="1"/>
    </xf>
    <xf numFmtId="1" fontId="0" fillId="5" borderId="1" xfId="0" applyNumberForma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49" fontId="0" fillId="3" borderId="1" xfId="0" applyNumberFormat="1" applyFill="1" applyBorder="1" applyAlignment="1">
      <alignment horizontal="right" wrapText="1"/>
    </xf>
    <xf numFmtId="0" fontId="2" fillId="2" borderId="8" xfId="0" applyFont="1" applyFill="1" applyBorder="1" applyAlignment="1"/>
    <xf numFmtId="0" fontId="2" fillId="2" borderId="6" xfId="0" applyFont="1" applyFill="1" applyBorder="1" applyAlignment="1"/>
    <xf numFmtId="1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49" fontId="0" fillId="3" borderId="0" xfId="0" applyNumberFormat="1" applyFill="1" applyBorder="1" applyAlignment="1">
      <alignment horizontal="right" wrapText="1"/>
    </xf>
    <xf numFmtId="0" fontId="8" fillId="2" borderId="2" xfId="0" applyFont="1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0" fontId="1" fillId="4" borderId="0" xfId="0" applyFont="1" applyFill="1" applyBorder="1" applyAlignment="1">
      <alignment horizontal="left" vertical="top"/>
    </xf>
    <xf numFmtId="164" fontId="0" fillId="0" borderId="0" xfId="0" applyNumberFormat="1" applyBorder="1" applyAlignment="1">
      <alignment horizontal="right" wrapText="1"/>
    </xf>
    <xf numFmtId="0" fontId="4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 wrapText="1"/>
    </xf>
    <xf numFmtId="49" fontId="0" fillId="3" borderId="5" xfId="0" applyNumberFormat="1" applyFill="1" applyBorder="1" applyAlignment="1">
      <alignment wrapText="1"/>
    </xf>
    <xf numFmtId="0" fontId="11" fillId="0" borderId="1" xfId="0" applyFont="1" applyBorder="1" applyAlignment="1">
      <alignment horizontal="right" wrapText="1"/>
    </xf>
    <xf numFmtId="0" fontId="11" fillId="3" borderId="1" xfId="0" applyNumberFormat="1" applyFont="1" applyFill="1" applyBorder="1" applyAlignment="1">
      <alignment horizontal="right" wrapText="1"/>
    </xf>
    <xf numFmtId="2" fontId="1" fillId="3" borderId="1" xfId="0" applyNumberFormat="1" applyFont="1" applyFill="1" applyBorder="1" applyAlignment="1">
      <alignment horizontal="right" wrapText="1"/>
    </xf>
    <xf numFmtId="2" fontId="0" fillId="3" borderId="1" xfId="0" applyNumberFormat="1" applyFill="1" applyBorder="1" applyAlignment="1">
      <alignment horizontal="right" wrapText="1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wrapText="1"/>
    </xf>
    <xf numFmtId="2" fontId="0" fillId="5" borderId="1" xfId="0" applyNumberFormat="1" applyFill="1" applyBorder="1" applyAlignment="1">
      <alignment horizontal="right" wrapText="1"/>
    </xf>
    <xf numFmtId="0" fontId="31" fillId="3" borderId="0" xfId="0" applyFont="1" applyFill="1" applyAlignment="1"/>
    <xf numFmtId="0" fontId="31" fillId="0" borderId="1" xfId="0" applyFont="1" applyBorder="1"/>
    <xf numFmtId="1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/>
    </xf>
    <xf numFmtId="0" fontId="1" fillId="4" borderId="0" xfId="0" applyFont="1" applyFill="1" applyBorder="1" applyAlignment="1">
      <alignment horizontal="left" vertical="top"/>
    </xf>
    <xf numFmtId="1" fontId="0" fillId="0" borderId="1" xfId="0" applyNumberFormat="1" applyBorder="1" applyAlignment="1">
      <alignment horizontal="right" wrapText="1"/>
    </xf>
    <xf numFmtId="1" fontId="0" fillId="3" borderId="1" xfId="0" applyNumberFormat="1" applyFill="1" applyBorder="1" applyAlignment="1">
      <alignment horizontal="right" wrapText="1"/>
    </xf>
    <xf numFmtId="1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1" fontId="0" fillId="5" borderId="1" xfId="0" applyNumberFormat="1" applyFill="1" applyBorder="1" applyAlignment="1">
      <alignment horizontal="right" wrapText="1"/>
    </xf>
    <xf numFmtId="164" fontId="0" fillId="5" borderId="1" xfId="0" applyNumberFormat="1" applyFill="1" applyBorder="1" applyAlignment="1">
      <alignment horizontal="right" wrapText="1"/>
    </xf>
    <xf numFmtId="2" fontId="0" fillId="5" borderId="1" xfId="0" applyNumberFormat="1" applyFill="1" applyBorder="1" applyAlignment="1">
      <alignment horizontal="right" wrapText="1"/>
    </xf>
    <xf numFmtId="0" fontId="0" fillId="5" borderId="1" xfId="0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/>
    </xf>
    <xf numFmtId="1" fontId="0" fillId="3" borderId="5" xfId="0" applyNumberFormat="1" applyFill="1" applyBorder="1" applyAlignment="1">
      <alignment horizontal="left" wrapText="1"/>
    </xf>
    <xf numFmtId="1" fontId="0" fillId="3" borderId="3" xfId="0" applyNumberFormat="1" applyFill="1" applyBorder="1" applyAlignment="1">
      <alignment horizontal="left" wrapText="1"/>
    </xf>
    <xf numFmtId="1" fontId="0" fillId="3" borderId="4" xfId="0" applyNumberFormat="1" applyFill="1" applyBorder="1" applyAlignment="1">
      <alignment horizontal="left" wrapText="1"/>
    </xf>
    <xf numFmtId="0" fontId="5" fillId="0" borderId="0" xfId="0" applyFont="1" applyBorder="1"/>
    <xf numFmtId="0" fontId="3" fillId="5" borderId="1" xfId="0" applyFont="1" applyFill="1" applyBorder="1"/>
    <xf numFmtId="0" fontId="1" fillId="5" borderId="1" xfId="0" applyFont="1" applyFill="1" applyBorder="1" applyAlignment="1">
      <alignment horizontal="center" wrapText="1"/>
    </xf>
    <xf numFmtId="0" fontId="39" fillId="5" borderId="23" xfId="134" applyFont="1" applyFill="1" applyBorder="1" applyAlignment="1">
      <alignment horizontal="right" vertical="top" wrapText="1"/>
    </xf>
    <xf numFmtId="0" fontId="39" fillId="2" borderId="23" xfId="134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left"/>
    </xf>
    <xf numFmtId="167" fontId="38" fillId="2" borderId="1" xfId="108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center" wrapText="1"/>
    </xf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wrapText="1"/>
    </xf>
    <xf numFmtId="1" fontId="34" fillId="5" borderId="1" xfId="59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3" fillId="34" borderId="1" xfId="0" applyFont="1" applyFill="1" applyBorder="1"/>
    <xf numFmtId="0" fontId="1" fillId="34" borderId="1" xfId="0" applyFont="1" applyFill="1" applyBorder="1" applyAlignment="1">
      <alignment horizontal="right" wrapText="1"/>
    </xf>
    <xf numFmtId="0" fontId="3" fillId="35" borderId="1" xfId="0" applyFont="1" applyFill="1" applyBorder="1"/>
    <xf numFmtId="0" fontId="1" fillId="35" borderId="1" xfId="0" applyFont="1" applyFill="1" applyBorder="1" applyAlignment="1">
      <alignment horizontal="right" wrapText="1"/>
    </xf>
    <xf numFmtId="0" fontId="1" fillId="35" borderId="1" xfId="0" applyFont="1" applyFill="1" applyBorder="1"/>
    <xf numFmtId="169" fontId="0" fillId="0" borderId="1" xfId="0" applyNumberFormat="1" applyBorder="1" applyAlignment="1">
      <alignment horizontal="right" wrapText="1"/>
    </xf>
    <xf numFmtId="169" fontId="0" fillId="5" borderId="1" xfId="0" applyNumberFormat="1" applyFill="1" applyBorder="1" applyAlignment="1">
      <alignment horizontal="right" wrapText="1"/>
    </xf>
    <xf numFmtId="1" fontId="0" fillId="0" borderId="1" xfId="0" applyNumberFormat="1" applyBorder="1" applyAlignment="1">
      <alignment horizontal="right" vertical="top" wrapText="1"/>
    </xf>
    <xf numFmtId="1" fontId="0" fillId="0" borderId="1" xfId="0" applyNumberFormat="1" applyBorder="1" applyAlignment="1">
      <alignment wrapText="1"/>
    </xf>
    <xf numFmtId="164" fontId="50" fillId="0" borderId="1" xfId="0" applyNumberFormat="1" applyFont="1" applyBorder="1" applyAlignment="1">
      <alignment horizontal="right" wrapText="1"/>
    </xf>
    <xf numFmtId="0" fontId="2" fillId="3" borderId="3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49" fontId="0" fillId="5" borderId="5" xfId="0" applyNumberFormat="1" applyFill="1" applyBorder="1" applyAlignment="1">
      <alignment horizontal="left" wrapText="1"/>
    </xf>
    <xf numFmtId="49" fontId="0" fillId="5" borderId="3" xfId="0" applyNumberFormat="1" applyFill="1" applyBorder="1" applyAlignment="1">
      <alignment horizontal="left" wrapText="1"/>
    </xf>
    <xf numFmtId="49" fontId="0" fillId="5" borderId="4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/>
    </xf>
    <xf numFmtId="1" fontId="0" fillId="3" borderId="5" xfId="0" applyNumberFormat="1" applyFill="1" applyBorder="1" applyAlignment="1">
      <alignment horizontal="left" wrapText="1"/>
    </xf>
    <xf numFmtId="1" fontId="0" fillId="3" borderId="3" xfId="0" applyNumberFormat="1" applyFill="1" applyBorder="1" applyAlignment="1">
      <alignment horizontal="left" wrapText="1"/>
    </xf>
    <xf numFmtId="1" fontId="0" fillId="3" borderId="4" xfId="0" applyNumberFormat="1" applyFill="1" applyBorder="1" applyAlignment="1">
      <alignment horizontal="left" wrapText="1"/>
    </xf>
    <xf numFmtId="49" fontId="0" fillId="3" borderId="1" xfId="0" applyNumberForma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0" fontId="4" fillId="5" borderId="7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52" fillId="5" borderId="5" xfId="0" applyFont="1" applyFill="1" applyBorder="1" applyAlignment="1">
      <alignment horizontal="left" vertical="top"/>
    </xf>
    <xf numFmtId="0" fontId="52" fillId="5" borderId="3" xfId="0" applyFont="1" applyFill="1" applyBorder="1" applyAlignment="1">
      <alignment horizontal="left" vertical="top"/>
    </xf>
    <xf numFmtId="0" fontId="52" fillId="5" borderId="4" xfId="0" applyFont="1" applyFill="1" applyBorder="1" applyAlignment="1">
      <alignment horizontal="left" vertical="top"/>
    </xf>
    <xf numFmtId="0" fontId="50" fillId="0" borderId="6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35" borderId="5" xfId="0" applyFont="1" applyFill="1" applyBorder="1" applyAlignment="1">
      <alignment horizontal="left" wrapText="1"/>
    </xf>
    <xf numFmtId="0" fontId="1" fillId="35" borderId="3" xfId="0" applyFont="1" applyFill="1" applyBorder="1" applyAlignment="1">
      <alignment horizontal="left" wrapText="1"/>
    </xf>
    <xf numFmtId="0" fontId="1" fillId="35" borderId="4" xfId="0" applyFont="1" applyFill="1" applyBorder="1" applyAlignment="1">
      <alignment horizontal="left" wrapText="1"/>
    </xf>
    <xf numFmtId="1" fontId="0" fillId="3" borderId="5" xfId="0" applyNumberFormat="1" applyFill="1" applyBorder="1" applyAlignment="1">
      <alignment horizontal="center" wrapText="1"/>
    </xf>
    <xf numFmtId="1" fontId="0" fillId="3" borderId="3" xfId="0" applyNumberFormat="1" applyFill="1" applyBorder="1" applyAlignment="1">
      <alignment horizontal="center" wrapText="1"/>
    </xf>
    <xf numFmtId="1" fontId="0" fillId="3" borderId="4" xfId="0" applyNumberFormat="1" applyFill="1" applyBorder="1" applyAlignment="1">
      <alignment horizontal="center" wrapText="1"/>
    </xf>
    <xf numFmtId="1" fontId="0" fillId="5" borderId="5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 wrapText="1"/>
    </xf>
    <xf numFmtId="1" fontId="0" fillId="5" borderId="4" xfId="0" applyNumberFormat="1" applyFill="1" applyBorder="1" applyAlignment="1">
      <alignment horizontal="center" wrapText="1"/>
    </xf>
    <xf numFmtId="0" fontId="1" fillId="34" borderId="5" xfId="0" applyFont="1" applyFill="1" applyBorder="1" applyAlignment="1">
      <alignment horizontal="left"/>
    </xf>
    <xf numFmtId="0" fontId="1" fillId="34" borderId="3" xfId="0" applyFont="1" applyFill="1" applyBorder="1" applyAlignment="1">
      <alignment horizontal="left"/>
    </xf>
    <xf numFmtId="0" fontId="1" fillId="34" borderId="4" xfId="0" applyFont="1" applyFill="1" applyBorder="1" applyAlignment="1">
      <alignment horizontal="left"/>
    </xf>
    <xf numFmtId="49" fontId="0" fillId="3" borderId="5" xfId="0" applyNumberFormat="1" applyFill="1" applyBorder="1" applyAlignment="1">
      <alignment horizontal="left" wrapText="1"/>
    </xf>
    <xf numFmtId="49" fontId="0" fillId="3" borderId="3" xfId="0" applyNumberFormat="1" applyFill="1" applyBorder="1" applyAlignment="1">
      <alignment horizontal="left" wrapText="1"/>
    </xf>
    <xf numFmtId="49" fontId="0" fillId="3" borderId="4" xfId="0" applyNumberFormat="1" applyFill="1" applyBorder="1" applyAlignment="1">
      <alignment horizontal="left" wrapText="1"/>
    </xf>
    <xf numFmtId="0" fontId="3" fillId="0" borderId="9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51" fillId="5" borderId="5" xfId="0" applyFont="1" applyFill="1" applyBorder="1" applyAlignment="1">
      <alignment horizontal="left" vertical="top"/>
    </xf>
    <xf numFmtId="0" fontId="51" fillId="5" borderId="3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49" fontId="0" fillId="0" borderId="1" xfId="0" applyNumberFormat="1" applyFont="1" applyBorder="1" applyAlignment="1">
      <alignment horizontal="left" vertical="top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1" fontId="0" fillId="5" borderId="5" xfId="0" applyNumberFormat="1" applyFill="1" applyBorder="1" applyAlignment="1">
      <alignment horizontal="left" wrapText="1"/>
    </xf>
    <xf numFmtId="1" fontId="0" fillId="5" borderId="3" xfId="0" applyNumberFormat="1" applyFill="1" applyBorder="1" applyAlignment="1">
      <alignment horizontal="left" wrapText="1"/>
    </xf>
    <xf numFmtId="1" fontId="0" fillId="5" borderId="4" xfId="0" applyNumberForma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wrapText="1"/>
    </xf>
    <xf numFmtId="0" fontId="1" fillId="5" borderId="3" xfId="0" applyFont="1" applyFill="1" applyBorder="1" applyAlignment="1">
      <alignment horizontal="left" wrapText="1"/>
    </xf>
    <xf numFmtId="0" fontId="1" fillId="5" borderId="4" xfId="0" applyFont="1" applyFill="1" applyBorder="1" applyAlignment="1">
      <alignment horizontal="left" wrapText="1"/>
    </xf>
    <xf numFmtId="168" fontId="0" fillId="0" borderId="1" xfId="0" applyNumberFormat="1" applyFont="1" applyBorder="1" applyAlignment="1">
      <alignment horizontal="left"/>
    </xf>
    <xf numFmtId="168" fontId="0" fillId="0" borderId="1" xfId="0" applyNumberFormat="1" applyFont="1" applyBorder="1" applyAlignment="1">
      <alignment horizontal="left" vertical="top"/>
    </xf>
    <xf numFmtId="9" fontId="0" fillId="0" borderId="1" xfId="0" applyNumberFormat="1" applyFont="1" applyBorder="1" applyAlignment="1">
      <alignment horizontal="left" vertical="top"/>
    </xf>
  </cellXfs>
  <cellStyles count="135">
    <cellStyle name="%" xfId="45"/>
    <cellStyle name="20% - Accent1 2" xfId="2"/>
    <cellStyle name="20% - Accent1 2 2" xfId="62"/>
    <cellStyle name="20% - Accent2 2" xfId="3"/>
    <cellStyle name="20% - Accent2 2 2" xfId="63"/>
    <cellStyle name="20% - Accent3 2" xfId="4"/>
    <cellStyle name="20% - Accent3 2 2" xfId="64"/>
    <cellStyle name="20% - Accent4 2" xfId="5"/>
    <cellStyle name="20% - Accent4 2 2" xfId="65"/>
    <cellStyle name="20% - Accent5 2" xfId="6"/>
    <cellStyle name="20% - Accent5 2 2" xfId="66"/>
    <cellStyle name="20% - Accent6 2" xfId="7"/>
    <cellStyle name="20% - Accent6 2 2" xfId="67"/>
    <cellStyle name="40% - Accent1 2" xfId="8"/>
    <cellStyle name="40% - Accent1 2 2" xfId="68"/>
    <cellStyle name="40% - Accent2 2" xfId="9"/>
    <cellStyle name="40% - Accent2 2 2" xfId="69"/>
    <cellStyle name="40% - Accent3 2" xfId="10"/>
    <cellStyle name="40% - Accent3 2 2" xfId="70"/>
    <cellStyle name="40% - Accent4 2" xfId="11"/>
    <cellStyle name="40% - Accent4 2 2" xfId="71"/>
    <cellStyle name="40% - Accent5 2" xfId="12"/>
    <cellStyle name="40% - Accent5 2 2" xfId="72"/>
    <cellStyle name="40% - Accent6 2" xfId="13"/>
    <cellStyle name="40% - Accent6 2 2" xfId="73"/>
    <cellStyle name="60% - Accent1 2" xfId="14"/>
    <cellStyle name="60% - Accent1 2 2" xfId="74"/>
    <cellStyle name="60% - Accent2 2" xfId="15"/>
    <cellStyle name="60% - Accent2 2 2" xfId="75"/>
    <cellStyle name="60% - Accent3 2" xfId="16"/>
    <cellStyle name="60% - Accent3 2 2" xfId="76"/>
    <cellStyle name="60% - Accent4 2" xfId="17"/>
    <cellStyle name="60% - Accent4 2 2" xfId="77"/>
    <cellStyle name="60% - Accent5 2" xfId="18"/>
    <cellStyle name="60% - Accent5 2 2" xfId="78"/>
    <cellStyle name="60% - Accent6 2" xfId="19"/>
    <cellStyle name="60% - Accent6 2 2" xfId="79"/>
    <cellStyle name="Accent1 2" xfId="20"/>
    <cellStyle name="Accent1 2 2" xfId="80"/>
    <cellStyle name="Accent2 2" xfId="21"/>
    <cellStyle name="Accent2 2 2" xfId="81"/>
    <cellStyle name="Accent3 2" xfId="22"/>
    <cellStyle name="Accent3 2 2" xfId="82"/>
    <cellStyle name="Accent4 2" xfId="23"/>
    <cellStyle name="Accent4 2 2" xfId="83"/>
    <cellStyle name="Accent5 2" xfId="24"/>
    <cellStyle name="Accent5 2 2" xfId="84"/>
    <cellStyle name="Accent6 2" xfId="25"/>
    <cellStyle name="Accent6 2 2" xfId="85"/>
    <cellStyle name="active" xfId="46"/>
    <cellStyle name="active 2" xfId="127"/>
    <cellStyle name="Bad 2" xfId="26"/>
    <cellStyle name="Bad 2 2" xfId="86"/>
    <cellStyle name="Calculation 2" xfId="27"/>
    <cellStyle name="Calculation 2 2" xfId="87"/>
    <cellStyle name="Check Cell 2" xfId="28"/>
    <cellStyle name="Check Cell 2 2" xfId="88"/>
    <cellStyle name="Currency 2" xfId="132"/>
    <cellStyle name="Currency 3" xfId="89"/>
    <cellStyle name="Currency 4" xfId="58"/>
    <cellStyle name="date" xfId="47"/>
    <cellStyle name="Explanatory Text 2" xfId="29"/>
    <cellStyle name="Explanatory Text 2 2" xfId="90"/>
    <cellStyle name="Good 2" xfId="30"/>
    <cellStyle name="Good 2 2" xfId="91"/>
    <cellStyle name="Grey" xfId="48"/>
    <cellStyle name="Grey 2" xfId="128"/>
    <cellStyle name="Header1" xfId="49"/>
    <cellStyle name="Header2" xfId="50"/>
    <cellStyle name="Heading 1 2" xfId="31"/>
    <cellStyle name="Heading 1 2 2" xfId="92"/>
    <cellStyle name="Heading 2 2" xfId="32"/>
    <cellStyle name="Heading 2 2 2" xfId="93"/>
    <cellStyle name="Heading 3 2" xfId="33"/>
    <cellStyle name="Heading 3 2 2" xfId="94"/>
    <cellStyle name="Heading 4 2" xfId="34"/>
    <cellStyle name="Heading 4 2 2" xfId="95"/>
    <cellStyle name="Hyperlink 2" xfId="96"/>
    <cellStyle name="Input [yellow]" xfId="51"/>
    <cellStyle name="Input [yellow] 2" xfId="129"/>
    <cellStyle name="Input 2" xfId="35"/>
    <cellStyle name="Input 2 2" xfId="97"/>
    <cellStyle name="Linked Cell 2" xfId="36"/>
    <cellStyle name="Linked Cell 2 2" xfId="98"/>
    <cellStyle name="Neutral 2" xfId="37"/>
    <cellStyle name="Neutral 2 2" xfId="99"/>
    <cellStyle name="Normal" xfId="0" builtinId="0"/>
    <cellStyle name="Normal - Style1" xfId="52"/>
    <cellStyle name="Normal - Style1 2" xfId="100"/>
    <cellStyle name="Normal - Style1 3" xfId="101"/>
    <cellStyle name="Normal - Style1 4" xfId="102"/>
    <cellStyle name="Normal - Style1 5" xfId="103"/>
    <cellStyle name="Normal - Style1 6" xfId="104"/>
    <cellStyle name="Normal - Style1 7" xfId="105"/>
    <cellStyle name="Normal - Style1 8" xfId="106"/>
    <cellStyle name="Normal - Style1 9" xfId="107"/>
    <cellStyle name="Normal 10" xfId="53"/>
    <cellStyle name="Normal 2" xfId="38"/>
    <cellStyle name="Normal 2 2" xfId="60"/>
    <cellStyle name="Normal 2 3" xfId="54"/>
    <cellStyle name="Normal 3" xfId="1"/>
    <cellStyle name="Normal 3 2" xfId="109"/>
    <cellStyle name="Normal 3 3" xfId="110"/>
    <cellStyle name="Normal 4" xfId="111"/>
    <cellStyle name="Normal 4 2" xfId="112"/>
    <cellStyle name="Normal 4 3" xfId="113"/>
    <cellStyle name="Normal 5" xfId="114"/>
    <cellStyle name="Normal 6" xfId="61"/>
    <cellStyle name="Normal 7" xfId="108"/>
    <cellStyle name="Normal 8" xfId="133"/>
    <cellStyle name="Normal 9" xfId="134"/>
    <cellStyle name="Normal_SHEET_Tem_Issue Register" xfId="59"/>
    <cellStyle name="Note 2" xfId="39"/>
    <cellStyle name="Note 2 2" xfId="130"/>
    <cellStyle name="Note 3" xfId="115"/>
    <cellStyle name="nr_label" xfId="55"/>
    <cellStyle name="Output 2" xfId="40"/>
    <cellStyle name="Output 2 2" xfId="116"/>
    <cellStyle name="Percent [2]" xfId="56"/>
    <cellStyle name="Percent [2] 2" xfId="117"/>
    <cellStyle name="Percent [2] 3" xfId="118"/>
    <cellStyle name="Percent [2] 4" xfId="119"/>
    <cellStyle name="Percent [2] 5" xfId="120"/>
    <cellStyle name="Percent [2] 6" xfId="121"/>
    <cellStyle name="Percent [2] 7" xfId="122"/>
    <cellStyle name="Percent [2] 8" xfId="123"/>
    <cellStyle name="Percent [2] 9" xfId="124"/>
    <cellStyle name="Percent 2" xfId="41"/>
    <cellStyle name="PSChar" xfId="57"/>
    <cellStyle name="Title 2" xfId="42"/>
    <cellStyle name="Title 2 2" xfId="131"/>
    <cellStyle name="Title 3" xfId="125"/>
    <cellStyle name="Total 2" xfId="43"/>
    <cellStyle name="Total 2 2" xfId="126"/>
    <cellStyle name="Warning Text 2" xfId="44"/>
  </cellStyles>
  <dxfs count="3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F497D"/>
      <color rgb="FFC5D9F1"/>
      <color rgb="FFC6D9F1"/>
      <color rgb="FFFF252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1304925</xdr:colOff>
      <xdr:row>2</xdr:row>
      <xdr:rowOff>190500</xdr:rowOff>
    </xdr:to>
    <xdr:pic>
      <xdr:nvPicPr>
        <xdr:cNvPr id="7" name="Picture 1" descr="Sy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1304925</xdr:colOff>
      <xdr:row>2</xdr:row>
      <xdr:rowOff>190500</xdr:rowOff>
    </xdr:to>
    <xdr:pic>
      <xdr:nvPicPr>
        <xdr:cNvPr id="3" name="Picture 1" descr="Sy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36"/>
  <sheetViews>
    <sheetView tabSelected="1" zoomScaleNormal="100" workbookViewId="0">
      <selection activeCell="G5" sqref="G5:K5"/>
    </sheetView>
  </sheetViews>
  <sheetFormatPr defaultRowHeight="15" x14ac:dyDescent="0.25"/>
  <cols>
    <col min="1" max="1" width="32.85546875" style="1" customWidth="1"/>
    <col min="2" max="5" width="14" style="18" customWidth="1"/>
    <col min="6" max="6" width="14.28515625" style="18" customWidth="1"/>
    <col min="7" max="9" width="13.140625" style="18" customWidth="1"/>
    <col min="10" max="10" width="16.28515625" style="1" customWidth="1"/>
    <col min="11" max="11" width="15.85546875" style="1" customWidth="1"/>
    <col min="12" max="16384" width="9.140625" style="1"/>
  </cols>
  <sheetData>
    <row r="1" spans="1:11" s="3" customFormat="1" ht="12.75" customHeight="1" x14ac:dyDescent="0.2">
      <c r="A1" s="23"/>
      <c r="B1" s="148" t="s">
        <v>20</v>
      </c>
      <c r="C1" s="148"/>
      <c r="D1" s="148"/>
      <c r="E1" s="148"/>
      <c r="F1" s="148"/>
      <c r="G1" s="135" t="s">
        <v>125</v>
      </c>
      <c r="H1" s="135"/>
      <c r="I1" s="135"/>
      <c r="J1" s="135"/>
      <c r="K1" s="136"/>
    </row>
    <row r="2" spans="1:11" s="3" customFormat="1" ht="12.75" customHeight="1" x14ac:dyDescent="0.2">
      <c r="A2" s="24"/>
      <c r="B2" s="149"/>
      <c r="C2" s="149"/>
      <c r="D2" s="149"/>
      <c r="E2" s="149"/>
      <c r="F2" s="149"/>
      <c r="G2" s="137"/>
      <c r="H2" s="137"/>
      <c r="I2" s="137"/>
      <c r="J2" s="137"/>
      <c r="K2" s="138"/>
    </row>
    <row r="3" spans="1:11" s="3" customFormat="1" ht="18.75" customHeight="1" x14ac:dyDescent="0.2">
      <c r="A3" s="98"/>
      <c r="B3" s="149"/>
      <c r="C3" s="149"/>
      <c r="D3" s="149"/>
      <c r="E3" s="149"/>
      <c r="F3" s="149"/>
      <c r="G3" s="137"/>
      <c r="H3" s="137"/>
      <c r="I3" s="137"/>
      <c r="J3" s="137"/>
      <c r="K3" s="138"/>
    </row>
    <row r="4" spans="1:11" s="4" customFormat="1" ht="15" customHeight="1" x14ac:dyDescent="0.25">
      <c r="A4" s="150" t="s">
        <v>42</v>
      </c>
      <c r="B4" s="151"/>
      <c r="C4" s="28"/>
      <c r="D4" s="28"/>
      <c r="E4" s="154" t="s">
        <v>21</v>
      </c>
      <c r="F4" s="154"/>
      <c r="G4" s="139"/>
      <c r="H4" s="139"/>
      <c r="I4" s="139"/>
      <c r="J4" s="139"/>
      <c r="K4" s="140"/>
    </row>
    <row r="5" spans="1:11" s="3" customFormat="1" ht="12.75" customHeight="1" x14ac:dyDescent="0.2">
      <c r="A5" s="152" t="s">
        <v>145</v>
      </c>
      <c r="B5" s="153"/>
      <c r="C5" s="97"/>
      <c r="D5" s="97"/>
      <c r="E5" s="155" t="s">
        <v>22</v>
      </c>
      <c r="F5" s="155"/>
      <c r="G5" s="141" t="s">
        <v>146</v>
      </c>
      <c r="H5" s="141"/>
      <c r="I5" s="141"/>
      <c r="J5" s="141"/>
      <c r="K5" s="142"/>
    </row>
    <row r="6" spans="1:11" x14ac:dyDescent="0.25">
      <c r="A6" s="6"/>
      <c r="B6" s="11"/>
      <c r="C6" s="11"/>
      <c r="D6" s="11"/>
      <c r="E6" s="11"/>
      <c r="F6" s="11"/>
      <c r="G6" s="11"/>
      <c r="H6" s="11"/>
      <c r="I6" s="11"/>
      <c r="J6" s="6"/>
    </row>
    <row r="7" spans="1:11" x14ac:dyDescent="0.25">
      <c r="A7" s="2" t="s">
        <v>0</v>
      </c>
      <c r="B7" s="12"/>
      <c r="C7" s="11"/>
      <c r="D7" s="11"/>
      <c r="E7" s="11"/>
      <c r="F7" s="11"/>
      <c r="G7" s="11"/>
      <c r="J7" s="21" t="s">
        <v>1</v>
      </c>
      <c r="K7" s="96" t="s">
        <v>141</v>
      </c>
    </row>
    <row r="8" spans="1:11" x14ac:dyDescent="0.25">
      <c r="A8" s="2" t="s">
        <v>23</v>
      </c>
      <c r="B8" s="96" t="s">
        <v>141</v>
      </c>
      <c r="C8" s="11"/>
      <c r="D8" s="11"/>
      <c r="E8" s="11"/>
      <c r="F8" s="11"/>
      <c r="G8" s="11"/>
      <c r="J8" s="21" t="s">
        <v>24</v>
      </c>
      <c r="K8" s="96" t="s">
        <v>141</v>
      </c>
    </row>
    <row r="9" spans="1:11" x14ac:dyDescent="0.25">
      <c r="A9" s="6"/>
      <c r="B9" s="11"/>
      <c r="C9" s="11"/>
      <c r="D9" s="11"/>
      <c r="E9" s="11"/>
      <c r="F9" s="11"/>
      <c r="G9" s="11"/>
      <c r="H9" s="11"/>
      <c r="I9" s="11"/>
      <c r="J9" s="6"/>
    </row>
    <row r="10" spans="1:11" ht="15.75" x14ac:dyDescent="0.25">
      <c r="A10" s="143" t="s">
        <v>2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</row>
    <row r="11" spans="1:11" x14ac:dyDescent="0.25">
      <c r="A11" s="2" t="s">
        <v>126</v>
      </c>
      <c r="B11" s="147"/>
      <c r="C11" s="147"/>
      <c r="D11" s="147"/>
      <c r="E11" s="147"/>
      <c r="F11" s="146" t="s">
        <v>134</v>
      </c>
      <c r="G11" s="146"/>
      <c r="H11" s="145"/>
      <c r="I11" s="145"/>
      <c r="J11" s="145"/>
      <c r="K11" s="145"/>
    </row>
    <row r="12" spans="1:11" x14ac:dyDescent="0.25">
      <c r="A12" s="2" t="s">
        <v>127</v>
      </c>
      <c r="B12" s="147"/>
      <c r="C12" s="147"/>
      <c r="D12" s="147"/>
      <c r="E12" s="147"/>
      <c r="F12" s="146" t="s">
        <v>127</v>
      </c>
      <c r="G12" s="146"/>
      <c r="H12" s="145"/>
      <c r="I12" s="145"/>
      <c r="J12" s="145"/>
      <c r="K12" s="145"/>
    </row>
    <row r="13" spans="1:11" x14ac:dyDescent="0.25">
      <c r="A13" s="2" t="s">
        <v>128</v>
      </c>
      <c r="B13" s="147"/>
      <c r="C13" s="147"/>
      <c r="D13" s="147"/>
      <c r="E13" s="147"/>
      <c r="F13" s="146" t="s">
        <v>135</v>
      </c>
      <c r="G13" s="146"/>
      <c r="H13" s="145"/>
      <c r="I13" s="145"/>
      <c r="J13" s="145"/>
      <c r="K13" s="145"/>
    </row>
    <row r="14" spans="1:11" x14ac:dyDescent="0.25">
      <c r="A14" s="2" t="s">
        <v>129</v>
      </c>
      <c r="B14" s="147"/>
      <c r="C14" s="147"/>
      <c r="D14" s="147"/>
      <c r="E14" s="147"/>
      <c r="F14" s="146" t="s">
        <v>136</v>
      </c>
      <c r="G14" s="146"/>
      <c r="H14" s="145"/>
      <c r="I14" s="145"/>
      <c r="J14" s="145"/>
      <c r="K14" s="145"/>
    </row>
    <row r="15" spans="1:11" x14ac:dyDescent="0.25">
      <c r="A15" s="2" t="s">
        <v>130</v>
      </c>
      <c r="B15" s="147"/>
      <c r="C15" s="147"/>
      <c r="D15" s="147"/>
      <c r="E15" s="147"/>
      <c r="F15" s="146" t="s">
        <v>137</v>
      </c>
      <c r="G15" s="146"/>
      <c r="H15" s="145"/>
      <c r="I15" s="145"/>
      <c r="J15" s="145"/>
      <c r="K15" s="145"/>
    </row>
    <row r="16" spans="1:11" x14ac:dyDescent="0.25">
      <c r="A16" s="2" t="s">
        <v>131</v>
      </c>
      <c r="B16" s="147"/>
      <c r="C16" s="147"/>
      <c r="D16" s="147"/>
      <c r="E16" s="147"/>
      <c r="F16" s="146" t="s">
        <v>138</v>
      </c>
      <c r="G16" s="146"/>
      <c r="H16" s="145"/>
      <c r="I16" s="145"/>
      <c r="J16" s="145"/>
      <c r="K16" s="145"/>
    </row>
    <row r="17" spans="1:11" x14ac:dyDescent="0.25">
      <c r="A17" s="2" t="s">
        <v>132</v>
      </c>
      <c r="B17" s="147"/>
      <c r="C17" s="147"/>
      <c r="D17" s="147"/>
      <c r="E17" s="147"/>
      <c r="F17" s="146" t="s">
        <v>139</v>
      </c>
      <c r="G17" s="146"/>
      <c r="H17" s="145"/>
      <c r="I17" s="145"/>
      <c r="J17" s="145"/>
      <c r="K17" s="145"/>
    </row>
    <row r="18" spans="1:11" x14ac:dyDescent="0.25">
      <c r="A18" s="2" t="s">
        <v>133</v>
      </c>
      <c r="B18" s="163"/>
      <c r="C18" s="163"/>
      <c r="D18" s="163"/>
      <c r="E18" s="163"/>
      <c r="F18" s="146" t="s">
        <v>140</v>
      </c>
      <c r="G18" s="146"/>
      <c r="H18" s="162"/>
      <c r="I18" s="162"/>
      <c r="J18" s="162"/>
      <c r="K18" s="162"/>
    </row>
    <row r="19" spans="1:11" x14ac:dyDescent="0.25">
      <c r="A19" s="2"/>
      <c r="B19" s="164"/>
      <c r="C19" s="164"/>
      <c r="D19" s="164"/>
      <c r="E19" s="164"/>
      <c r="F19" s="146"/>
      <c r="G19" s="146"/>
      <c r="H19" s="145"/>
      <c r="I19" s="145"/>
      <c r="J19" s="145"/>
      <c r="K19" s="145"/>
    </row>
    <row r="20" spans="1:11" ht="15.75" x14ac:dyDescent="0.25">
      <c r="A20" s="112" t="s">
        <v>33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4"/>
    </row>
    <row r="21" spans="1:11" x14ac:dyDescent="0.25">
      <c r="A21" s="115" t="s">
        <v>124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</row>
    <row r="22" spans="1:11" x14ac:dyDescent="0.25">
      <c r="A22" s="117"/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3" spans="1:11" x14ac:dyDescent="0.25">
      <c r="A23" s="117"/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  <row r="24" spans="1:11" x14ac:dyDescent="0.25">
      <c r="A24" s="42" t="s">
        <v>82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15.75" x14ac:dyDescent="0.25">
      <c r="A25" s="112" t="s">
        <v>3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4"/>
    </row>
    <row r="26" spans="1:11" ht="18.75" x14ac:dyDescent="0.25">
      <c r="A26" s="32" t="s">
        <v>28</v>
      </c>
      <c r="B26" s="33"/>
      <c r="C26" s="33"/>
      <c r="D26" s="33"/>
      <c r="E26" s="33"/>
      <c r="F26" s="33"/>
      <c r="G26" s="33"/>
      <c r="H26" s="33"/>
      <c r="I26" s="33"/>
      <c r="K26" s="48" t="s">
        <v>41</v>
      </c>
    </row>
    <row r="27" spans="1:11" ht="30" x14ac:dyDescent="0.25">
      <c r="A27" s="87" t="s">
        <v>84</v>
      </c>
      <c r="B27" s="88" t="s">
        <v>4</v>
      </c>
      <c r="C27" s="88" t="s">
        <v>5</v>
      </c>
      <c r="D27" s="88" t="s">
        <v>6</v>
      </c>
      <c r="E27" s="88" t="s">
        <v>7</v>
      </c>
      <c r="F27" s="88" t="s">
        <v>47</v>
      </c>
      <c r="G27" s="88" t="s">
        <v>48</v>
      </c>
      <c r="H27" s="88" t="s">
        <v>12</v>
      </c>
      <c r="I27" s="129" t="s">
        <v>78</v>
      </c>
      <c r="J27" s="130"/>
      <c r="K27" s="131"/>
    </row>
    <row r="28" spans="1:11" x14ac:dyDescent="0.25">
      <c r="A28" s="47"/>
      <c r="B28" s="92"/>
      <c r="C28" s="92"/>
      <c r="D28" s="92"/>
      <c r="E28" s="92"/>
      <c r="F28" s="20">
        <f>C28-B28</f>
        <v>0</v>
      </c>
      <c r="G28" s="20">
        <f>E28-D28</f>
        <v>0</v>
      </c>
      <c r="H28" s="20" t="str">
        <f>IF((D28-B28)=0,"",(E28-D28)/(D28-B28)*100)</f>
        <v/>
      </c>
      <c r="I28" s="105"/>
      <c r="J28" s="106"/>
      <c r="K28" s="107"/>
    </row>
    <row r="29" spans="1:11" x14ac:dyDescent="0.25">
      <c r="A29" s="47"/>
      <c r="B29" s="92"/>
      <c r="C29" s="92"/>
      <c r="D29" s="92"/>
      <c r="E29" s="92"/>
      <c r="F29" s="20">
        <f t="shared" ref="F29:F33" si="0">C29-B29</f>
        <v>0</v>
      </c>
      <c r="G29" s="20">
        <f t="shared" ref="G29:G33" si="1">E29-D29</f>
        <v>0</v>
      </c>
      <c r="H29" s="20" t="str">
        <f t="shared" ref="H29:H32" si="2">IF((D29-B29)=0,"",(E29-D29)/(D29-B29)*100)</f>
        <v/>
      </c>
      <c r="I29" s="105"/>
      <c r="J29" s="106"/>
      <c r="K29" s="107"/>
    </row>
    <row r="30" spans="1:11" x14ac:dyDescent="0.25">
      <c r="A30" s="29"/>
      <c r="B30" s="92"/>
      <c r="C30" s="92"/>
      <c r="D30" s="92"/>
      <c r="E30" s="92"/>
      <c r="F30" s="20">
        <f t="shared" si="0"/>
        <v>0</v>
      </c>
      <c r="G30" s="20">
        <f t="shared" si="1"/>
        <v>0</v>
      </c>
      <c r="H30" s="20" t="str">
        <f t="shared" si="2"/>
        <v/>
      </c>
      <c r="I30" s="105"/>
      <c r="J30" s="106"/>
      <c r="K30" s="107"/>
    </row>
    <row r="31" spans="1:11" x14ac:dyDescent="0.25">
      <c r="A31" s="29"/>
      <c r="B31" s="92"/>
      <c r="C31" s="92"/>
      <c r="D31" s="92"/>
      <c r="E31" s="92"/>
      <c r="F31" s="20">
        <f t="shared" si="0"/>
        <v>0</v>
      </c>
      <c r="G31" s="20">
        <f t="shared" si="1"/>
        <v>0</v>
      </c>
      <c r="H31" s="20" t="str">
        <f t="shared" si="2"/>
        <v/>
      </c>
      <c r="I31" s="105"/>
      <c r="J31" s="106"/>
      <c r="K31" s="107"/>
    </row>
    <row r="32" spans="1:11" x14ac:dyDescent="0.25">
      <c r="A32" s="43" t="s">
        <v>83</v>
      </c>
      <c r="B32" s="92"/>
      <c r="C32" s="92"/>
      <c r="D32" s="92"/>
      <c r="E32" s="92"/>
      <c r="F32" s="20">
        <f t="shared" si="0"/>
        <v>0</v>
      </c>
      <c r="G32" s="20">
        <f t="shared" si="1"/>
        <v>0</v>
      </c>
      <c r="H32" s="20" t="str">
        <f t="shared" si="2"/>
        <v/>
      </c>
      <c r="I32" s="105"/>
      <c r="J32" s="106"/>
      <c r="K32" s="107"/>
    </row>
    <row r="33" spans="1:11" x14ac:dyDescent="0.25">
      <c r="A33" s="59" t="s">
        <v>70</v>
      </c>
      <c r="B33" s="93">
        <f>MIN(B28:B32)</f>
        <v>0</v>
      </c>
      <c r="C33" s="93">
        <f>MIN(C28:C32)</f>
        <v>0</v>
      </c>
      <c r="D33" s="93">
        <f>MAX(D28:D32)</f>
        <v>0</v>
      </c>
      <c r="E33" s="93">
        <f>MAX(E28:E32)</f>
        <v>0</v>
      </c>
      <c r="F33" s="55">
        <f t="shared" si="0"/>
        <v>0</v>
      </c>
      <c r="G33" s="55">
        <f t="shared" si="1"/>
        <v>0</v>
      </c>
      <c r="H33" s="55">
        <f>IF((D33-B33)=0,0,(E33-D33)/(D33-B33)*100)</f>
        <v>0</v>
      </c>
      <c r="I33" s="156"/>
      <c r="J33" s="157"/>
      <c r="K33" s="158"/>
    </row>
    <row r="34" spans="1:11" ht="18.75" x14ac:dyDescent="0.25">
      <c r="A34" s="32" t="s">
        <v>29</v>
      </c>
      <c r="B34" s="33"/>
      <c r="C34" s="33"/>
      <c r="D34" s="33"/>
      <c r="E34" s="33"/>
      <c r="F34" s="33"/>
      <c r="G34" s="33"/>
      <c r="H34" s="33"/>
      <c r="I34" s="33"/>
      <c r="K34" s="30" t="s">
        <v>41</v>
      </c>
    </row>
    <row r="35" spans="1:11" ht="30" x14ac:dyDescent="0.25">
      <c r="A35" s="89" t="s">
        <v>84</v>
      </c>
      <c r="B35" s="90" t="s">
        <v>16</v>
      </c>
      <c r="C35" s="90" t="s">
        <v>9</v>
      </c>
      <c r="D35" s="90" t="s">
        <v>10</v>
      </c>
      <c r="E35" s="90" t="s">
        <v>49</v>
      </c>
      <c r="F35" s="90" t="s">
        <v>11</v>
      </c>
      <c r="G35" s="90" t="s">
        <v>13</v>
      </c>
      <c r="H35" s="120" t="s">
        <v>78</v>
      </c>
      <c r="I35" s="121"/>
      <c r="J35" s="121"/>
      <c r="K35" s="122"/>
    </row>
    <row r="36" spans="1:11" x14ac:dyDescent="0.25">
      <c r="A36" s="45"/>
      <c r="B36" s="44"/>
      <c r="C36" s="44"/>
      <c r="D36" s="44"/>
      <c r="E36" s="20">
        <f>D36-C36</f>
        <v>0</v>
      </c>
      <c r="F36" s="20" t="str">
        <f>IF(C36=0,"",(D36-C36)/C36*100)</f>
        <v/>
      </c>
      <c r="G36" s="20" t="str">
        <f>IF(D36=0,"",B36/D36)</f>
        <v/>
      </c>
      <c r="H36" s="132"/>
      <c r="I36" s="133"/>
      <c r="J36" s="133"/>
      <c r="K36" s="134"/>
    </row>
    <row r="37" spans="1:11" x14ac:dyDescent="0.25">
      <c r="A37" s="45"/>
      <c r="B37" s="44"/>
      <c r="C37" s="44"/>
      <c r="D37" s="44"/>
      <c r="E37" s="20">
        <f t="shared" ref="E37:E41" si="3">D37-C37</f>
        <v>0</v>
      </c>
      <c r="F37" s="20" t="str">
        <f t="shared" ref="F37:F40" si="4">IF(C37=0,"",(D37-C37)/C37*100)</f>
        <v/>
      </c>
      <c r="G37" s="20" t="str">
        <f t="shared" ref="G37:G40" si="5">IF(D37=0,"",B37/D37)</f>
        <v/>
      </c>
      <c r="H37" s="132"/>
      <c r="I37" s="133"/>
      <c r="J37" s="133"/>
      <c r="K37" s="134"/>
    </row>
    <row r="38" spans="1:11" x14ac:dyDescent="0.25">
      <c r="A38" s="8"/>
      <c r="B38" s="15"/>
      <c r="C38" s="15"/>
      <c r="D38" s="15"/>
      <c r="E38" s="20">
        <f t="shared" si="3"/>
        <v>0</v>
      </c>
      <c r="F38" s="20" t="str">
        <f t="shared" si="4"/>
        <v/>
      </c>
      <c r="G38" s="20" t="str">
        <f t="shared" si="5"/>
        <v/>
      </c>
      <c r="H38" s="132"/>
      <c r="I38" s="133"/>
      <c r="J38" s="133"/>
      <c r="K38" s="134"/>
    </row>
    <row r="39" spans="1:11" x14ac:dyDescent="0.25">
      <c r="A39" s="8"/>
      <c r="B39" s="15"/>
      <c r="C39" s="15"/>
      <c r="D39" s="15"/>
      <c r="E39" s="20">
        <f t="shared" si="3"/>
        <v>0</v>
      </c>
      <c r="F39" s="20" t="str">
        <f t="shared" si="4"/>
        <v/>
      </c>
      <c r="G39" s="20" t="str">
        <f t="shared" si="5"/>
        <v/>
      </c>
      <c r="H39" s="132"/>
      <c r="I39" s="133"/>
      <c r="J39" s="133"/>
      <c r="K39" s="134"/>
    </row>
    <row r="40" spans="1:11" x14ac:dyDescent="0.25">
      <c r="A40" s="43" t="s">
        <v>83</v>
      </c>
      <c r="B40" s="15"/>
      <c r="C40" s="15"/>
      <c r="D40" s="15"/>
      <c r="E40" s="20">
        <f t="shared" si="3"/>
        <v>0</v>
      </c>
      <c r="F40" s="20" t="str">
        <f t="shared" si="4"/>
        <v/>
      </c>
      <c r="G40" s="20" t="str">
        <f t="shared" si="5"/>
        <v/>
      </c>
      <c r="H40" s="132"/>
      <c r="I40" s="133"/>
      <c r="J40" s="133"/>
      <c r="K40" s="134"/>
    </row>
    <row r="41" spans="1:11" x14ac:dyDescent="0.25">
      <c r="A41" s="53" t="s">
        <v>52</v>
      </c>
      <c r="B41" s="55">
        <f>SUM(B36:B40)</f>
        <v>0</v>
      </c>
      <c r="C41" s="55">
        <f t="shared" ref="C41:D41" si="6">SUM(C36:C40)</f>
        <v>0</v>
      </c>
      <c r="D41" s="55">
        <f t="shared" si="6"/>
        <v>0</v>
      </c>
      <c r="E41" s="55">
        <f t="shared" si="3"/>
        <v>0</v>
      </c>
      <c r="F41" s="55">
        <f>IF(C41=0,0,(D41-C41)/C41*100)</f>
        <v>0</v>
      </c>
      <c r="G41" s="55">
        <f>IF(D41=0,0,B41/D41)</f>
        <v>0</v>
      </c>
      <c r="H41" s="99"/>
      <c r="I41" s="100"/>
      <c r="J41" s="100"/>
      <c r="K41" s="101"/>
    </row>
    <row r="42" spans="1:11" ht="18.75" x14ac:dyDescent="0.3">
      <c r="A42" s="5" t="s">
        <v>71</v>
      </c>
      <c r="J42" s="18"/>
      <c r="K42" s="48" t="s">
        <v>41</v>
      </c>
    </row>
    <row r="43" spans="1:11" ht="60" x14ac:dyDescent="0.25">
      <c r="A43" s="91" t="s">
        <v>8</v>
      </c>
      <c r="B43" s="90" t="s">
        <v>38</v>
      </c>
      <c r="C43" s="90" t="s">
        <v>65</v>
      </c>
      <c r="D43" s="90" t="s">
        <v>72</v>
      </c>
      <c r="E43" s="90" t="s">
        <v>73</v>
      </c>
      <c r="F43" s="90" t="s">
        <v>74</v>
      </c>
      <c r="G43" s="90" t="s">
        <v>75</v>
      </c>
      <c r="H43" s="90" t="s">
        <v>76</v>
      </c>
      <c r="I43" s="90" t="s">
        <v>77</v>
      </c>
      <c r="J43" s="120" t="s">
        <v>78</v>
      </c>
      <c r="K43" s="121"/>
    </row>
    <row r="44" spans="1:11" x14ac:dyDescent="0.25">
      <c r="A44" s="8"/>
      <c r="B44" s="15"/>
      <c r="C44" s="15"/>
      <c r="D44" s="49"/>
      <c r="E44" s="50"/>
      <c r="F44" s="17"/>
      <c r="G44" s="17"/>
      <c r="H44" s="17"/>
      <c r="I44" s="17"/>
      <c r="J44" s="105"/>
      <c r="K44" s="107"/>
    </row>
    <row r="45" spans="1:11" x14ac:dyDescent="0.25">
      <c r="A45" s="8"/>
      <c r="B45" s="15"/>
      <c r="C45" s="15"/>
      <c r="D45" s="49"/>
      <c r="E45" s="50"/>
      <c r="F45" s="17"/>
      <c r="G45" s="17"/>
      <c r="H45" s="34"/>
      <c r="I45" s="34"/>
      <c r="J45" s="105"/>
      <c r="K45" s="107"/>
    </row>
    <row r="46" spans="1:11" x14ac:dyDescent="0.25">
      <c r="A46" s="8"/>
      <c r="B46" s="15"/>
      <c r="C46" s="15"/>
      <c r="D46" s="15"/>
      <c r="E46" s="17"/>
      <c r="F46" s="17"/>
      <c r="G46" s="17"/>
      <c r="H46" s="34"/>
      <c r="I46" s="34"/>
      <c r="J46" s="105"/>
      <c r="K46" s="107"/>
    </row>
    <row r="47" spans="1:11" x14ac:dyDescent="0.25">
      <c r="A47" s="8"/>
      <c r="B47" s="15"/>
      <c r="C47" s="15"/>
      <c r="D47" s="15"/>
      <c r="E47" s="17"/>
      <c r="F47" s="17"/>
      <c r="G47" s="17"/>
      <c r="H47" s="34"/>
      <c r="I47" s="34"/>
      <c r="J47" s="105"/>
      <c r="K47" s="107"/>
    </row>
    <row r="48" spans="1:11" x14ac:dyDescent="0.25">
      <c r="A48" s="43" t="s">
        <v>83</v>
      </c>
      <c r="B48" s="15"/>
      <c r="C48" s="15"/>
      <c r="D48" s="15"/>
      <c r="E48" s="17"/>
      <c r="F48" s="17"/>
      <c r="G48" s="17"/>
      <c r="H48" s="34"/>
      <c r="I48" s="34"/>
      <c r="J48" s="105"/>
      <c r="K48" s="107"/>
    </row>
    <row r="49" spans="1:11" x14ac:dyDescent="0.25">
      <c r="A49" s="53" t="s">
        <v>70</v>
      </c>
      <c r="B49" s="55"/>
      <c r="C49" s="55"/>
      <c r="D49" s="55">
        <f>SUM(D44:D48)</f>
        <v>0</v>
      </c>
      <c r="E49" s="55">
        <f t="shared" ref="E49:I49" si="7">SUM(E44:E48)</f>
        <v>0</v>
      </c>
      <c r="F49" s="55">
        <f t="shared" si="7"/>
        <v>0</v>
      </c>
      <c r="G49" s="55">
        <f t="shared" si="7"/>
        <v>0</v>
      </c>
      <c r="H49" s="55">
        <f t="shared" si="7"/>
        <v>0</v>
      </c>
      <c r="I49" s="55">
        <f t="shared" si="7"/>
        <v>0</v>
      </c>
      <c r="J49" s="156"/>
      <c r="K49" s="158"/>
    </row>
    <row r="50" spans="1:11" ht="18.75" x14ac:dyDescent="0.3">
      <c r="A50" s="5" t="s">
        <v>30</v>
      </c>
      <c r="G50" s="81"/>
      <c r="H50" s="83"/>
      <c r="J50" s="18"/>
      <c r="K50" s="84" t="s">
        <v>41</v>
      </c>
    </row>
    <row r="51" spans="1:11" ht="45" x14ac:dyDescent="0.25">
      <c r="A51" s="7" t="s">
        <v>8</v>
      </c>
      <c r="B51" s="13" t="s">
        <v>14</v>
      </c>
      <c r="C51" s="13" t="s">
        <v>17</v>
      </c>
      <c r="D51" s="13" t="s">
        <v>18</v>
      </c>
      <c r="E51" s="13" t="s">
        <v>50</v>
      </c>
      <c r="F51" s="13" t="s">
        <v>51</v>
      </c>
      <c r="G51" s="13" t="s">
        <v>81</v>
      </c>
      <c r="H51" s="13" t="s">
        <v>15</v>
      </c>
      <c r="I51" s="159" t="s">
        <v>78</v>
      </c>
      <c r="J51" s="160"/>
      <c r="K51" s="161"/>
    </row>
    <row r="52" spans="1:11" x14ac:dyDescent="0.25">
      <c r="A52" s="52"/>
      <c r="B52" s="51">
        <v>100</v>
      </c>
      <c r="C52" s="51">
        <v>10</v>
      </c>
      <c r="D52" s="51">
        <v>1</v>
      </c>
      <c r="E52" s="41">
        <f>IF(B52=0,"",C52/B52)</f>
        <v>0.1</v>
      </c>
      <c r="F52" s="41">
        <f>IF(B52=0,"",D52/B52)</f>
        <v>0.01</v>
      </c>
      <c r="G52" s="41">
        <f>IF(B52=0,"",(D52+C52)/B52)</f>
        <v>0.11</v>
      </c>
      <c r="H52" s="20">
        <f t="shared" ref="H52:H56" si="8">IF((C52+D52)=0,"",C52/(C52+D52)*100)</f>
        <v>90.909090909090907</v>
      </c>
      <c r="I52" s="132"/>
      <c r="J52" s="133"/>
      <c r="K52" s="134"/>
    </row>
    <row r="53" spans="1:11" x14ac:dyDescent="0.25">
      <c r="A53" s="52"/>
      <c r="B53" s="51"/>
      <c r="C53" s="51"/>
      <c r="D53" s="51"/>
      <c r="E53" s="41" t="str">
        <f t="shared" ref="E53:E56" si="9">IF(B53=0,"",C53/B53)</f>
        <v/>
      </c>
      <c r="F53" s="41" t="str">
        <f t="shared" ref="F53:F56" si="10">IF(B53=0,"",D53/B53)</f>
        <v/>
      </c>
      <c r="G53" s="57" t="str">
        <f t="shared" ref="G53:G56" si="11">IF(B53=0,"",(D53+C53)/B53)</f>
        <v/>
      </c>
      <c r="H53" s="20" t="str">
        <f t="shared" si="8"/>
        <v/>
      </c>
      <c r="I53" s="132"/>
      <c r="J53" s="133"/>
      <c r="K53" s="134"/>
    </row>
    <row r="54" spans="1:11" x14ac:dyDescent="0.25">
      <c r="A54" s="8"/>
      <c r="B54" s="15"/>
      <c r="C54" s="15"/>
      <c r="D54" s="15"/>
      <c r="E54" s="41" t="str">
        <f t="shared" si="9"/>
        <v/>
      </c>
      <c r="F54" s="41" t="str">
        <f t="shared" si="10"/>
        <v/>
      </c>
      <c r="G54" s="57" t="str">
        <f t="shared" si="11"/>
        <v/>
      </c>
      <c r="H54" s="20" t="str">
        <f t="shared" si="8"/>
        <v/>
      </c>
      <c r="I54" s="132"/>
      <c r="J54" s="133"/>
      <c r="K54" s="134"/>
    </row>
    <row r="55" spans="1:11" x14ac:dyDescent="0.25">
      <c r="A55" s="8"/>
      <c r="B55" s="15"/>
      <c r="C55" s="15"/>
      <c r="D55" s="15"/>
      <c r="E55" s="41" t="str">
        <f t="shared" si="9"/>
        <v/>
      </c>
      <c r="F55" s="41" t="str">
        <f t="shared" si="10"/>
        <v/>
      </c>
      <c r="G55" s="57" t="str">
        <f t="shared" si="11"/>
        <v/>
      </c>
      <c r="H55" s="20" t="str">
        <f t="shared" si="8"/>
        <v/>
      </c>
      <c r="I55" s="132"/>
      <c r="J55" s="133"/>
      <c r="K55" s="134"/>
    </row>
    <row r="56" spans="1:11" x14ac:dyDescent="0.25">
      <c r="A56" s="43" t="s">
        <v>83</v>
      </c>
      <c r="B56" s="15"/>
      <c r="C56" s="15"/>
      <c r="D56" s="15"/>
      <c r="E56" s="41" t="str">
        <f t="shared" si="9"/>
        <v/>
      </c>
      <c r="F56" s="41" t="str">
        <f t="shared" si="10"/>
        <v/>
      </c>
      <c r="G56" s="57" t="str">
        <f t="shared" si="11"/>
        <v/>
      </c>
      <c r="H56" s="20" t="str">
        <f t="shared" si="8"/>
        <v/>
      </c>
      <c r="I56" s="132"/>
      <c r="J56" s="133"/>
      <c r="K56" s="134"/>
    </row>
    <row r="57" spans="1:11" x14ac:dyDescent="0.25">
      <c r="A57" s="53" t="s">
        <v>70</v>
      </c>
      <c r="B57" s="55">
        <f>SUM(B52:B56)</f>
        <v>100</v>
      </c>
      <c r="C57" s="55">
        <f>SUM(C52:C56)</f>
        <v>10</v>
      </c>
      <c r="D57" s="55">
        <f>SUM(D52:D56)</f>
        <v>1</v>
      </c>
      <c r="E57" s="57">
        <f>IF(B57=0,0,C57/B57)</f>
        <v>0.1</v>
      </c>
      <c r="F57" s="57">
        <f>IF(B57=0,0,D57/B57)</f>
        <v>0.01</v>
      </c>
      <c r="G57" s="57">
        <f>IF(B57=0,0,(D57+C57)/B57)</f>
        <v>0.11</v>
      </c>
      <c r="H57" s="55">
        <f>IF((C57+D57)=0,0,C57/(C57+D57)*100)</f>
        <v>90.909090909090907</v>
      </c>
      <c r="I57" s="99"/>
      <c r="J57" s="100"/>
      <c r="K57" s="101"/>
    </row>
    <row r="58" spans="1:11" ht="18.75" x14ac:dyDescent="0.3">
      <c r="A58" s="5" t="s">
        <v>64</v>
      </c>
      <c r="J58" s="18"/>
      <c r="K58" s="30" t="s">
        <v>41</v>
      </c>
    </row>
    <row r="59" spans="1:11" ht="30" x14ac:dyDescent="0.25">
      <c r="A59" s="91" t="s">
        <v>8</v>
      </c>
      <c r="B59" s="90" t="s">
        <v>65</v>
      </c>
      <c r="C59" s="90" t="s">
        <v>66</v>
      </c>
      <c r="D59" s="90" t="s">
        <v>67</v>
      </c>
      <c r="E59" s="90" t="s">
        <v>68</v>
      </c>
      <c r="F59" s="90" t="s">
        <v>69</v>
      </c>
      <c r="G59" s="120" t="s">
        <v>78</v>
      </c>
      <c r="H59" s="121"/>
      <c r="I59" s="121"/>
      <c r="J59" s="121"/>
      <c r="K59" s="122"/>
    </row>
    <row r="60" spans="1:11" x14ac:dyDescent="0.25">
      <c r="A60" s="8"/>
      <c r="B60" s="15"/>
      <c r="C60" s="15"/>
      <c r="D60" s="15"/>
      <c r="E60" s="15"/>
      <c r="F60" s="20" t="str">
        <f>IF(D60=0,"",E60/D60*100)</f>
        <v/>
      </c>
      <c r="G60" s="123" t="str">
        <f>IF((C60+D60)=0,"",C60/(C60+D60)*100)</f>
        <v/>
      </c>
      <c r="H60" s="124"/>
      <c r="I60" s="124"/>
      <c r="J60" s="124"/>
      <c r="K60" s="125"/>
    </row>
    <row r="61" spans="1:11" x14ac:dyDescent="0.25">
      <c r="A61" s="8"/>
      <c r="B61" s="15"/>
      <c r="C61" s="15"/>
      <c r="D61" s="15"/>
      <c r="E61" s="15"/>
      <c r="F61" s="20" t="str">
        <f t="shared" ref="F61:F64" si="12">IF(D61=0,"",E61/D61*100)</f>
        <v/>
      </c>
      <c r="G61" s="123" t="str">
        <f t="shared" ref="G61:G65" si="13">IF((C61+D61)=0,"",C61/(C61+D61)*100)</f>
        <v/>
      </c>
      <c r="H61" s="124"/>
      <c r="I61" s="124"/>
      <c r="J61" s="124"/>
      <c r="K61" s="125"/>
    </row>
    <row r="62" spans="1:11" x14ac:dyDescent="0.25">
      <c r="A62" s="8"/>
      <c r="B62" s="15"/>
      <c r="C62" s="15"/>
      <c r="D62" s="15"/>
      <c r="E62" s="15"/>
      <c r="F62" s="20" t="str">
        <f t="shared" si="12"/>
        <v/>
      </c>
      <c r="G62" s="123" t="str">
        <f t="shared" si="13"/>
        <v/>
      </c>
      <c r="H62" s="124"/>
      <c r="I62" s="124"/>
      <c r="J62" s="124"/>
      <c r="K62" s="125"/>
    </row>
    <row r="63" spans="1:11" x14ac:dyDescent="0.25">
      <c r="A63" s="8"/>
      <c r="B63" s="15"/>
      <c r="C63" s="15"/>
      <c r="D63" s="15"/>
      <c r="E63" s="15"/>
      <c r="F63" s="20" t="str">
        <f t="shared" si="12"/>
        <v/>
      </c>
      <c r="G63" s="123" t="str">
        <f t="shared" si="13"/>
        <v/>
      </c>
      <c r="H63" s="124"/>
      <c r="I63" s="124"/>
      <c r="J63" s="124"/>
      <c r="K63" s="125"/>
    </row>
    <row r="64" spans="1:11" x14ac:dyDescent="0.25">
      <c r="A64" s="43" t="s">
        <v>83</v>
      </c>
      <c r="B64" s="15"/>
      <c r="C64" s="15"/>
      <c r="D64" s="15"/>
      <c r="E64" s="15"/>
      <c r="F64" s="20" t="str">
        <f t="shared" si="12"/>
        <v/>
      </c>
      <c r="G64" s="123" t="str">
        <f t="shared" si="13"/>
        <v/>
      </c>
      <c r="H64" s="124"/>
      <c r="I64" s="124"/>
      <c r="J64" s="124"/>
      <c r="K64" s="125"/>
    </row>
    <row r="65" spans="1:11" x14ac:dyDescent="0.25">
      <c r="A65" s="53" t="s">
        <v>52</v>
      </c>
      <c r="B65" s="55"/>
      <c r="C65" s="55"/>
      <c r="D65" s="55">
        <f>SUM(D60:D64)</f>
        <v>0</v>
      </c>
      <c r="E65" s="55">
        <f>SUM(E60:E64)</f>
        <v>0</v>
      </c>
      <c r="F65" s="55">
        <f>IF(D65=0,0,E65/D65*100)</f>
        <v>0</v>
      </c>
      <c r="G65" s="126" t="str">
        <f t="shared" si="13"/>
        <v/>
      </c>
      <c r="H65" s="127"/>
      <c r="I65" s="127"/>
      <c r="J65" s="127"/>
      <c r="K65" s="128"/>
    </row>
    <row r="66" spans="1:11" ht="18.75" x14ac:dyDescent="0.3">
      <c r="A66" s="5" t="s">
        <v>91</v>
      </c>
      <c r="C66" s="8"/>
      <c r="J66" s="18"/>
    </row>
    <row r="67" spans="1:11" x14ac:dyDescent="0.25">
      <c r="A67" s="61" t="s">
        <v>19</v>
      </c>
      <c r="B67" s="60" t="s">
        <v>98</v>
      </c>
      <c r="C67" s="103" t="s">
        <v>142</v>
      </c>
      <c r="D67" s="103"/>
      <c r="E67" s="103"/>
      <c r="F67" s="103"/>
      <c r="G67" s="103"/>
      <c r="H67" s="103" t="s">
        <v>114</v>
      </c>
      <c r="I67" s="103"/>
      <c r="J67" s="103"/>
      <c r="K67" s="103"/>
    </row>
    <row r="68" spans="1:11" x14ac:dyDescent="0.25">
      <c r="A68" s="8" t="s">
        <v>93</v>
      </c>
      <c r="B68" s="51"/>
      <c r="C68" s="105" t="s">
        <v>92</v>
      </c>
      <c r="D68" s="106"/>
      <c r="E68" s="106"/>
      <c r="F68" s="106"/>
      <c r="G68" s="107"/>
      <c r="H68" s="102"/>
      <c r="I68" s="102"/>
      <c r="J68" s="102"/>
      <c r="K68" s="102"/>
    </row>
    <row r="69" spans="1:11" x14ac:dyDescent="0.25">
      <c r="A69" s="8" t="s">
        <v>94</v>
      </c>
      <c r="B69" s="51"/>
      <c r="C69" s="105" t="s">
        <v>95</v>
      </c>
      <c r="D69" s="106"/>
      <c r="E69" s="106"/>
      <c r="F69" s="106"/>
      <c r="G69" s="107"/>
      <c r="H69" s="102"/>
      <c r="I69" s="102"/>
      <c r="J69" s="102"/>
      <c r="K69" s="102"/>
    </row>
    <row r="70" spans="1:11" x14ac:dyDescent="0.25">
      <c r="A70" s="8" t="s">
        <v>97</v>
      </c>
      <c r="B70" s="51"/>
      <c r="C70" s="105" t="s">
        <v>96</v>
      </c>
      <c r="D70" s="106"/>
      <c r="E70" s="106"/>
      <c r="F70" s="106"/>
      <c r="G70" s="107"/>
      <c r="H70" s="102"/>
      <c r="I70" s="102"/>
      <c r="J70" s="102"/>
      <c r="K70" s="102"/>
    </row>
    <row r="71" spans="1:11" x14ac:dyDescent="0.25">
      <c r="A71" s="8" t="s">
        <v>100</v>
      </c>
      <c r="B71" s="51"/>
      <c r="C71" s="105" t="s">
        <v>103</v>
      </c>
      <c r="D71" s="106"/>
      <c r="E71" s="106"/>
      <c r="F71" s="106"/>
      <c r="G71" s="107"/>
      <c r="H71" s="102"/>
      <c r="I71" s="102"/>
      <c r="J71" s="102"/>
      <c r="K71" s="102"/>
    </row>
    <row r="72" spans="1:11" ht="15" customHeight="1" x14ac:dyDescent="0.25">
      <c r="A72" s="8" t="s">
        <v>101</v>
      </c>
      <c r="B72" s="51"/>
      <c r="C72" s="105" t="s">
        <v>143</v>
      </c>
      <c r="D72" s="106"/>
      <c r="E72" s="106"/>
      <c r="F72" s="106"/>
      <c r="G72" s="107"/>
      <c r="H72" s="102"/>
      <c r="I72" s="102"/>
      <c r="J72" s="102"/>
      <c r="K72" s="102"/>
    </row>
    <row r="73" spans="1:11" ht="15" customHeight="1" x14ac:dyDescent="0.25">
      <c r="A73" s="8" t="s">
        <v>102</v>
      </c>
      <c r="B73" s="51"/>
      <c r="C73" s="105" t="s">
        <v>143</v>
      </c>
      <c r="D73" s="106"/>
      <c r="E73" s="106"/>
      <c r="F73" s="106"/>
      <c r="G73" s="107"/>
      <c r="H73" s="102"/>
      <c r="I73" s="102"/>
      <c r="J73" s="102"/>
      <c r="K73" s="102"/>
    </row>
    <row r="74" spans="1:11" s="77" customFormat="1" x14ac:dyDescent="0.25">
      <c r="A74" s="75" t="s">
        <v>99</v>
      </c>
      <c r="B74" s="94"/>
      <c r="C74" s="105" t="s">
        <v>144</v>
      </c>
      <c r="D74" s="106"/>
      <c r="E74" s="106"/>
      <c r="F74" s="106"/>
      <c r="G74" s="107"/>
      <c r="H74" s="102"/>
      <c r="I74" s="102"/>
      <c r="J74" s="102"/>
      <c r="K74" s="102"/>
    </row>
    <row r="75" spans="1:11" ht="15" customHeight="1" x14ac:dyDescent="0.25">
      <c r="A75" s="8" t="s">
        <v>115</v>
      </c>
      <c r="B75" s="95"/>
      <c r="C75" s="105"/>
      <c r="D75" s="106"/>
      <c r="E75" s="106"/>
      <c r="F75" s="106"/>
      <c r="G75" s="107"/>
      <c r="H75" s="102"/>
      <c r="I75" s="102"/>
      <c r="J75" s="102"/>
      <c r="K75" s="102"/>
    </row>
    <row r="76" spans="1:11" x14ac:dyDescent="0.25">
      <c r="A76" s="8" t="s">
        <v>104</v>
      </c>
      <c r="B76" s="51"/>
      <c r="C76" s="62"/>
      <c r="D76" s="63"/>
      <c r="E76" s="63"/>
      <c r="F76" s="63"/>
      <c r="G76" s="64"/>
      <c r="H76" s="102"/>
      <c r="I76" s="102"/>
      <c r="J76" s="102"/>
      <c r="K76" s="102"/>
    </row>
    <row r="77" spans="1:11" x14ac:dyDescent="0.25">
      <c r="A77" s="8" t="s">
        <v>105</v>
      </c>
      <c r="B77" s="51"/>
      <c r="C77" s="62"/>
      <c r="D77" s="63"/>
      <c r="E77" s="63"/>
      <c r="F77" s="63"/>
      <c r="G77" s="64"/>
      <c r="H77" s="102"/>
      <c r="I77" s="102"/>
      <c r="J77" s="102"/>
      <c r="K77" s="102"/>
    </row>
    <row r="78" spans="1:11" x14ac:dyDescent="0.25">
      <c r="A78" s="8"/>
      <c r="B78" s="46"/>
      <c r="C78" s="62"/>
      <c r="D78" s="63"/>
      <c r="E78" s="63"/>
      <c r="F78" s="63"/>
      <c r="G78" s="64"/>
      <c r="H78" s="102"/>
      <c r="I78" s="102"/>
      <c r="J78" s="102"/>
      <c r="K78" s="102"/>
    </row>
    <row r="79" spans="1:11" x14ac:dyDescent="0.25">
      <c r="A79" s="43" t="s">
        <v>83</v>
      </c>
      <c r="B79" s="46"/>
      <c r="C79" s="62"/>
      <c r="D79" s="63"/>
      <c r="E79" s="63"/>
      <c r="F79" s="63"/>
      <c r="G79" s="64"/>
      <c r="H79" s="102"/>
      <c r="I79" s="102"/>
      <c r="J79" s="102"/>
      <c r="K79" s="102"/>
    </row>
    <row r="80" spans="1:11" ht="18.75" x14ac:dyDescent="0.3">
      <c r="A80" s="65" t="s">
        <v>43</v>
      </c>
      <c r="K80" s="30" t="s">
        <v>41</v>
      </c>
    </row>
    <row r="81" spans="1:11" ht="45" x14ac:dyDescent="0.25">
      <c r="A81" s="39" t="s">
        <v>63</v>
      </c>
      <c r="B81" s="39" t="s">
        <v>35</v>
      </c>
      <c r="C81" s="13" t="s">
        <v>44</v>
      </c>
      <c r="D81" s="13" t="s">
        <v>116</v>
      </c>
      <c r="E81" s="13" t="s">
        <v>45</v>
      </c>
      <c r="F81" s="13" t="s">
        <v>117</v>
      </c>
      <c r="G81" s="13" t="s">
        <v>47</v>
      </c>
      <c r="H81" s="13" t="s">
        <v>48</v>
      </c>
      <c r="I81" s="13" t="s">
        <v>46</v>
      </c>
      <c r="J81" s="103" t="s">
        <v>78</v>
      </c>
      <c r="K81" s="103"/>
    </row>
    <row r="82" spans="1:11" x14ac:dyDescent="0.25">
      <c r="A82" s="9"/>
      <c r="B82" s="9"/>
      <c r="C82" s="14"/>
      <c r="D82" s="14"/>
      <c r="E82" s="14"/>
      <c r="F82" s="14"/>
      <c r="G82" s="20">
        <f>D82-C82</f>
        <v>0</v>
      </c>
      <c r="H82" s="20">
        <f>F82-E82</f>
        <v>0</v>
      </c>
      <c r="I82" s="20">
        <f>IF((E82-C82)=0,0,(F82-E82)/(E82-C82)*100)</f>
        <v>0</v>
      </c>
      <c r="J82" s="118"/>
      <c r="K82" s="118"/>
    </row>
    <row r="83" spans="1:11" x14ac:dyDescent="0.25">
      <c r="A83" s="9"/>
      <c r="B83" s="9"/>
      <c r="C83" s="14"/>
      <c r="D83" s="14"/>
      <c r="E83" s="14"/>
      <c r="F83" s="14"/>
      <c r="G83" s="20">
        <f t="shared" ref="G83:G86" si="14">D83-C83</f>
        <v>0</v>
      </c>
      <c r="H83" s="20">
        <f t="shared" ref="H83:H86" si="15">F83-E83</f>
        <v>0</v>
      </c>
      <c r="I83" s="55">
        <f t="shared" ref="I83:I86" si="16">IF((E83-C83)=0,0,(F83-E83)/(E83-C83)*100)</f>
        <v>0</v>
      </c>
      <c r="J83" s="118"/>
      <c r="K83" s="118"/>
    </row>
    <row r="84" spans="1:11" x14ac:dyDescent="0.25">
      <c r="A84" s="9"/>
      <c r="B84" s="9"/>
      <c r="C84" s="14"/>
      <c r="D84" s="14"/>
      <c r="E84" s="14"/>
      <c r="F84" s="14"/>
      <c r="G84" s="20">
        <f t="shared" si="14"/>
        <v>0</v>
      </c>
      <c r="H84" s="20">
        <f t="shared" si="15"/>
        <v>0</v>
      </c>
      <c r="I84" s="55">
        <f t="shared" si="16"/>
        <v>0</v>
      </c>
      <c r="J84" s="118"/>
      <c r="K84" s="118"/>
    </row>
    <row r="85" spans="1:11" x14ac:dyDescent="0.25">
      <c r="A85" s="9"/>
      <c r="B85" s="9"/>
      <c r="C85" s="14"/>
      <c r="D85" s="14"/>
      <c r="E85" s="14"/>
      <c r="F85" s="14"/>
      <c r="G85" s="20">
        <f t="shared" si="14"/>
        <v>0</v>
      </c>
      <c r="H85" s="20">
        <f t="shared" si="15"/>
        <v>0</v>
      </c>
      <c r="I85" s="55">
        <f t="shared" si="16"/>
        <v>0</v>
      </c>
      <c r="J85" s="118"/>
      <c r="K85" s="118"/>
    </row>
    <row r="86" spans="1:11" x14ac:dyDescent="0.25">
      <c r="A86" s="43" t="s">
        <v>83</v>
      </c>
      <c r="B86" s="9"/>
      <c r="C86" s="14"/>
      <c r="D86" s="14"/>
      <c r="E86" s="14"/>
      <c r="F86" s="14"/>
      <c r="G86" s="20">
        <f t="shared" si="14"/>
        <v>0</v>
      </c>
      <c r="H86" s="20">
        <f t="shared" si="15"/>
        <v>0</v>
      </c>
      <c r="I86" s="55">
        <f t="shared" si="16"/>
        <v>0</v>
      </c>
      <c r="J86" s="118"/>
      <c r="K86" s="118"/>
    </row>
    <row r="87" spans="1:11" x14ac:dyDescent="0.25">
      <c r="A87" s="54" t="s">
        <v>52</v>
      </c>
      <c r="B87" s="58"/>
      <c r="C87" s="56"/>
      <c r="D87" s="56"/>
      <c r="E87" s="56"/>
      <c r="F87" s="56"/>
      <c r="G87" s="20">
        <f>AVERAGE(G82:G86)</f>
        <v>0</v>
      </c>
      <c r="H87" s="20">
        <f>AVERAGE(H82:H86)</f>
        <v>0</v>
      </c>
      <c r="I87" s="20" t="str">
        <f>IF(AVERAGE(I82:I86)=0,"",AVERAGE(I82:I86))</f>
        <v/>
      </c>
      <c r="J87" s="119"/>
      <c r="K87" s="119"/>
    </row>
    <row r="88" spans="1:11" ht="18.75" x14ac:dyDescent="0.3">
      <c r="A88" s="5" t="s">
        <v>31</v>
      </c>
      <c r="C88" s="31"/>
      <c r="D88" s="31"/>
      <c r="E88" s="31"/>
      <c r="J88" s="18"/>
      <c r="K88" s="30" t="s">
        <v>41</v>
      </c>
    </row>
    <row r="89" spans="1:11" ht="45" x14ac:dyDescent="0.25">
      <c r="A89" s="39" t="s">
        <v>35</v>
      </c>
      <c r="B89" s="13" t="s">
        <v>25</v>
      </c>
      <c r="C89" s="13" t="s">
        <v>79</v>
      </c>
      <c r="D89" s="13" t="s">
        <v>80</v>
      </c>
      <c r="E89" s="13" t="s">
        <v>27</v>
      </c>
      <c r="F89" s="13" t="s">
        <v>26</v>
      </c>
      <c r="G89" s="104" t="s">
        <v>78</v>
      </c>
      <c r="H89" s="104"/>
      <c r="I89" s="104"/>
      <c r="J89" s="104"/>
      <c r="K89" s="104"/>
    </row>
    <row r="90" spans="1:11" x14ac:dyDescent="0.25">
      <c r="A90" s="9" t="s">
        <v>36</v>
      </c>
      <c r="B90" s="37"/>
      <c r="C90" s="16"/>
      <c r="D90" s="16"/>
      <c r="E90" s="16"/>
      <c r="F90" s="20">
        <f>IF(((B90*C90)-D90)*8=0,0,E90/(((B90*C90)-D90)*8)*100)</f>
        <v>0</v>
      </c>
      <c r="G90" s="108"/>
      <c r="H90" s="108"/>
      <c r="I90" s="108"/>
      <c r="J90" s="108"/>
      <c r="K90" s="108"/>
    </row>
    <row r="91" spans="1:11" x14ac:dyDescent="0.25">
      <c r="A91" s="9" t="s">
        <v>37</v>
      </c>
      <c r="B91" s="37"/>
      <c r="C91" s="16"/>
      <c r="D91" s="16"/>
      <c r="E91" s="16"/>
      <c r="F91" s="55">
        <f t="shared" ref="F91:F95" si="17">IF(((B91*C91)-D91)*8=0,0,E91/(((B91*C91)-D91)*8)*100)</f>
        <v>0</v>
      </c>
      <c r="G91" s="108"/>
      <c r="H91" s="108"/>
      <c r="I91" s="108"/>
      <c r="J91" s="108"/>
      <c r="K91" s="108"/>
    </row>
    <row r="92" spans="1:11" x14ac:dyDescent="0.25">
      <c r="A92" s="9" t="s">
        <v>38</v>
      </c>
      <c r="B92" s="37"/>
      <c r="C92" s="16"/>
      <c r="D92" s="16"/>
      <c r="E92" s="16"/>
      <c r="F92" s="55">
        <f t="shared" si="17"/>
        <v>0</v>
      </c>
      <c r="G92" s="108"/>
      <c r="H92" s="108"/>
      <c r="I92" s="108"/>
      <c r="J92" s="108"/>
      <c r="K92" s="108"/>
    </row>
    <row r="93" spans="1:11" x14ac:dyDescent="0.25">
      <c r="A93" s="9" t="s">
        <v>39</v>
      </c>
      <c r="B93" s="37"/>
      <c r="C93" s="16"/>
      <c r="D93" s="16"/>
      <c r="E93" s="16"/>
      <c r="F93" s="55">
        <f t="shared" si="17"/>
        <v>0</v>
      </c>
      <c r="G93" s="108"/>
      <c r="H93" s="108"/>
      <c r="I93" s="108"/>
      <c r="J93" s="108"/>
      <c r="K93" s="108"/>
    </row>
    <row r="94" spans="1:11" x14ac:dyDescent="0.25">
      <c r="A94" s="9" t="s">
        <v>40</v>
      </c>
      <c r="B94" s="37"/>
      <c r="C94" s="16"/>
      <c r="D94" s="16"/>
      <c r="E94" s="16"/>
      <c r="F94" s="55">
        <f t="shared" si="17"/>
        <v>0</v>
      </c>
      <c r="G94" s="108"/>
      <c r="H94" s="108"/>
      <c r="I94" s="108"/>
      <c r="J94" s="108"/>
      <c r="K94" s="108"/>
    </row>
    <row r="95" spans="1:11" x14ac:dyDescent="0.25">
      <c r="A95" s="43" t="s">
        <v>83</v>
      </c>
      <c r="B95" s="38"/>
      <c r="C95" s="17"/>
      <c r="D95" s="17"/>
      <c r="E95" s="17"/>
      <c r="F95" s="55">
        <f t="shared" si="17"/>
        <v>0</v>
      </c>
      <c r="G95" s="108"/>
      <c r="H95" s="108"/>
      <c r="I95" s="108"/>
      <c r="J95" s="108"/>
      <c r="K95" s="108"/>
    </row>
    <row r="96" spans="1:11" ht="14.25" customHeight="1" x14ac:dyDescent="0.25">
      <c r="A96" s="54" t="s">
        <v>52</v>
      </c>
      <c r="B96" s="57">
        <f>SUM(B90:B95)</f>
        <v>0</v>
      </c>
      <c r="C96" s="55">
        <f>SUM(C90:C95)</f>
        <v>0</v>
      </c>
      <c r="D96" s="55">
        <f>SUM(D90:D95)</f>
        <v>0</v>
      </c>
      <c r="E96" s="55">
        <f>SUM(E90:E95)</f>
        <v>0</v>
      </c>
      <c r="F96" s="55">
        <f>IF(((B96*C96)-D96)*8=0,0,E96/(((B96*C96)-D96)*8)*100)</f>
        <v>0</v>
      </c>
      <c r="G96" s="109"/>
      <c r="H96" s="109"/>
      <c r="I96" s="109"/>
      <c r="J96" s="109"/>
      <c r="K96" s="109"/>
    </row>
    <row r="97" spans="1:11" ht="18.75" x14ac:dyDescent="0.25">
      <c r="A97" s="110" t="s">
        <v>34</v>
      </c>
      <c r="B97" s="111"/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ht="18.75" x14ac:dyDescent="0.3">
      <c r="A98" s="5" t="s">
        <v>90</v>
      </c>
    </row>
    <row r="99" spans="1:11" ht="30" x14ac:dyDescent="0.25">
      <c r="A99" s="74" t="s">
        <v>85</v>
      </c>
      <c r="B99" s="13" t="s">
        <v>86</v>
      </c>
      <c r="C99" s="13" t="s">
        <v>119</v>
      </c>
      <c r="D99" s="13" t="s">
        <v>118</v>
      </c>
    </row>
    <row r="100" spans="1:11" x14ac:dyDescent="0.25">
      <c r="A100" s="10" t="s">
        <v>120</v>
      </c>
      <c r="B100" s="50"/>
      <c r="C100" s="71"/>
      <c r="D100" s="78"/>
    </row>
    <row r="101" spans="1:11" x14ac:dyDescent="0.25">
      <c r="A101" s="10" t="s">
        <v>121</v>
      </c>
      <c r="B101" s="50"/>
      <c r="C101" s="71"/>
      <c r="D101" s="78"/>
    </row>
    <row r="102" spans="1:11" x14ac:dyDescent="0.25">
      <c r="A102" s="10" t="s">
        <v>87</v>
      </c>
      <c r="B102" s="50"/>
      <c r="C102" s="71"/>
      <c r="D102" s="78"/>
    </row>
    <row r="103" spans="1:11" x14ac:dyDescent="0.25">
      <c r="A103" s="10" t="s">
        <v>88</v>
      </c>
      <c r="B103" s="50"/>
      <c r="C103" s="71"/>
      <c r="D103" s="78"/>
    </row>
    <row r="104" spans="1:11" x14ac:dyDescent="0.25">
      <c r="A104" s="10" t="s">
        <v>89</v>
      </c>
      <c r="B104" s="50"/>
      <c r="C104" s="71"/>
      <c r="D104" s="78"/>
    </row>
    <row r="105" spans="1:11" x14ac:dyDescent="0.25">
      <c r="A105" s="43" t="s">
        <v>83</v>
      </c>
      <c r="B105" s="50"/>
      <c r="C105" s="71"/>
      <c r="D105" s="78"/>
    </row>
    <row r="106" spans="1:11" x14ac:dyDescent="0.25">
      <c r="A106" s="70" t="s">
        <v>52</v>
      </c>
      <c r="B106" s="79">
        <f>SUM(B100:B105)</f>
        <v>0</v>
      </c>
      <c r="C106" s="79">
        <f t="shared" ref="C106:D106" si="18">SUM(C100:C105)</f>
        <v>0</v>
      </c>
      <c r="D106" s="79">
        <f t="shared" si="18"/>
        <v>0</v>
      </c>
    </row>
    <row r="107" spans="1:11" ht="18.75" x14ac:dyDescent="0.3">
      <c r="A107" s="5" t="s">
        <v>32</v>
      </c>
      <c r="B107" s="72"/>
      <c r="C107" s="72"/>
      <c r="D107" s="72"/>
      <c r="E107" s="21" t="s">
        <v>41</v>
      </c>
      <c r="F107" s="21" t="s">
        <v>41</v>
      </c>
    </row>
    <row r="108" spans="1:11" s="77" customFormat="1" ht="47.25" customHeight="1" x14ac:dyDescent="0.25">
      <c r="A108" s="80" t="s">
        <v>107</v>
      </c>
      <c r="B108" s="13" t="s">
        <v>106</v>
      </c>
      <c r="C108" s="13" t="s">
        <v>122</v>
      </c>
      <c r="D108" s="13" t="s">
        <v>123</v>
      </c>
      <c r="E108" s="13" t="s">
        <v>108</v>
      </c>
      <c r="F108" s="13" t="s">
        <v>109</v>
      </c>
      <c r="G108" s="76"/>
      <c r="H108" s="76"/>
      <c r="I108" s="76"/>
    </row>
    <row r="109" spans="1:11" x14ac:dyDescent="0.25">
      <c r="A109" s="10"/>
      <c r="B109" s="69">
        <v>9</v>
      </c>
      <c r="C109" s="69">
        <v>1</v>
      </c>
      <c r="D109" s="69">
        <v>2</v>
      </c>
      <c r="E109" s="55">
        <f>IF(B109=0,0,(B109/(B109+C109))*100)</f>
        <v>90</v>
      </c>
      <c r="F109" s="55">
        <f>IF(B109=0,0,(B109-D109)/B109*100)</f>
        <v>77.777777777777786</v>
      </c>
      <c r="H109" s="85"/>
      <c r="I109" s="85"/>
      <c r="J109" s="86"/>
    </row>
    <row r="110" spans="1:11" x14ac:dyDescent="0.25">
      <c r="A110" s="10"/>
      <c r="B110" s="69"/>
      <c r="C110" s="69"/>
      <c r="D110" s="69"/>
      <c r="E110" s="55">
        <f t="shared" ref="E110:E112" si="19">IF(B110=0,0,(B110/(B110+C110))*100)</f>
        <v>0</v>
      </c>
      <c r="F110" s="55">
        <f t="shared" ref="F110:F112" si="20">IF(B110=0,0,(B110-D110)/B110*100)</f>
        <v>0</v>
      </c>
      <c r="H110" s="85"/>
      <c r="I110" s="85"/>
      <c r="J110" s="86"/>
    </row>
    <row r="111" spans="1:11" x14ac:dyDescent="0.25">
      <c r="A111" s="10"/>
      <c r="B111" s="69"/>
      <c r="C111" s="69"/>
      <c r="D111" s="69"/>
      <c r="E111" s="55">
        <f t="shared" si="19"/>
        <v>0</v>
      </c>
      <c r="F111" s="55">
        <f t="shared" si="20"/>
        <v>0</v>
      </c>
    </row>
    <row r="112" spans="1:11" x14ac:dyDescent="0.25">
      <c r="A112" s="70" t="s">
        <v>52</v>
      </c>
      <c r="B112" s="68">
        <f t="shared" ref="B112:D112" si="21">SUM(B109:B111)</f>
        <v>9</v>
      </c>
      <c r="C112" s="68">
        <f t="shared" si="21"/>
        <v>1</v>
      </c>
      <c r="D112" s="68">
        <f t="shared" si="21"/>
        <v>2</v>
      </c>
      <c r="E112" s="55">
        <f t="shared" si="19"/>
        <v>90</v>
      </c>
      <c r="F112" s="55">
        <f t="shared" si="20"/>
        <v>77.777777777777786</v>
      </c>
    </row>
    <row r="113" spans="1:9" ht="18.75" x14ac:dyDescent="0.3">
      <c r="A113" s="5" t="s">
        <v>110</v>
      </c>
      <c r="B113" s="72"/>
      <c r="C113" s="72"/>
      <c r="D113" s="72"/>
      <c r="E113" s="72"/>
      <c r="F113" s="82" t="s">
        <v>41</v>
      </c>
    </row>
    <row r="114" spans="1:9" ht="30" customHeight="1" x14ac:dyDescent="0.25">
      <c r="A114" s="66" t="s">
        <v>84</v>
      </c>
      <c r="B114" s="73" t="s">
        <v>10</v>
      </c>
      <c r="C114" s="73" t="s">
        <v>111</v>
      </c>
      <c r="D114" s="73" t="s">
        <v>112</v>
      </c>
      <c r="E114" s="67" t="s">
        <v>113</v>
      </c>
      <c r="F114" s="67" t="s">
        <v>110</v>
      </c>
    </row>
    <row r="115" spans="1:9" x14ac:dyDescent="0.25">
      <c r="A115" s="10"/>
      <c r="B115" s="69">
        <v>100</v>
      </c>
      <c r="C115" s="69">
        <v>10</v>
      </c>
      <c r="D115" s="69">
        <v>25</v>
      </c>
      <c r="E115" s="69">
        <v>11</v>
      </c>
      <c r="F115" s="55">
        <f>IF(B115=0,0,((C115+D115+E115)/B115*100))</f>
        <v>46</v>
      </c>
      <c r="H115" s="85"/>
      <c r="I115" s="85"/>
    </row>
    <row r="116" spans="1:9" x14ac:dyDescent="0.25">
      <c r="A116" s="10"/>
      <c r="B116" s="69"/>
      <c r="C116" s="69"/>
      <c r="D116" s="69"/>
      <c r="E116" s="69"/>
      <c r="F116" s="55">
        <f t="shared" ref="F116:F119" si="22">IF(B116=0,0,((C116+D116+E116)/B116*100))</f>
        <v>0</v>
      </c>
      <c r="H116" s="85"/>
      <c r="I116" s="85"/>
    </row>
    <row r="117" spans="1:9" x14ac:dyDescent="0.25">
      <c r="A117" s="10"/>
      <c r="B117" s="69"/>
      <c r="C117" s="69"/>
      <c r="D117" s="69"/>
      <c r="E117" s="69"/>
      <c r="F117" s="55">
        <f t="shared" si="22"/>
        <v>0</v>
      </c>
      <c r="H117" s="85"/>
      <c r="I117" s="85"/>
    </row>
    <row r="118" spans="1:9" x14ac:dyDescent="0.25">
      <c r="A118" s="43" t="s">
        <v>83</v>
      </c>
      <c r="B118" s="69"/>
      <c r="C118" s="69"/>
      <c r="D118" s="69"/>
      <c r="E118" s="69"/>
      <c r="F118" s="55">
        <f t="shared" si="22"/>
        <v>0</v>
      </c>
    </row>
    <row r="119" spans="1:9" x14ac:dyDescent="0.25">
      <c r="A119" s="70" t="s">
        <v>52</v>
      </c>
      <c r="B119" s="68">
        <f>SUM(B115:B118)</f>
        <v>100</v>
      </c>
      <c r="C119" s="68">
        <f>SUM(C115:C118)</f>
        <v>10</v>
      </c>
      <c r="D119" s="68">
        <f>SUM(D115:D118)</f>
        <v>25</v>
      </c>
      <c r="E119" s="68">
        <f>SUM(E115:E118)</f>
        <v>11</v>
      </c>
      <c r="F119" s="55">
        <f t="shared" si="22"/>
        <v>46</v>
      </c>
    </row>
    <row r="120" spans="1:9" x14ac:dyDescent="0.25">
      <c r="B120" s="25"/>
      <c r="C120" s="26"/>
      <c r="D120" s="27"/>
    </row>
    <row r="121" spans="1:9" ht="30" x14ac:dyDescent="0.25">
      <c r="A121" s="39" t="s">
        <v>60</v>
      </c>
      <c r="B121" s="40" t="s">
        <v>61</v>
      </c>
      <c r="C121" s="40" t="s">
        <v>62</v>
      </c>
      <c r="D121" s="40" t="s">
        <v>55</v>
      </c>
      <c r="E121" s="103" t="s">
        <v>78</v>
      </c>
      <c r="F121" s="103"/>
      <c r="G121" s="103"/>
    </row>
    <row r="122" spans="1:9" x14ac:dyDescent="0.25">
      <c r="A122" s="8"/>
      <c r="B122" s="92"/>
      <c r="C122" s="19"/>
      <c r="D122" s="22"/>
      <c r="E122" s="102"/>
      <c r="F122" s="102"/>
      <c r="G122" s="102"/>
    </row>
    <row r="123" spans="1:9" x14ac:dyDescent="0.25">
      <c r="A123" s="8"/>
      <c r="B123" s="92"/>
      <c r="C123" s="19"/>
      <c r="D123" s="22"/>
      <c r="E123" s="102"/>
      <c r="F123" s="102"/>
      <c r="G123" s="102"/>
    </row>
    <row r="124" spans="1:9" x14ac:dyDescent="0.25">
      <c r="A124" s="8"/>
      <c r="B124" s="92"/>
      <c r="C124" s="19"/>
      <c r="D124" s="22"/>
      <c r="E124" s="102"/>
      <c r="F124" s="102"/>
      <c r="G124" s="102"/>
    </row>
    <row r="125" spans="1:9" x14ac:dyDescent="0.25">
      <c r="A125" s="43" t="s">
        <v>83</v>
      </c>
      <c r="B125" s="15"/>
      <c r="C125" s="19"/>
      <c r="D125" s="22"/>
      <c r="E125" s="102"/>
      <c r="F125" s="102"/>
      <c r="G125" s="102"/>
    </row>
    <row r="126" spans="1:9" ht="15" customHeight="1" x14ac:dyDescent="0.25">
      <c r="B126" s="25"/>
      <c r="C126" s="26"/>
      <c r="D126" s="27"/>
    </row>
    <row r="127" spans="1:9" x14ac:dyDescent="0.25">
      <c r="A127" s="39" t="s">
        <v>53</v>
      </c>
      <c r="B127" s="40" t="s">
        <v>54</v>
      </c>
      <c r="C127" s="40" t="s">
        <v>62</v>
      </c>
      <c r="D127" s="40" t="s">
        <v>55</v>
      </c>
      <c r="E127" s="103" t="s">
        <v>78</v>
      </c>
      <c r="F127" s="103"/>
      <c r="G127" s="103"/>
    </row>
    <row r="128" spans="1:9" x14ac:dyDescent="0.25">
      <c r="A128" s="8"/>
      <c r="B128" s="15"/>
      <c r="C128" s="19"/>
      <c r="D128" s="22"/>
      <c r="E128" s="102"/>
      <c r="F128" s="102"/>
      <c r="G128" s="102"/>
    </row>
    <row r="129" spans="1:7" x14ac:dyDescent="0.25">
      <c r="A129" s="8"/>
      <c r="B129" s="15"/>
      <c r="C129" s="19"/>
      <c r="D129" s="22"/>
      <c r="E129" s="102"/>
      <c r="F129" s="102"/>
      <c r="G129" s="102"/>
    </row>
    <row r="130" spans="1:7" x14ac:dyDescent="0.25">
      <c r="A130" s="8"/>
      <c r="B130" s="15"/>
      <c r="C130" s="19"/>
      <c r="D130" s="22"/>
      <c r="E130" s="102"/>
      <c r="F130" s="102"/>
      <c r="G130" s="102"/>
    </row>
    <row r="131" spans="1:7" x14ac:dyDescent="0.25">
      <c r="A131" s="43" t="s">
        <v>83</v>
      </c>
      <c r="B131" s="15"/>
      <c r="C131" s="19"/>
      <c r="D131" s="22"/>
      <c r="E131" s="102"/>
      <c r="F131" s="102"/>
      <c r="G131" s="102"/>
    </row>
    <row r="132" spans="1:7" x14ac:dyDescent="0.25">
      <c r="B132" s="25"/>
      <c r="C132" s="26"/>
      <c r="D132" s="27"/>
    </row>
    <row r="133" spans="1:7" x14ac:dyDescent="0.25">
      <c r="A133" s="104" t="s">
        <v>56</v>
      </c>
      <c r="B133" s="104"/>
      <c r="C133" s="104"/>
      <c r="D133" s="35">
        <f>COUNTA(A128:A131)-1</f>
        <v>0</v>
      </c>
    </row>
    <row r="134" spans="1:7" x14ac:dyDescent="0.25">
      <c r="A134" s="104" t="s">
        <v>59</v>
      </c>
      <c r="B134" s="104"/>
      <c r="C134" s="104"/>
      <c r="D134" s="35">
        <f>COUNTA(A122:A125)-1</f>
        <v>0</v>
      </c>
    </row>
    <row r="135" spans="1:7" x14ac:dyDescent="0.25">
      <c r="A135" s="104" t="s">
        <v>58</v>
      </c>
      <c r="B135" s="104"/>
      <c r="C135" s="104"/>
      <c r="D135" s="36">
        <f>IF((D133-D134)&gt;0,-0.5,IF((D133-D134)&lt;0,0.5,0))</f>
        <v>0</v>
      </c>
    </row>
    <row r="136" spans="1:7" x14ac:dyDescent="0.25">
      <c r="A136" s="104" t="s">
        <v>57</v>
      </c>
      <c r="B136" s="104"/>
      <c r="C136" s="104"/>
      <c r="D136" s="36">
        <f>IF(H18+D135&lt;5,H18+D135,5)</f>
        <v>0</v>
      </c>
    </row>
  </sheetData>
  <mergeCells count="125">
    <mergeCell ref="J82:K82"/>
    <mergeCell ref="C67:G67"/>
    <mergeCell ref="C72:G72"/>
    <mergeCell ref="C73:G73"/>
    <mergeCell ref="C75:G75"/>
    <mergeCell ref="B14:E14"/>
    <mergeCell ref="B15:E15"/>
    <mergeCell ref="J44:K44"/>
    <mergeCell ref="J45:K45"/>
    <mergeCell ref="J46:K46"/>
    <mergeCell ref="J47:K47"/>
    <mergeCell ref="J48:K48"/>
    <mergeCell ref="J49:K49"/>
    <mergeCell ref="I51:K51"/>
    <mergeCell ref="H40:K40"/>
    <mergeCell ref="H41:K41"/>
    <mergeCell ref="J43:K43"/>
    <mergeCell ref="B17:E17"/>
    <mergeCell ref="F17:G17"/>
    <mergeCell ref="H17:K17"/>
    <mergeCell ref="F18:G18"/>
    <mergeCell ref="H18:K18"/>
    <mergeCell ref="B18:E18"/>
    <mergeCell ref="B19:E19"/>
    <mergeCell ref="F19:G19"/>
    <mergeCell ref="H19:K19"/>
    <mergeCell ref="I53:K53"/>
    <mergeCell ref="I55:K55"/>
    <mergeCell ref="I56:K56"/>
    <mergeCell ref="I28:K28"/>
    <mergeCell ref="I29:K29"/>
    <mergeCell ref="I30:K30"/>
    <mergeCell ref="I31:K31"/>
    <mergeCell ref="I32:K32"/>
    <mergeCell ref="I33:K33"/>
    <mergeCell ref="I54:K54"/>
    <mergeCell ref="I52:K52"/>
    <mergeCell ref="H38:K38"/>
    <mergeCell ref="H39:K39"/>
    <mergeCell ref="G1:K4"/>
    <mergeCell ref="G5:K5"/>
    <mergeCell ref="A10:K10"/>
    <mergeCell ref="H11:K11"/>
    <mergeCell ref="H12:K12"/>
    <mergeCell ref="H13:K13"/>
    <mergeCell ref="H14:K14"/>
    <mergeCell ref="H15:K15"/>
    <mergeCell ref="H16:K16"/>
    <mergeCell ref="F16:G16"/>
    <mergeCell ref="F15:G15"/>
    <mergeCell ref="B16:E16"/>
    <mergeCell ref="B1:F3"/>
    <mergeCell ref="A4:B4"/>
    <mergeCell ref="A5:B5"/>
    <mergeCell ref="F14:G14"/>
    <mergeCell ref="F13:G13"/>
    <mergeCell ref="F12:G12"/>
    <mergeCell ref="E4:F4"/>
    <mergeCell ref="E5:F5"/>
    <mergeCell ref="F11:G11"/>
    <mergeCell ref="B11:E11"/>
    <mergeCell ref="B12:E12"/>
    <mergeCell ref="B13:E13"/>
    <mergeCell ref="A136:C136"/>
    <mergeCell ref="A97:K97"/>
    <mergeCell ref="A135:C135"/>
    <mergeCell ref="E129:G129"/>
    <mergeCell ref="A20:K20"/>
    <mergeCell ref="A21:K23"/>
    <mergeCell ref="J83:K83"/>
    <mergeCell ref="J84:K84"/>
    <mergeCell ref="J85:K85"/>
    <mergeCell ref="J86:K86"/>
    <mergeCell ref="J87:K87"/>
    <mergeCell ref="G89:K89"/>
    <mergeCell ref="G59:K59"/>
    <mergeCell ref="G60:K60"/>
    <mergeCell ref="G61:K61"/>
    <mergeCell ref="G62:K62"/>
    <mergeCell ref="G63:K63"/>
    <mergeCell ref="G64:K64"/>
    <mergeCell ref="G65:K65"/>
    <mergeCell ref="A25:K25"/>
    <mergeCell ref="I27:K27"/>
    <mergeCell ref="H35:K35"/>
    <mergeCell ref="H36:K36"/>
    <mergeCell ref="H37:K37"/>
    <mergeCell ref="E130:G130"/>
    <mergeCell ref="E131:G131"/>
    <mergeCell ref="A133:C133"/>
    <mergeCell ref="A134:C134"/>
    <mergeCell ref="C68:G68"/>
    <mergeCell ref="C69:G69"/>
    <mergeCell ref="C70:G70"/>
    <mergeCell ref="C71:G71"/>
    <mergeCell ref="E121:G121"/>
    <mergeCell ref="G90:K90"/>
    <mergeCell ref="G91:K91"/>
    <mergeCell ref="G92:K92"/>
    <mergeCell ref="G93:K93"/>
    <mergeCell ref="G95:K95"/>
    <mergeCell ref="G96:K96"/>
    <mergeCell ref="G94:K94"/>
    <mergeCell ref="E127:G127"/>
    <mergeCell ref="C74:G74"/>
    <mergeCell ref="E128:G128"/>
    <mergeCell ref="E122:G122"/>
    <mergeCell ref="E123:G123"/>
    <mergeCell ref="E124:G124"/>
    <mergeCell ref="E125:G125"/>
    <mergeCell ref="J81:K81"/>
    <mergeCell ref="I57:K57"/>
    <mergeCell ref="H76:K76"/>
    <mergeCell ref="H77:K77"/>
    <mergeCell ref="H78:K78"/>
    <mergeCell ref="H79:K79"/>
    <mergeCell ref="H67:K67"/>
    <mergeCell ref="H68:K68"/>
    <mergeCell ref="H69:K69"/>
    <mergeCell ref="H70:K70"/>
    <mergeCell ref="H71:K71"/>
    <mergeCell ref="H72:K72"/>
    <mergeCell ref="H73:K73"/>
    <mergeCell ref="H74:K74"/>
    <mergeCell ref="H75:K75"/>
  </mergeCells>
  <conditionalFormatting sqref="K34">
    <cfRule type="expression" dxfId="32" priority="89" stopIfTrue="1">
      <formula>$F$41&lt;=10</formula>
    </cfRule>
    <cfRule type="expression" dxfId="31" priority="90" stopIfTrue="1">
      <formula>AND($F$41&lt;=20, $F$41&gt;10)</formula>
    </cfRule>
    <cfRule type="expression" dxfId="30" priority="91">
      <formula>$F$41&gt;20</formula>
    </cfRule>
  </conditionalFormatting>
  <conditionalFormatting sqref="K58">
    <cfRule type="expression" dxfId="29" priority="80" stopIfTrue="1">
      <formula>$F$65&gt;=90</formula>
    </cfRule>
    <cfRule type="expression" dxfId="28" priority="81" stopIfTrue="1">
      <formula>AND($F$65&gt;=80,$F$65&lt;90)</formula>
    </cfRule>
    <cfRule type="expression" dxfId="27" priority="82">
      <formula>$F$65&lt;80</formula>
    </cfRule>
  </conditionalFormatting>
  <conditionalFormatting sqref="K88">
    <cfRule type="expression" dxfId="26" priority="74" stopIfTrue="1">
      <formula>AND($F$96&gt;=90,$F$96&lt;=110)</formula>
    </cfRule>
    <cfRule type="expression" dxfId="25" priority="75">
      <formula>OR($F$96&lt;=80,$F$96&gt;=120)</formula>
    </cfRule>
    <cfRule type="expression" dxfId="24" priority="76">
      <formula>OR($F$96&lt;90,$F$96&gt;110)</formula>
    </cfRule>
  </conditionalFormatting>
  <conditionalFormatting sqref="K26">
    <cfRule type="expression" dxfId="23" priority="68" stopIfTrue="1">
      <formula>$H$33&lt;=10</formula>
    </cfRule>
    <cfRule type="expression" dxfId="22" priority="69" stopIfTrue="1">
      <formula>AND($H$33&lt;=20, $H$33&gt;10)</formula>
    </cfRule>
    <cfRule type="expression" dxfId="21" priority="70">
      <formula>$H$33&gt;20</formula>
    </cfRule>
  </conditionalFormatting>
  <conditionalFormatting sqref="K42">
    <cfRule type="expression" dxfId="20" priority="65" stopIfTrue="1">
      <formula>$E$49&lt;=10</formula>
    </cfRule>
    <cfRule type="expression" dxfId="19" priority="66" stopIfTrue="1">
      <formula>AND($E$49&lt;=20, $E$49&gt;10)</formula>
    </cfRule>
    <cfRule type="expression" dxfId="18" priority="67">
      <formula>$E$49&gt;20</formula>
    </cfRule>
  </conditionalFormatting>
  <conditionalFormatting sqref="B18:E18">
    <cfRule type="expression" dxfId="17" priority="42">
      <formula>AND($B$18&gt;0,$B$18&lt;3.8)</formula>
    </cfRule>
    <cfRule type="expression" dxfId="16" priority="43">
      <formula>AND($B$18&lt;4.2,$B$18&gt;=3.8)</formula>
    </cfRule>
    <cfRule type="expression" dxfId="15" priority="44">
      <formula>$B$18&gt;=4.2</formula>
    </cfRule>
  </conditionalFormatting>
  <conditionalFormatting sqref="H18:K18">
    <cfRule type="expression" dxfId="14" priority="39">
      <formula>AND($H$18&gt;0,$H$18&lt;3.8)</formula>
    </cfRule>
    <cfRule type="expression" dxfId="13" priority="40">
      <formula>AND($H$18&lt;4.2,$H$18&gt;=3.8)</formula>
    </cfRule>
    <cfRule type="expression" dxfId="12" priority="41">
      <formula>$H$18&gt;=4.2</formula>
    </cfRule>
  </conditionalFormatting>
  <conditionalFormatting sqref="F113">
    <cfRule type="expression" dxfId="11" priority="36">
      <formula>$F$119&gt;45</formula>
    </cfRule>
    <cfRule type="expression" dxfId="10" priority="37">
      <formula>AND($F$119&gt;35,$F$119&lt;=45)</formula>
    </cfRule>
    <cfRule type="expression" dxfId="9" priority="38">
      <formula>$F$119&lt;=35</formula>
    </cfRule>
  </conditionalFormatting>
  <conditionalFormatting sqref="K50">
    <cfRule type="expression" dxfId="8" priority="16">
      <formula>AND($G$57&lt;=0.4,$H$57&gt;=90)</formula>
    </cfRule>
    <cfRule type="expression" dxfId="7" priority="12">
      <formula>OR($G$57&gt;0.75,$H$57&lt;80)</formula>
    </cfRule>
    <cfRule type="expression" dxfId="6" priority="10">
      <formula>OR(AND($G$57&gt;0.4,$G$57&lt;=0.75),AND($H$57&gt;=80,$H$57&lt;90))</formula>
    </cfRule>
  </conditionalFormatting>
  <conditionalFormatting sqref="E107">
    <cfRule type="expression" dxfId="5" priority="6">
      <formula>$E$112&gt;=90</formula>
    </cfRule>
    <cfRule type="expression" dxfId="4" priority="5">
      <formula>AND($E$112&gt;=80,$E$112&lt;90)</formula>
    </cfRule>
    <cfRule type="expression" dxfId="3" priority="4">
      <formula>$E$112&lt;80</formula>
    </cfRule>
  </conditionalFormatting>
  <conditionalFormatting sqref="F107">
    <cfRule type="expression" dxfId="2" priority="3">
      <formula>$F$112&gt;=90</formula>
    </cfRule>
    <cfRule type="expression" dxfId="1" priority="2">
      <formula>AND($F$112&gt;=80,$F$112&lt;90)</formula>
    </cfRule>
    <cfRule type="expression" dxfId="0" priority="1">
      <formula>$F$112&lt;80</formula>
    </cfRule>
  </conditionalFormatting>
  <dataValidations count="1">
    <dataValidation type="list" allowBlank="1" showInputMessage="1" showErrorMessage="1" sqref="B15:E15">
      <formula1>"Fixed Price, TnM, Support"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D5F181CC60E4980617842120671A3" ma:contentTypeVersion="0" ma:contentTypeDescription="Create a new document." ma:contentTypeScope="" ma:versionID="5d4bc3b07c10be761620337756acd55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20B772-5E2F-43CC-BB6F-39CCB3F0172C}"/>
</file>

<file path=customXml/itemProps2.xml><?xml version="1.0" encoding="utf-8"?>
<ds:datastoreItem xmlns:ds="http://schemas.openxmlformats.org/officeDocument/2006/customXml" ds:itemID="{CAB363D2-E6D8-48D3-B45B-03C709E22BC7}"/>
</file>

<file path=customXml/itemProps3.xml><?xml version="1.0" encoding="utf-8"?>
<ds:datastoreItem xmlns:ds="http://schemas.openxmlformats.org/officeDocument/2006/customXml" ds:itemID="{B840BC06-2DB9-47A5-A59C-1407F7F9D1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PSR</vt:lpstr>
    </vt:vector>
  </TitlesOfParts>
  <Company>Synoverge Technologies Pvt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Summary Report</dc:title>
  <dc:creator>Anita Upadhyay</dc:creator>
  <cp:lastModifiedBy>Dwitija Mehta</cp:lastModifiedBy>
  <cp:lastPrinted>2014-07-24T14:43:51Z</cp:lastPrinted>
  <dcterms:created xsi:type="dcterms:W3CDTF">2012-08-09T12:48:58Z</dcterms:created>
  <dcterms:modified xsi:type="dcterms:W3CDTF">2017-09-03T14:05:27Z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0x0101007E7D5F181CC60E4980617842120671A3</vt:lpwstr>
  </property>
</Properties>
</file>