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Yi/Downloads/Other Shops/CM_STW/"/>
    </mc:Choice>
  </mc:AlternateContent>
  <xr:revisionPtr revIDLastSave="0" documentId="13_ncr:1_{DE63EB51-BD41-A842-AF70-7D829CDFE1DD}" xr6:coauthVersionLast="47" xr6:coauthVersionMax="47" xr10:uidLastSave="{00000000-0000-0000-0000-000000000000}"/>
  <bookViews>
    <workbookView xWindow="0" yWindow="500" windowWidth="28800" windowHeight="15820" activeTab="1" xr2:uid="{00000000-000D-0000-FFFF-FFFF00000000}"/>
  </bookViews>
  <sheets>
    <sheet name="0U-X7C5-MCGG Oven Mitt Chop it" sheetId="1" r:id="rId1"/>
    <sheet name="0O-Q27Y-PG0I Watt Meter Double" sheetId="2" r:id="rId2"/>
    <sheet name="32-WJD6-KIO0 Watt Meter Quad" sheetId="3" r:id="rId3"/>
    <sheet name="4V-HRX6-7753 Coldest Brew" sheetId="4" r:id="rId4"/>
    <sheet name="65-Q7IT-FVM7 XXL Consumer" sheetId="5" r:id="rId5"/>
    <sheet name="6L-9DAU-Z8DD Oven Mitt Dishes" sheetId="6" r:id="rId6"/>
    <sheet name="7T-77I7-QCC9 Full Size FDB" sheetId="7" r:id="rId7"/>
    <sheet name="7T-77I7-QCC9 JFull Size FDB JOS" sheetId="8" r:id="rId8"/>
    <sheet name="8M-9IS8-488DOven Mitt Two Shots" sheetId="9" r:id="rId9"/>
    <sheet name="8Y-M04H-CDDD Pizza FDB" sheetId="10" r:id="rId10"/>
    <sheet name="9B-O4S2-6IBF Backpack" sheetId="11" r:id="rId11"/>
    <sheet name="BZ-TD9H-X4SZ Oven Mitt Smoke" sheetId="12" r:id="rId12"/>
    <sheet name="C4-ZHHP-Q3C7 Pizza Carrier" sheetId="13" r:id="rId13"/>
    <sheet name="CM-IFC-163CR30" sheetId="14" r:id="rId14"/>
    <sheet name="CM-IFC-WRP-MULTI-15PK" sheetId="15" r:id="rId15"/>
    <sheet name="CM-IL-DH35-BK6" sheetId="16" r:id="rId16"/>
    <sheet name="CM-IL-DH35-S6" sheetId="17" r:id="rId17"/>
    <sheet name="CM-PL-FDB-HS" sheetId="18" r:id="rId18"/>
    <sheet name="CM-PP-BB-WALL" sheetId="19" r:id="rId19"/>
    <sheet name="CM-TH-163G10P" sheetId="20" r:id="rId20"/>
    <sheet name="F1-PT4W-Y8ZB Watt Meter Single" sheetId="21" r:id="rId21"/>
    <sheet name="NN-M6FH-1KJ8 Full Size Pro" sheetId="22" r:id="rId22"/>
    <sheet name="OU-TZES-TXXT Half Size FDB" sheetId="23" r:id="rId23"/>
    <sheet name="QP-MYZY-ZRMB Oven Mitt Whip" sheetId="24" r:id="rId24"/>
    <sheet name="QP-YFGN-DNXJ Table Tennis Blade" sheetId="25" r:id="rId25"/>
    <sheet name="SM-HFFJ-4C3D XL Consumer" sheetId="26" r:id="rId26"/>
    <sheet name="SN-APRO-4E9N Backpack Consumer" sheetId="27" r:id="rId27"/>
    <sheet name="VP-N0MT-N7ZS Cup Carrier" sheetId="28" r:id="rId28"/>
    <sheet name="W5-GQ4S-INDS L Consumer" sheetId="29" r:id="rId29"/>
  </sheets>
  <calcPr calcId="191029"/>
</workbook>
</file>

<file path=xl/calcChain.xml><?xml version="1.0" encoding="utf-8"?>
<calcChain xmlns="http://schemas.openxmlformats.org/spreadsheetml/2006/main">
  <c r="B6" i="4" l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5" i="4"/>
  <c r="C5" i="2"/>
  <c r="AB30" i="29"/>
  <c r="J30" i="29" s="1"/>
  <c r="Z30" i="29"/>
  <c r="W30" i="29"/>
  <c r="V30" i="29"/>
  <c r="P30" i="29"/>
  <c r="O30" i="29"/>
  <c r="Q30" i="29" s="1"/>
  <c r="M30" i="29"/>
  <c r="H30" i="29"/>
  <c r="C30" i="29"/>
  <c r="Z29" i="29"/>
  <c r="AB29" i="29" s="1"/>
  <c r="J29" i="29" s="1"/>
  <c r="W29" i="29"/>
  <c r="V29" i="29"/>
  <c r="P29" i="29"/>
  <c r="O29" i="29"/>
  <c r="Q29" i="29" s="1"/>
  <c r="M29" i="29"/>
  <c r="H29" i="29"/>
  <c r="C29" i="29"/>
  <c r="Z28" i="29"/>
  <c r="AB28" i="29" s="1"/>
  <c r="J28" i="29" s="1"/>
  <c r="W28" i="29"/>
  <c r="V28" i="29"/>
  <c r="Q28" i="29"/>
  <c r="P28" i="29"/>
  <c r="O28" i="29"/>
  <c r="M28" i="29"/>
  <c r="H28" i="29"/>
  <c r="C28" i="29"/>
  <c r="AB27" i="29"/>
  <c r="J27" i="29" s="1"/>
  <c r="Z27" i="29"/>
  <c r="W27" i="29"/>
  <c r="V27" i="29"/>
  <c r="P27" i="29"/>
  <c r="O27" i="29"/>
  <c r="Q27" i="29" s="1"/>
  <c r="M27" i="29"/>
  <c r="H27" i="29"/>
  <c r="C27" i="29"/>
  <c r="AB26" i="29"/>
  <c r="J26" i="29" s="1"/>
  <c r="Z26" i="29"/>
  <c r="W26" i="29"/>
  <c r="V26" i="29"/>
  <c r="Q26" i="29"/>
  <c r="P26" i="29"/>
  <c r="O26" i="29"/>
  <c r="M26" i="29"/>
  <c r="H26" i="29"/>
  <c r="C26" i="29"/>
  <c r="Z25" i="29"/>
  <c r="AB25" i="29" s="1"/>
  <c r="J25" i="29" s="1"/>
  <c r="W25" i="29"/>
  <c r="V25" i="29"/>
  <c r="P25" i="29"/>
  <c r="O25" i="29"/>
  <c r="Q25" i="29" s="1"/>
  <c r="M25" i="29"/>
  <c r="H25" i="29"/>
  <c r="C25" i="29"/>
  <c r="AB24" i="29"/>
  <c r="J24" i="29" s="1"/>
  <c r="Z24" i="29"/>
  <c r="W24" i="29"/>
  <c r="V24" i="29"/>
  <c r="P24" i="29"/>
  <c r="O24" i="29"/>
  <c r="Q24" i="29" s="1"/>
  <c r="M24" i="29"/>
  <c r="H24" i="29"/>
  <c r="C24" i="29"/>
  <c r="Z23" i="29"/>
  <c r="AB23" i="29" s="1"/>
  <c r="J23" i="29" s="1"/>
  <c r="W23" i="29"/>
  <c r="V23" i="29"/>
  <c r="Q23" i="29"/>
  <c r="P23" i="29"/>
  <c r="O23" i="29"/>
  <c r="M23" i="29"/>
  <c r="H23" i="29"/>
  <c r="C23" i="29"/>
  <c r="AB22" i="29"/>
  <c r="J22" i="29" s="1"/>
  <c r="Z22" i="29"/>
  <c r="W22" i="29"/>
  <c r="V22" i="29"/>
  <c r="Q22" i="29"/>
  <c r="P22" i="29"/>
  <c r="O22" i="29"/>
  <c r="M22" i="29"/>
  <c r="H22" i="29"/>
  <c r="C22" i="29"/>
  <c r="Z21" i="29"/>
  <c r="AB21" i="29" s="1"/>
  <c r="J21" i="29" s="1"/>
  <c r="W21" i="29"/>
  <c r="V21" i="29"/>
  <c r="P21" i="29"/>
  <c r="O21" i="29"/>
  <c r="Q21" i="29" s="1"/>
  <c r="M21" i="29"/>
  <c r="H21" i="29"/>
  <c r="C21" i="29"/>
  <c r="Z20" i="29"/>
  <c r="AB20" i="29" s="1"/>
  <c r="J20" i="29" s="1"/>
  <c r="W20" i="29"/>
  <c r="V20" i="29"/>
  <c r="P20" i="29"/>
  <c r="Q20" i="29" s="1"/>
  <c r="O20" i="29"/>
  <c r="M20" i="29"/>
  <c r="H20" i="29"/>
  <c r="C20" i="29"/>
  <c r="AB19" i="29"/>
  <c r="J19" i="29" s="1"/>
  <c r="Z19" i="29"/>
  <c r="W19" i="29"/>
  <c r="V19" i="29"/>
  <c r="P19" i="29"/>
  <c r="O19" i="29"/>
  <c r="Q19" i="29" s="1"/>
  <c r="M19" i="29"/>
  <c r="H19" i="29"/>
  <c r="C19" i="29"/>
  <c r="AB18" i="29"/>
  <c r="J18" i="29" s="1"/>
  <c r="Z18" i="29"/>
  <c r="W18" i="29"/>
  <c r="V18" i="29"/>
  <c r="Q18" i="29"/>
  <c r="P18" i="29"/>
  <c r="O18" i="29"/>
  <c r="M18" i="29"/>
  <c r="H18" i="29"/>
  <c r="C18" i="29"/>
  <c r="Z17" i="29"/>
  <c r="AB17" i="29" s="1"/>
  <c r="J17" i="29" s="1"/>
  <c r="W17" i="29"/>
  <c r="V17" i="29"/>
  <c r="P17" i="29"/>
  <c r="O17" i="29"/>
  <c r="Q17" i="29" s="1"/>
  <c r="M17" i="29"/>
  <c r="H17" i="29"/>
  <c r="C17" i="29"/>
  <c r="Z16" i="29"/>
  <c r="AB16" i="29" s="1"/>
  <c r="J16" i="29" s="1"/>
  <c r="W16" i="29"/>
  <c r="V16" i="29"/>
  <c r="P16" i="29"/>
  <c r="O16" i="29"/>
  <c r="Q16" i="29" s="1"/>
  <c r="M16" i="29"/>
  <c r="H16" i="29"/>
  <c r="C16" i="29"/>
  <c r="Z15" i="29"/>
  <c r="AB15" i="29" s="1"/>
  <c r="J15" i="29" s="1"/>
  <c r="W15" i="29"/>
  <c r="V15" i="29"/>
  <c r="Q15" i="29"/>
  <c r="P15" i="29"/>
  <c r="O15" i="29"/>
  <c r="M15" i="29"/>
  <c r="H15" i="29"/>
  <c r="C15" i="29"/>
  <c r="AB14" i="29"/>
  <c r="J14" i="29" s="1"/>
  <c r="Z14" i="29"/>
  <c r="W14" i="29"/>
  <c r="V14" i="29"/>
  <c r="Q14" i="29"/>
  <c r="P14" i="29"/>
  <c r="O14" i="29"/>
  <c r="M14" i="29"/>
  <c r="H14" i="29"/>
  <c r="C14" i="29"/>
  <c r="Z13" i="29"/>
  <c r="AB13" i="29" s="1"/>
  <c r="J13" i="29" s="1"/>
  <c r="W13" i="29"/>
  <c r="V13" i="29"/>
  <c r="P13" i="29"/>
  <c r="O13" i="29"/>
  <c r="Q13" i="29" s="1"/>
  <c r="M13" i="29"/>
  <c r="H13" i="29"/>
  <c r="C13" i="29"/>
  <c r="Z12" i="29"/>
  <c r="AB12" i="29" s="1"/>
  <c r="J12" i="29" s="1"/>
  <c r="W12" i="29"/>
  <c r="W3" i="29" s="1"/>
  <c r="V12" i="29"/>
  <c r="V3" i="29" s="1"/>
  <c r="P12" i="29"/>
  <c r="Q12" i="29" s="1"/>
  <c r="O12" i="29"/>
  <c r="M12" i="29"/>
  <c r="H12" i="29"/>
  <c r="C12" i="29"/>
  <c r="AE3" i="29"/>
  <c r="U3" i="29"/>
  <c r="G3" i="29"/>
  <c r="H3" i="29" s="1"/>
  <c r="F3" i="29"/>
  <c r="D3" i="29"/>
  <c r="C3" i="29"/>
  <c r="A2" i="29"/>
  <c r="A1" i="29"/>
  <c r="Z30" i="28"/>
  <c r="AB30" i="28" s="1"/>
  <c r="J30" i="28" s="1"/>
  <c r="W30" i="28"/>
  <c r="V30" i="28"/>
  <c r="P30" i="28"/>
  <c r="O30" i="28"/>
  <c r="Q30" i="28" s="1"/>
  <c r="M30" i="28"/>
  <c r="H30" i="28"/>
  <c r="C30" i="28"/>
  <c r="Z29" i="28"/>
  <c r="AB29" i="28" s="1"/>
  <c r="J29" i="28" s="1"/>
  <c r="W29" i="28"/>
  <c r="V29" i="28"/>
  <c r="P29" i="28"/>
  <c r="Q29" i="28" s="1"/>
  <c r="O29" i="28"/>
  <c r="M29" i="28"/>
  <c r="H29" i="28"/>
  <c r="C29" i="28"/>
  <c r="AB28" i="28"/>
  <c r="J28" i="28" s="1"/>
  <c r="Z28" i="28"/>
  <c r="W28" i="28"/>
  <c r="V28" i="28"/>
  <c r="P28" i="28"/>
  <c r="O28" i="28"/>
  <c r="Q28" i="28" s="1"/>
  <c r="M28" i="28"/>
  <c r="H28" i="28"/>
  <c r="C28" i="28"/>
  <c r="AB27" i="28"/>
  <c r="J27" i="28" s="1"/>
  <c r="Z27" i="28"/>
  <c r="W27" i="28"/>
  <c r="V27" i="28"/>
  <c r="Q27" i="28"/>
  <c r="P27" i="28"/>
  <c r="O27" i="28"/>
  <c r="M27" i="28"/>
  <c r="H27" i="28"/>
  <c r="C27" i="28"/>
  <c r="AB26" i="28"/>
  <c r="J26" i="28" s="1"/>
  <c r="Z26" i="28"/>
  <c r="W26" i="28"/>
  <c r="V26" i="28"/>
  <c r="P26" i="28"/>
  <c r="O26" i="28"/>
  <c r="Q26" i="28" s="1"/>
  <c r="M26" i="28"/>
  <c r="H26" i="28"/>
  <c r="C26" i="28"/>
  <c r="Z25" i="28"/>
  <c r="AB25" i="28" s="1"/>
  <c r="J25" i="28" s="1"/>
  <c r="W25" i="28"/>
  <c r="V25" i="28"/>
  <c r="P25" i="28"/>
  <c r="O25" i="28"/>
  <c r="Q25" i="28" s="1"/>
  <c r="M25" i="28"/>
  <c r="H25" i="28"/>
  <c r="C25" i="28"/>
  <c r="Z24" i="28"/>
  <c r="AB24" i="28" s="1"/>
  <c r="J24" i="28" s="1"/>
  <c r="W24" i="28"/>
  <c r="V24" i="28"/>
  <c r="Q24" i="28"/>
  <c r="P24" i="28"/>
  <c r="O24" i="28"/>
  <c r="M24" i="28"/>
  <c r="H24" i="28"/>
  <c r="C24" i="28"/>
  <c r="AB23" i="28"/>
  <c r="J23" i="28" s="1"/>
  <c r="Z23" i="28"/>
  <c r="W23" i="28"/>
  <c r="V23" i="28"/>
  <c r="Q23" i="28"/>
  <c r="P23" i="28"/>
  <c r="O23" i="28"/>
  <c r="M23" i="28"/>
  <c r="H23" i="28"/>
  <c r="C23" i="28"/>
  <c r="Z22" i="28"/>
  <c r="AB22" i="28" s="1"/>
  <c r="J22" i="28" s="1"/>
  <c r="W22" i="28"/>
  <c r="V22" i="28"/>
  <c r="P22" i="28"/>
  <c r="O22" i="28"/>
  <c r="Q22" i="28" s="1"/>
  <c r="M22" i="28"/>
  <c r="H22" i="28"/>
  <c r="C22" i="28"/>
  <c r="Z21" i="28"/>
  <c r="AB21" i="28" s="1"/>
  <c r="J21" i="28" s="1"/>
  <c r="W21" i="28"/>
  <c r="V21" i="28"/>
  <c r="P21" i="28"/>
  <c r="Q21" i="28" s="1"/>
  <c r="O21" i="28"/>
  <c r="M21" i="28"/>
  <c r="H21" i="28"/>
  <c r="C21" i="28"/>
  <c r="AB20" i="28"/>
  <c r="J20" i="28" s="1"/>
  <c r="Z20" i="28"/>
  <c r="W20" i="28"/>
  <c r="V20" i="28"/>
  <c r="P20" i="28"/>
  <c r="O20" i="28"/>
  <c r="Q20" i="28" s="1"/>
  <c r="M20" i="28"/>
  <c r="H20" i="28"/>
  <c r="C20" i="28"/>
  <c r="AB19" i="28"/>
  <c r="J19" i="28" s="1"/>
  <c r="Z19" i="28"/>
  <c r="W19" i="28"/>
  <c r="V19" i="28"/>
  <c r="Q19" i="28"/>
  <c r="P19" i="28"/>
  <c r="O19" i="28"/>
  <c r="M19" i="28"/>
  <c r="H19" i="28"/>
  <c r="C19" i="28"/>
  <c r="AB18" i="28"/>
  <c r="J18" i="28" s="1"/>
  <c r="Z18" i="28"/>
  <c r="W18" i="28"/>
  <c r="V18" i="28"/>
  <c r="V3" i="28" s="1"/>
  <c r="P18" i="28"/>
  <c r="O18" i="28"/>
  <c r="Q18" i="28" s="1"/>
  <c r="M18" i="28"/>
  <c r="H18" i="28"/>
  <c r="C18" i="28"/>
  <c r="Z17" i="28"/>
  <c r="AB17" i="28" s="1"/>
  <c r="J17" i="28" s="1"/>
  <c r="W17" i="28"/>
  <c r="V17" i="28"/>
  <c r="P17" i="28"/>
  <c r="O17" i="28"/>
  <c r="Q17" i="28" s="1"/>
  <c r="M17" i="28"/>
  <c r="H17" i="28"/>
  <c r="C17" i="28"/>
  <c r="Z16" i="28"/>
  <c r="AB16" i="28" s="1"/>
  <c r="J16" i="28" s="1"/>
  <c r="W16" i="28"/>
  <c r="V16" i="28"/>
  <c r="Q16" i="28"/>
  <c r="P16" i="28"/>
  <c r="O16" i="28"/>
  <c r="M16" i="28"/>
  <c r="H16" i="28"/>
  <c r="C16" i="28"/>
  <c r="AB15" i="28"/>
  <c r="J15" i="28" s="1"/>
  <c r="Z15" i="28"/>
  <c r="W15" i="28"/>
  <c r="V15" i="28"/>
  <c r="Q15" i="28"/>
  <c r="P15" i="28"/>
  <c r="O15" i="28"/>
  <c r="M15" i="28"/>
  <c r="H15" i="28"/>
  <c r="C15" i="28"/>
  <c r="Z14" i="28"/>
  <c r="AB14" i="28" s="1"/>
  <c r="J14" i="28" s="1"/>
  <c r="W14" i="28"/>
  <c r="V14" i="28"/>
  <c r="P14" i="28"/>
  <c r="O14" i="28"/>
  <c r="Q14" i="28" s="1"/>
  <c r="M14" i="28"/>
  <c r="H14" i="28"/>
  <c r="C14" i="28"/>
  <c r="Z13" i="28"/>
  <c r="AB13" i="28" s="1"/>
  <c r="J13" i="28" s="1"/>
  <c r="W13" i="28"/>
  <c r="W3" i="28" s="1"/>
  <c r="V13" i="28"/>
  <c r="P13" i="28"/>
  <c r="Q13" i="28" s="1"/>
  <c r="O13" i="28"/>
  <c r="M13" i="28"/>
  <c r="H13" i="28"/>
  <c r="C13" i="28"/>
  <c r="AB12" i="28"/>
  <c r="J12" i="28" s="1"/>
  <c r="Z12" i="28"/>
  <c r="W12" i="28"/>
  <c r="V12" i="28"/>
  <c r="P12" i="28"/>
  <c r="O12" i="28"/>
  <c r="Q12" i="28" s="1"/>
  <c r="M12" i="28"/>
  <c r="H12" i="28"/>
  <c r="C12" i="28"/>
  <c r="AE3" i="28"/>
  <c r="U3" i="28"/>
  <c r="G3" i="28"/>
  <c r="H3" i="28" s="1"/>
  <c r="F3" i="28"/>
  <c r="D3" i="28"/>
  <c r="C3" i="28"/>
  <c r="A2" i="28"/>
  <c r="A1" i="28"/>
  <c r="Z30" i="27"/>
  <c r="AB30" i="27" s="1"/>
  <c r="J30" i="27" s="1"/>
  <c r="W30" i="27"/>
  <c r="V30" i="27"/>
  <c r="P30" i="27"/>
  <c r="Q30" i="27" s="1"/>
  <c r="O30" i="27"/>
  <c r="M30" i="27"/>
  <c r="H30" i="27"/>
  <c r="C30" i="27"/>
  <c r="AB29" i="27"/>
  <c r="J29" i="27" s="1"/>
  <c r="Z29" i="27"/>
  <c r="W29" i="27"/>
  <c r="V29" i="27"/>
  <c r="P29" i="27"/>
  <c r="O29" i="27"/>
  <c r="Q29" i="27" s="1"/>
  <c r="M29" i="27"/>
  <c r="H29" i="27"/>
  <c r="C29" i="27"/>
  <c r="AB28" i="27"/>
  <c r="J28" i="27" s="1"/>
  <c r="Z28" i="27"/>
  <c r="W28" i="27"/>
  <c r="V28" i="27"/>
  <c r="Q28" i="27"/>
  <c r="P28" i="27"/>
  <c r="O28" i="27"/>
  <c r="M28" i="27"/>
  <c r="H28" i="27"/>
  <c r="C28" i="27"/>
  <c r="AB27" i="27"/>
  <c r="J27" i="27" s="1"/>
  <c r="Z27" i="27"/>
  <c r="W27" i="27"/>
  <c r="V27" i="27"/>
  <c r="P27" i="27"/>
  <c r="O27" i="27"/>
  <c r="Q27" i="27" s="1"/>
  <c r="M27" i="27"/>
  <c r="H27" i="27"/>
  <c r="C27" i="27"/>
  <c r="Z26" i="27"/>
  <c r="AB26" i="27" s="1"/>
  <c r="J26" i="27" s="1"/>
  <c r="W26" i="27"/>
  <c r="V26" i="27"/>
  <c r="P26" i="27"/>
  <c r="O26" i="27"/>
  <c r="Q26" i="27" s="1"/>
  <c r="M26" i="27"/>
  <c r="H26" i="27"/>
  <c r="C26" i="27"/>
  <c r="Z25" i="27"/>
  <c r="AB25" i="27" s="1"/>
  <c r="J25" i="27" s="1"/>
  <c r="W25" i="27"/>
  <c r="V25" i="27"/>
  <c r="Q25" i="27"/>
  <c r="P25" i="27"/>
  <c r="O25" i="27"/>
  <c r="M25" i="27"/>
  <c r="H25" i="27"/>
  <c r="C25" i="27"/>
  <c r="AB24" i="27"/>
  <c r="J24" i="27" s="1"/>
  <c r="Z24" i="27"/>
  <c r="W24" i="27"/>
  <c r="V24" i="27"/>
  <c r="Q24" i="27"/>
  <c r="P24" i="27"/>
  <c r="O24" i="27"/>
  <c r="M24" i="27"/>
  <c r="H24" i="27"/>
  <c r="C24" i="27"/>
  <c r="Z23" i="27"/>
  <c r="AB23" i="27" s="1"/>
  <c r="J23" i="27" s="1"/>
  <c r="W23" i="27"/>
  <c r="V23" i="27"/>
  <c r="P23" i="27"/>
  <c r="O23" i="27"/>
  <c r="Q23" i="27" s="1"/>
  <c r="M23" i="27"/>
  <c r="H23" i="27"/>
  <c r="C23" i="27"/>
  <c r="Z22" i="27"/>
  <c r="AB22" i="27" s="1"/>
  <c r="J22" i="27" s="1"/>
  <c r="W22" i="27"/>
  <c r="V22" i="27"/>
  <c r="P22" i="27"/>
  <c r="Q22" i="27" s="1"/>
  <c r="O22" i="27"/>
  <c r="M22" i="27"/>
  <c r="H22" i="27"/>
  <c r="C22" i="27"/>
  <c r="AB21" i="27"/>
  <c r="J21" i="27" s="1"/>
  <c r="Z21" i="27"/>
  <c r="W21" i="27"/>
  <c r="V21" i="27"/>
  <c r="P21" i="27"/>
  <c r="O21" i="27"/>
  <c r="Q21" i="27" s="1"/>
  <c r="M21" i="27"/>
  <c r="H21" i="27"/>
  <c r="C21" i="27"/>
  <c r="AB20" i="27"/>
  <c r="J20" i="27" s="1"/>
  <c r="Z20" i="27"/>
  <c r="W20" i="27"/>
  <c r="V20" i="27"/>
  <c r="Q20" i="27"/>
  <c r="P20" i="27"/>
  <c r="O20" i="27"/>
  <c r="M20" i="27"/>
  <c r="H20" i="27"/>
  <c r="C20" i="27"/>
  <c r="AB19" i="27"/>
  <c r="J19" i="27" s="1"/>
  <c r="Z19" i="27"/>
  <c r="W19" i="27"/>
  <c r="V19" i="27"/>
  <c r="P19" i="27"/>
  <c r="O19" i="27"/>
  <c r="Q19" i="27" s="1"/>
  <c r="M19" i="27"/>
  <c r="H19" i="27"/>
  <c r="C19" i="27"/>
  <c r="Z18" i="27"/>
  <c r="AB18" i="27" s="1"/>
  <c r="J18" i="27" s="1"/>
  <c r="W18" i="27"/>
  <c r="V18" i="27"/>
  <c r="P18" i="27"/>
  <c r="O18" i="27"/>
  <c r="Q18" i="27" s="1"/>
  <c r="M18" i="27"/>
  <c r="H18" i="27"/>
  <c r="C18" i="27"/>
  <c r="Z17" i="27"/>
  <c r="AB17" i="27" s="1"/>
  <c r="J17" i="27" s="1"/>
  <c r="W17" i="27"/>
  <c r="V17" i="27"/>
  <c r="Q17" i="27"/>
  <c r="P17" i="27"/>
  <c r="O17" i="27"/>
  <c r="M17" i="27"/>
  <c r="H17" i="27"/>
  <c r="C17" i="27"/>
  <c r="AB16" i="27"/>
  <c r="J16" i="27" s="1"/>
  <c r="Z16" i="27"/>
  <c r="W16" i="27"/>
  <c r="V16" i="27"/>
  <c r="Q16" i="27"/>
  <c r="P16" i="27"/>
  <c r="O16" i="27"/>
  <c r="M16" i="27"/>
  <c r="H16" i="27"/>
  <c r="C16" i="27"/>
  <c r="Z15" i="27"/>
  <c r="AB15" i="27" s="1"/>
  <c r="J15" i="27" s="1"/>
  <c r="W15" i="27"/>
  <c r="V15" i="27"/>
  <c r="P15" i="27"/>
  <c r="O15" i="27"/>
  <c r="Q15" i="27" s="1"/>
  <c r="M15" i="27"/>
  <c r="H15" i="27"/>
  <c r="C15" i="27"/>
  <c r="Z14" i="27"/>
  <c r="AB14" i="27" s="1"/>
  <c r="J14" i="27" s="1"/>
  <c r="W14" i="27"/>
  <c r="V14" i="27"/>
  <c r="P14" i="27"/>
  <c r="Q14" i="27" s="1"/>
  <c r="O14" i="27"/>
  <c r="M14" i="27"/>
  <c r="H14" i="27"/>
  <c r="C14" i="27"/>
  <c r="AB13" i="27"/>
  <c r="J13" i="27" s="1"/>
  <c r="Z13" i="27"/>
  <c r="W13" i="27"/>
  <c r="V13" i="27"/>
  <c r="P13" i="27"/>
  <c r="O13" i="27"/>
  <c r="Q13" i="27" s="1"/>
  <c r="M13" i="27"/>
  <c r="H13" i="27"/>
  <c r="C13" i="27"/>
  <c r="AB12" i="27"/>
  <c r="J12" i="27" s="1"/>
  <c r="Z12" i="27"/>
  <c r="W12" i="27"/>
  <c r="W3" i="27" s="1"/>
  <c r="V12" i="27"/>
  <c r="V3" i="27" s="1"/>
  <c r="Q12" i="27"/>
  <c r="P12" i="27"/>
  <c r="O12" i="27"/>
  <c r="M12" i="27"/>
  <c r="H12" i="27"/>
  <c r="C12" i="27"/>
  <c r="AE3" i="27"/>
  <c r="U3" i="27"/>
  <c r="G3" i="27"/>
  <c r="H3" i="27" s="1"/>
  <c r="F3" i="27"/>
  <c r="D3" i="27"/>
  <c r="C3" i="27"/>
  <c r="A2" i="27"/>
  <c r="A1" i="27"/>
  <c r="AB30" i="26"/>
  <c r="J30" i="26" s="1"/>
  <c r="Z30" i="26"/>
  <c r="W30" i="26"/>
  <c r="V30" i="26"/>
  <c r="P30" i="26"/>
  <c r="O30" i="26"/>
  <c r="Q30" i="26" s="1"/>
  <c r="M30" i="26"/>
  <c r="H30" i="26"/>
  <c r="C30" i="26"/>
  <c r="AB29" i="26"/>
  <c r="J29" i="26" s="1"/>
  <c r="Z29" i="26"/>
  <c r="W29" i="26"/>
  <c r="V29" i="26"/>
  <c r="Q29" i="26"/>
  <c r="P29" i="26"/>
  <c r="O29" i="26"/>
  <c r="M29" i="26"/>
  <c r="H29" i="26"/>
  <c r="C29" i="26"/>
  <c r="Z28" i="26"/>
  <c r="AB28" i="26" s="1"/>
  <c r="J28" i="26" s="1"/>
  <c r="W28" i="26"/>
  <c r="V28" i="26"/>
  <c r="P28" i="26"/>
  <c r="O28" i="26"/>
  <c r="Q28" i="26" s="1"/>
  <c r="M28" i="26"/>
  <c r="H28" i="26"/>
  <c r="C28" i="26"/>
  <c r="Z27" i="26"/>
  <c r="AB27" i="26" s="1"/>
  <c r="J27" i="26" s="1"/>
  <c r="W27" i="26"/>
  <c r="V27" i="26"/>
  <c r="P27" i="26"/>
  <c r="O27" i="26"/>
  <c r="Q27" i="26" s="1"/>
  <c r="M27" i="26"/>
  <c r="H27" i="26"/>
  <c r="C27" i="26"/>
  <c r="Z26" i="26"/>
  <c r="AB26" i="26" s="1"/>
  <c r="J26" i="26" s="1"/>
  <c r="W26" i="26"/>
  <c r="V26" i="26"/>
  <c r="Q26" i="26"/>
  <c r="P26" i="26"/>
  <c r="O26" i="26"/>
  <c r="M26" i="26"/>
  <c r="H26" i="26"/>
  <c r="C26" i="26"/>
  <c r="AB25" i="26"/>
  <c r="J25" i="26" s="1"/>
  <c r="Z25" i="26"/>
  <c r="W25" i="26"/>
  <c r="V25" i="26"/>
  <c r="Q25" i="26"/>
  <c r="P25" i="26"/>
  <c r="O25" i="26"/>
  <c r="M25" i="26"/>
  <c r="H25" i="26"/>
  <c r="C25" i="26"/>
  <c r="AB24" i="26"/>
  <c r="J24" i="26" s="1"/>
  <c r="Z24" i="26"/>
  <c r="W24" i="26"/>
  <c r="V24" i="26"/>
  <c r="P24" i="26"/>
  <c r="O24" i="26"/>
  <c r="Q24" i="26" s="1"/>
  <c r="M24" i="26"/>
  <c r="H24" i="26"/>
  <c r="C24" i="26"/>
  <c r="Z23" i="26"/>
  <c r="AB23" i="26" s="1"/>
  <c r="J23" i="26" s="1"/>
  <c r="W23" i="26"/>
  <c r="V23" i="26"/>
  <c r="P23" i="26"/>
  <c r="Q23" i="26" s="1"/>
  <c r="O23" i="26"/>
  <c r="M23" i="26"/>
  <c r="H23" i="26"/>
  <c r="C23" i="26"/>
  <c r="AB22" i="26"/>
  <c r="J22" i="26" s="1"/>
  <c r="Z22" i="26"/>
  <c r="W22" i="26"/>
  <c r="V22" i="26"/>
  <c r="P22" i="26"/>
  <c r="O22" i="26"/>
  <c r="Q22" i="26" s="1"/>
  <c r="M22" i="26"/>
  <c r="H22" i="26"/>
  <c r="C22" i="26"/>
  <c r="AB21" i="26"/>
  <c r="J21" i="26" s="1"/>
  <c r="Z21" i="26"/>
  <c r="W21" i="26"/>
  <c r="V21" i="26"/>
  <c r="Q21" i="26"/>
  <c r="P21" i="26"/>
  <c r="O21" i="26"/>
  <c r="M21" i="26"/>
  <c r="H21" i="26"/>
  <c r="C21" i="26"/>
  <c r="Z20" i="26"/>
  <c r="AB20" i="26" s="1"/>
  <c r="J20" i="26" s="1"/>
  <c r="W20" i="26"/>
  <c r="V20" i="26"/>
  <c r="P20" i="26"/>
  <c r="O20" i="26"/>
  <c r="Q20" i="26" s="1"/>
  <c r="M20" i="26"/>
  <c r="H20" i="26"/>
  <c r="C20" i="26"/>
  <c r="Z19" i="26"/>
  <c r="AB19" i="26" s="1"/>
  <c r="J19" i="26" s="1"/>
  <c r="W19" i="26"/>
  <c r="V19" i="26"/>
  <c r="P19" i="26"/>
  <c r="O19" i="26"/>
  <c r="Q19" i="26" s="1"/>
  <c r="M19" i="26"/>
  <c r="H19" i="26"/>
  <c r="C19" i="26"/>
  <c r="Z18" i="26"/>
  <c r="AB18" i="26" s="1"/>
  <c r="J18" i="26" s="1"/>
  <c r="W18" i="26"/>
  <c r="V18" i="26"/>
  <c r="Q18" i="26"/>
  <c r="P18" i="26"/>
  <c r="O18" i="26"/>
  <c r="M18" i="26"/>
  <c r="H18" i="26"/>
  <c r="C18" i="26"/>
  <c r="AB17" i="26"/>
  <c r="J17" i="26" s="1"/>
  <c r="Z17" i="26"/>
  <c r="W17" i="26"/>
  <c r="V17" i="26"/>
  <c r="Q17" i="26"/>
  <c r="P17" i="26"/>
  <c r="O17" i="26"/>
  <c r="M17" i="26"/>
  <c r="H17" i="26"/>
  <c r="C17" i="26"/>
  <c r="Z16" i="26"/>
  <c r="AB16" i="26" s="1"/>
  <c r="J16" i="26" s="1"/>
  <c r="W16" i="26"/>
  <c r="V16" i="26"/>
  <c r="P16" i="26"/>
  <c r="O16" i="26"/>
  <c r="Q16" i="26" s="1"/>
  <c r="M16" i="26"/>
  <c r="H16" i="26"/>
  <c r="C16" i="26"/>
  <c r="Z15" i="26"/>
  <c r="AB15" i="26" s="1"/>
  <c r="J15" i="26" s="1"/>
  <c r="W15" i="26"/>
  <c r="V15" i="26"/>
  <c r="P15" i="26"/>
  <c r="Q15" i="26" s="1"/>
  <c r="O15" i="26"/>
  <c r="M15" i="26"/>
  <c r="H15" i="26"/>
  <c r="C15" i="26"/>
  <c r="AB14" i="26"/>
  <c r="J14" i="26" s="1"/>
  <c r="Z14" i="26"/>
  <c r="W14" i="26"/>
  <c r="V14" i="26"/>
  <c r="P14" i="26"/>
  <c r="O14" i="26"/>
  <c r="Q14" i="26" s="1"/>
  <c r="M14" i="26"/>
  <c r="H14" i="26"/>
  <c r="C14" i="26"/>
  <c r="AB13" i="26"/>
  <c r="J13" i="26" s="1"/>
  <c r="Z13" i="26"/>
  <c r="W13" i="26"/>
  <c r="V13" i="26"/>
  <c r="Q13" i="26"/>
  <c r="P13" i="26"/>
  <c r="O13" i="26"/>
  <c r="M13" i="26"/>
  <c r="H13" i="26"/>
  <c r="C13" i="26"/>
  <c r="Z12" i="26"/>
  <c r="AB12" i="26" s="1"/>
  <c r="J12" i="26" s="1"/>
  <c r="W12" i="26"/>
  <c r="V12" i="26"/>
  <c r="V3" i="26" s="1"/>
  <c r="P12" i="26"/>
  <c r="O12" i="26"/>
  <c r="Q12" i="26" s="1"/>
  <c r="M12" i="26"/>
  <c r="H12" i="26"/>
  <c r="C12" i="26"/>
  <c r="AE3" i="26"/>
  <c r="W3" i="26"/>
  <c r="U3" i="26"/>
  <c r="G3" i="26"/>
  <c r="H3" i="26" s="1"/>
  <c r="F3" i="26"/>
  <c r="D3" i="26"/>
  <c r="C3" i="26"/>
  <c r="A2" i="26"/>
  <c r="A1" i="26"/>
  <c r="AB30" i="25"/>
  <c r="J30" i="25" s="1"/>
  <c r="Z30" i="25"/>
  <c r="W30" i="25"/>
  <c r="V30" i="25"/>
  <c r="Q30" i="25"/>
  <c r="P30" i="25"/>
  <c r="O30" i="25"/>
  <c r="M30" i="25"/>
  <c r="H30" i="25"/>
  <c r="C30" i="25"/>
  <c r="AB29" i="25"/>
  <c r="J29" i="25" s="1"/>
  <c r="Z29" i="25"/>
  <c r="W29" i="25"/>
  <c r="V29" i="25"/>
  <c r="P29" i="25"/>
  <c r="O29" i="25"/>
  <c r="Q29" i="25" s="1"/>
  <c r="M29" i="25"/>
  <c r="H29" i="25"/>
  <c r="C29" i="25"/>
  <c r="Z28" i="25"/>
  <c r="AB28" i="25" s="1"/>
  <c r="W28" i="25"/>
  <c r="V28" i="25"/>
  <c r="P28" i="25"/>
  <c r="O28" i="25"/>
  <c r="Q28" i="25" s="1"/>
  <c r="M28" i="25"/>
  <c r="J28" i="25"/>
  <c r="H28" i="25"/>
  <c r="C28" i="25"/>
  <c r="Z27" i="25"/>
  <c r="AB27" i="25" s="1"/>
  <c r="J27" i="25" s="1"/>
  <c r="W27" i="25"/>
  <c r="V27" i="25"/>
  <c r="Q27" i="25"/>
  <c r="P27" i="25"/>
  <c r="O27" i="25"/>
  <c r="M27" i="25"/>
  <c r="H27" i="25"/>
  <c r="C27" i="25"/>
  <c r="Z26" i="25"/>
  <c r="AB26" i="25" s="1"/>
  <c r="J26" i="25" s="1"/>
  <c r="W26" i="25"/>
  <c r="V26" i="25"/>
  <c r="Q26" i="25"/>
  <c r="P26" i="25"/>
  <c r="O26" i="25"/>
  <c r="M26" i="25"/>
  <c r="H26" i="25"/>
  <c r="C26" i="25"/>
  <c r="Z25" i="25"/>
  <c r="AB25" i="25" s="1"/>
  <c r="J25" i="25" s="1"/>
  <c r="K25" i="25" s="1"/>
  <c r="W25" i="25"/>
  <c r="V25" i="25"/>
  <c r="Q25" i="25"/>
  <c r="P25" i="25"/>
  <c r="O25" i="25"/>
  <c r="M25" i="25"/>
  <c r="H25" i="25"/>
  <c r="C25" i="25"/>
  <c r="Z24" i="25"/>
  <c r="AB24" i="25" s="1"/>
  <c r="J24" i="25" s="1"/>
  <c r="W24" i="25"/>
  <c r="V24" i="25"/>
  <c r="P24" i="25"/>
  <c r="Q24" i="25" s="1"/>
  <c r="O24" i="25"/>
  <c r="M24" i="25"/>
  <c r="H24" i="25"/>
  <c r="C24" i="25"/>
  <c r="AB23" i="25"/>
  <c r="J23" i="25" s="1"/>
  <c r="I23" i="25" s="1"/>
  <c r="Z23" i="25"/>
  <c r="W23" i="25"/>
  <c r="V23" i="25"/>
  <c r="P23" i="25"/>
  <c r="O23" i="25"/>
  <c r="Q23" i="25" s="1"/>
  <c r="M23" i="25"/>
  <c r="K23" i="25"/>
  <c r="H23" i="25"/>
  <c r="C23" i="25"/>
  <c r="AB22" i="25"/>
  <c r="J22" i="25" s="1"/>
  <c r="Z22" i="25"/>
  <c r="W22" i="25"/>
  <c r="V22" i="25"/>
  <c r="P22" i="25"/>
  <c r="Q22" i="25" s="1"/>
  <c r="O22" i="25"/>
  <c r="M22" i="25"/>
  <c r="H22" i="25"/>
  <c r="C22" i="25"/>
  <c r="AB21" i="25"/>
  <c r="J21" i="25" s="1"/>
  <c r="Z21" i="25"/>
  <c r="W21" i="25"/>
  <c r="V21" i="25"/>
  <c r="P21" i="25"/>
  <c r="O21" i="25"/>
  <c r="Q21" i="25" s="1"/>
  <c r="M21" i="25"/>
  <c r="H21" i="25"/>
  <c r="C21" i="25"/>
  <c r="Z20" i="25"/>
  <c r="AB20" i="25" s="1"/>
  <c r="W20" i="25"/>
  <c r="V20" i="25"/>
  <c r="P20" i="25"/>
  <c r="O20" i="25"/>
  <c r="Q20" i="25" s="1"/>
  <c r="M20" i="25"/>
  <c r="J20" i="25"/>
  <c r="H20" i="25"/>
  <c r="C20" i="25"/>
  <c r="Z19" i="25"/>
  <c r="AB19" i="25" s="1"/>
  <c r="J19" i="25" s="1"/>
  <c r="W19" i="25"/>
  <c r="W3" i="25" s="1"/>
  <c r="V19" i="25"/>
  <c r="V3" i="25" s="1"/>
  <c r="Q19" i="25"/>
  <c r="P19" i="25"/>
  <c r="O19" i="25"/>
  <c r="M19" i="25"/>
  <c r="H19" i="25"/>
  <c r="C19" i="25"/>
  <c r="AE3" i="25"/>
  <c r="U3" i="25"/>
  <c r="H3" i="25"/>
  <c r="G3" i="25"/>
  <c r="F3" i="25"/>
  <c r="D3" i="25"/>
  <c r="C3" i="25"/>
  <c r="A2" i="25"/>
  <c r="A1" i="25"/>
  <c r="Z30" i="24"/>
  <c r="AB30" i="24" s="1"/>
  <c r="J30" i="24" s="1"/>
  <c r="W30" i="24"/>
  <c r="V30" i="24"/>
  <c r="P30" i="24"/>
  <c r="O30" i="24"/>
  <c r="Q30" i="24" s="1"/>
  <c r="M30" i="24"/>
  <c r="H30" i="24"/>
  <c r="C30" i="24"/>
  <c r="Z29" i="24"/>
  <c r="AB29" i="24" s="1"/>
  <c r="J29" i="24" s="1"/>
  <c r="W29" i="24"/>
  <c r="V29" i="24"/>
  <c r="Q29" i="24"/>
  <c r="P29" i="24"/>
  <c r="O29" i="24"/>
  <c r="M29" i="24"/>
  <c r="H29" i="24"/>
  <c r="C29" i="24"/>
  <c r="Z28" i="24"/>
  <c r="AB28" i="24" s="1"/>
  <c r="J28" i="24" s="1"/>
  <c r="W28" i="24"/>
  <c r="V28" i="24"/>
  <c r="Q28" i="24"/>
  <c r="P28" i="24"/>
  <c r="O28" i="24"/>
  <c r="M28" i="24"/>
  <c r="H28" i="24"/>
  <c r="C28" i="24"/>
  <c r="Z27" i="24"/>
  <c r="AB27" i="24" s="1"/>
  <c r="J27" i="24" s="1"/>
  <c r="K27" i="24" s="1"/>
  <c r="W27" i="24"/>
  <c r="W3" i="24" s="1"/>
  <c r="V27" i="24"/>
  <c r="Q27" i="24"/>
  <c r="P27" i="24"/>
  <c r="O27" i="24"/>
  <c r="M27" i="24"/>
  <c r="I27" i="24"/>
  <c r="H27" i="24"/>
  <c r="C27" i="24"/>
  <c r="AE3" i="24"/>
  <c r="V3" i="24"/>
  <c r="U3" i="24"/>
  <c r="G3" i="24"/>
  <c r="H3" i="24" s="1"/>
  <c r="F3" i="24"/>
  <c r="D3" i="24"/>
  <c r="C3" i="24"/>
  <c r="A2" i="24"/>
  <c r="A1" i="24"/>
  <c r="Z30" i="23"/>
  <c r="AB30" i="23" s="1"/>
  <c r="J30" i="23" s="1"/>
  <c r="W30" i="23"/>
  <c r="V30" i="23"/>
  <c r="Q30" i="23"/>
  <c r="P30" i="23"/>
  <c r="O30" i="23"/>
  <c r="M30" i="23"/>
  <c r="H30" i="23"/>
  <c r="C30" i="23"/>
  <c r="Z29" i="23"/>
  <c r="AB29" i="23" s="1"/>
  <c r="J29" i="23" s="1"/>
  <c r="K29" i="23" s="1"/>
  <c r="W29" i="23"/>
  <c r="V29" i="23"/>
  <c r="P29" i="23"/>
  <c r="O29" i="23"/>
  <c r="Q29" i="23" s="1"/>
  <c r="M29" i="23"/>
  <c r="H29" i="23"/>
  <c r="C29" i="23"/>
  <c r="AB28" i="23"/>
  <c r="J28" i="23" s="1"/>
  <c r="Z28" i="23"/>
  <c r="W28" i="23"/>
  <c r="V28" i="23"/>
  <c r="P28" i="23"/>
  <c r="Q28" i="23" s="1"/>
  <c r="O28" i="23"/>
  <c r="M28" i="23"/>
  <c r="H28" i="23"/>
  <c r="C28" i="23"/>
  <c r="AB27" i="23"/>
  <c r="J27" i="23" s="1"/>
  <c r="I27" i="23" s="1"/>
  <c r="Z27" i="23"/>
  <c r="W27" i="23"/>
  <c r="V27" i="23"/>
  <c r="P27" i="23"/>
  <c r="O27" i="23"/>
  <c r="Q27" i="23" s="1"/>
  <c r="M27" i="23"/>
  <c r="H27" i="23"/>
  <c r="C27" i="23"/>
  <c r="AB26" i="23"/>
  <c r="J26" i="23" s="1"/>
  <c r="I26" i="23" s="1"/>
  <c r="Z26" i="23"/>
  <c r="W26" i="23"/>
  <c r="V26" i="23"/>
  <c r="P26" i="23"/>
  <c r="O26" i="23"/>
  <c r="Q26" i="23" s="1"/>
  <c r="M26" i="23"/>
  <c r="K26" i="23"/>
  <c r="H26" i="23"/>
  <c r="C26" i="23"/>
  <c r="Z25" i="23"/>
  <c r="AB25" i="23" s="1"/>
  <c r="J25" i="23" s="1"/>
  <c r="W25" i="23"/>
  <c r="V25" i="23"/>
  <c r="P25" i="23"/>
  <c r="O25" i="23"/>
  <c r="Q25" i="23" s="1"/>
  <c r="M25" i="23"/>
  <c r="H25" i="23"/>
  <c r="C25" i="23"/>
  <c r="Z24" i="23"/>
  <c r="AB24" i="23" s="1"/>
  <c r="W24" i="23"/>
  <c r="V24" i="23"/>
  <c r="P24" i="23"/>
  <c r="O24" i="23"/>
  <c r="Q24" i="23" s="1"/>
  <c r="M24" i="23"/>
  <c r="J24" i="23"/>
  <c r="H24" i="23"/>
  <c r="C24" i="23"/>
  <c r="Z23" i="23"/>
  <c r="AB23" i="23" s="1"/>
  <c r="J23" i="23" s="1"/>
  <c r="W23" i="23"/>
  <c r="V23" i="23"/>
  <c r="Q23" i="23"/>
  <c r="P23" i="23"/>
  <c r="O23" i="23"/>
  <c r="M23" i="23"/>
  <c r="H23" i="23"/>
  <c r="C23" i="23"/>
  <c r="Z22" i="23"/>
  <c r="AB22" i="23" s="1"/>
  <c r="J22" i="23" s="1"/>
  <c r="W22" i="23"/>
  <c r="V22" i="23"/>
  <c r="Q22" i="23"/>
  <c r="P22" i="23"/>
  <c r="O22" i="23"/>
  <c r="M22" i="23"/>
  <c r="H22" i="23"/>
  <c r="C22" i="23"/>
  <c r="Z21" i="23"/>
  <c r="AB21" i="23" s="1"/>
  <c r="J21" i="23" s="1"/>
  <c r="K21" i="23" s="1"/>
  <c r="W21" i="23"/>
  <c r="V21" i="23"/>
  <c r="P21" i="23"/>
  <c r="O21" i="23"/>
  <c r="Q21" i="23" s="1"/>
  <c r="M21" i="23"/>
  <c r="I21" i="23"/>
  <c r="H21" i="23"/>
  <c r="C21" i="23"/>
  <c r="AB20" i="23"/>
  <c r="J20" i="23" s="1"/>
  <c r="K20" i="23" s="1"/>
  <c r="Z20" i="23"/>
  <c r="W20" i="23"/>
  <c r="V20" i="23"/>
  <c r="P20" i="23"/>
  <c r="Q20" i="23" s="1"/>
  <c r="O20" i="23"/>
  <c r="M20" i="23"/>
  <c r="I20" i="23"/>
  <c r="H20" i="23"/>
  <c r="C20" i="23"/>
  <c r="AB19" i="23"/>
  <c r="J19" i="23" s="1"/>
  <c r="I19" i="23" s="1"/>
  <c r="Z19" i="23"/>
  <c r="W19" i="23"/>
  <c r="V19" i="23"/>
  <c r="P19" i="23"/>
  <c r="O19" i="23"/>
  <c r="Q19" i="23" s="1"/>
  <c r="M19" i="23"/>
  <c r="K19" i="23"/>
  <c r="H19" i="23"/>
  <c r="C19" i="23"/>
  <c r="AB18" i="23"/>
  <c r="J18" i="23" s="1"/>
  <c r="I18" i="23" s="1"/>
  <c r="Z18" i="23"/>
  <c r="W18" i="23"/>
  <c r="V18" i="23"/>
  <c r="P18" i="23"/>
  <c r="O18" i="23"/>
  <c r="Q18" i="23" s="1"/>
  <c r="M18" i="23"/>
  <c r="H18" i="23"/>
  <c r="C18" i="23"/>
  <c r="Z17" i="23"/>
  <c r="AB17" i="23" s="1"/>
  <c r="J17" i="23" s="1"/>
  <c r="W17" i="23"/>
  <c r="V17" i="23"/>
  <c r="P17" i="23"/>
  <c r="O17" i="23"/>
  <c r="Q17" i="23" s="1"/>
  <c r="M17" i="23"/>
  <c r="H17" i="23"/>
  <c r="C17" i="23"/>
  <c r="Z16" i="23"/>
  <c r="AB16" i="23" s="1"/>
  <c r="W16" i="23"/>
  <c r="V16" i="23"/>
  <c r="P16" i="23"/>
  <c r="O16" i="23"/>
  <c r="Q16" i="23" s="1"/>
  <c r="M16" i="23"/>
  <c r="J16" i="23"/>
  <c r="H16" i="23"/>
  <c r="C16" i="23"/>
  <c r="Z15" i="23"/>
  <c r="AB15" i="23" s="1"/>
  <c r="J15" i="23" s="1"/>
  <c r="W15" i="23"/>
  <c r="V15" i="23"/>
  <c r="Q15" i="23"/>
  <c r="P15" i="23"/>
  <c r="O15" i="23"/>
  <c r="M15" i="23"/>
  <c r="H15" i="23"/>
  <c r="C15" i="23"/>
  <c r="Z14" i="23"/>
  <c r="AB14" i="23" s="1"/>
  <c r="J14" i="23" s="1"/>
  <c r="W14" i="23"/>
  <c r="V14" i="23"/>
  <c r="Q14" i="23"/>
  <c r="P14" i="23"/>
  <c r="O14" i="23"/>
  <c r="M14" i="23"/>
  <c r="H14" i="23"/>
  <c r="C14" i="23"/>
  <c r="Z13" i="23"/>
  <c r="AB13" i="23" s="1"/>
  <c r="J13" i="23" s="1"/>
  <c r="K13" i="23" s="1"/>
  <c r="W13" i="23"/>
  <c r="V13" i="23"/>
  <c r="P13" i="23"/>
  <c r="O13" i="23"/>
  <c r="Q13" i="23" s="1"/>
  <c r="M13" i="23"/>
  <c r="I13" i="23"/>
  <c r="H13" i="23"/>
  <c r="C13" i="23"/>
  <c r="AB12" i="23"/>
  <c r="J12" i="23" s="1"/>
  <c r="K12" i="23" s="1"/>
  <c r="Z12" i="23"/>
  <c r="W12" i="23"/>
  <c r="V12" i="23"/>
  <c r="P12" i="23"/>
  <c r="Q12" i="23" s="1"/>
  <c r="O12" i="23"/>
  <c r="M12" i="23"/>
  <c r="I12" i="23"/>
  <c r="H12" i="23"/>
  <c r="C12" i="23"/>
  <c r="AB11" i="23"/>
  <c r="J11" i="23" s="1"/>
  <c r="I11" i="23" s="1"/>
  <c r="Z11" i="23"/>
  <c r="W11" i="23"/>
  <c r="V11" i="23"/>
  <c r="P11" i="23"/>
  <c r="O11" i="23"/>
  <c r="Q11" i="23" s="1"/>
  <c r="M11" i="23"/>
  <c r="K11" i="23"/>
  <c r="H11" i="23"/>
  <c r="C11" i="23"/>
  <c r="AB10" i="23"/>
  <c r="J10" i="23" s="1"/>
  <c r="I10" i="23" s="1"/>
  <c r="Z10" i="23"/>
  <c r="W10" i="23"/>
  <c r="V10" i="23"/>
  <c r="P10" i="23"/>
  <c r="O10" i="23"/>
  <c r="Q10" i="23" s="1"/>
  <c r="M10" i="23"/>
  <c r="H10" i="23"/>
  <c r="C10" i="23"/>
  <c r="Z9" i="23"/>
  <c r="AB9" i="23" s="1"/>
  <c r="J9" i="23" s="1"/>
  <c r="W9" i="23"/>
  <c r="V9" i="23"/>
  <c r="P9" i="23"/>
  <c r="O9" i="23"/>
  <c r="Q9" i="23" s="1"/>
  <c r="M9" i="23"/>
  <c r="H9" i="23"/>
  <c r="C9" i="23"/>
  <c r="Z8" i="23"/>
  <c r="AB8" i="23" s="1"/>
  <c r="W8" i="23"/>
  <c r="V8" i="23"/>
  <c r="P8" i="23"/>
  <c r="O8" i="23"/>
  <c r="Q8" i="23" s="1"/>
  <c r="M8" i="23"/>
  <c r="J8" i="23"/>
  <c r="H8" i="23"/>
  <c r="C8" i="23"/>
  <c r="Z7" i="23"/>
  <c r="AB7" i="23" s="1"/>
  <c r="W7" i="23"/>
  <c r="V7" i="23"/>
  <c r="Q7" i="23"/>
  <c r="P7" i="23"/>
  <c r="O7" i="23"/>
  <c r="M7" i="23"/>
  <c r="J7" i="23"/>
  <c r="H7" i="23"/>
  <c r="C7" i="23"/>
  <c r="Z6" i="23"/>
  <c r="AB6" i="23" s="1"/>
  <c r="J6" i="23" s="1"/>
  <c r="W6" i="23"/>
  <c r="V6" i="23"/>
  <c r="Q6" i="23"/>
  <c r="P6" i="23"/>
  <c r="O6" i="23"/>
  <c r="M6" i="23"/>
  <c r="H6" i="23"/>
  <c r="C6" i="23"/>
  <c r="Z5" i="23"/>
  <c r="AB5" i="23" s="1"/>
  <c r="J5" i="23" s="1"/>
  <c r="K5" i="23" s="1"/>
  <c r="W5" i="23"/>
  <c r="V5" i="23"/>
  <c r="P5" i="23"/>
  <c r="O5" i="23"/>
  <c r="Q5" i="23" s="1"/>
  <c r="M5" i="23"/>
  <c r="H5" i="23"/>
  <c r="C5" i="23"/>
  <c r="AB4" i="23"/>
  <c r="J4" i="23" s="1"/>
  <c r="K4" i="23" s="1"/>
  <c r="Z4" i="23"/>
  <c r="W4" i="23"/>
  <c r="V4" i="23"/>
  <c r="P4" i="23"/>
  <c r="Q4" i="23" s="1"/>
  <c r="O4" i="23"/>
  <c r="M4" i="23"/>
  <c r="I4" i="23"/>
  <c r="H4" i="23"/>
  <c r="C4" i="23"/>
  <c r="AE3" i="23"/>
  <c r="U3" i="23"/>
  <c r="G3" i="23"/>
  <c r="H3" i="23" s="1"/>
  <c r="F3" i="23"/>
  <c r="D3" i="23"/>
  <c r="C3" i="23"/>
  <c r="A2" i="23"/>
  <c r="A1" i="23"/>
  <c r="Z30" i="22"/>
  <c r="AB30" i="22" s="1"/>
  <c r="J30" i="22" s="1"/>
  <c r="K30" i="22" s="1"/>
  <c r="W30" i="22"/>
  <c r="V30" i="22"/>
  <c r="P30" i="22"/>
  <c r="Q30" i="22" s="1"/>
  <c r="O30" i="22"/>
  <c r="M30" i="22"/>
  <c r="I30" i="22"/>
  <c r="H30" i="22"/>
  <c r="C30" i="22"/>
  <c r="AB29" i="22"/>
  <c r="J29" i="22" s="1"/>
  <c r="K29" i="22" s="1"/>
  <c r="Z29" i="22"/>
  <c r="W29" i="22"/>
  <c r="V29" i="22"/>
  <c r="P29" i="22"/>
  <c r="Q29" i="22" s="1"/>
  <c r="O29" i="22"/>
  <c r="M29" i="22"/>
  <c r="I29" i="22"/>
  <c r="H29" i="22"/>
  <c r="C29" i="22"/>
  <c r="AB28" i="22"/>
  <c r="J28" i="22" s="1"/>
  <c r="I28" i="22" s="1"/>
  <c r="Z28" i="22"/>
  <c r="W28" i="22"/>
  <c r="V28" i="22"/>
  <c r="P28" i="22"/>
  <c r="O28" i="22"/>
  <c r="M28" i="22"/>
  <c r="H28" i="22"/>
  <c r="C28" i="22"/>
  <c r="AB27" i="22"/>
  <c r="J27" i="22" s="1"/>
  <c r="I27" i="22" s="1"/>
  <c r="Z27" i="22"/>
  <c r="W27" i="22"/>
  <c r="V27" i="22"/>
  <c r="P27" i="22"/>
  <c r="O27" i="22"/>
  <c r="Q27" i="22" s="1"/>
  <c r="M27" i="22"/>
  <c r="K27" i="22"/>
  <c r="H27" i="22"/>
  <c r="C27" i="22"/>
  <c r="Z26" i="22"/>
  <c r="AB26" i="22" s="1"/>
  <c r="J26" i="22" s="1"/>
  <c r="W26" i="22"/>
  <c r="V26" i="22"/>
  <c r="P26" i="22"/>
  <c r="O26" i="22"/>
  <c r="Q26" i="22" s="1"/>
  <c r="M26" i="22"/>
  <c r="H26" i="22"/>
  <c r="C26" i="22"/>
  <c r="Z25" i="22"/>
  <c r="AB25" i="22" s="1"/>
  <c r="J25" i="22" s="1"/>
  <c r="W25" i="22"/>
  <c r="V25" i="22"/>
  <c r="P25" i="22"/>
  <c r="O25" i="22"/>
  <c r="Q25" i="22" s="1"/>
  <c r="M25" i="22"/>
  <c r="H25" i="22"/>
  <c r="C25" i="22"/>
  <c r="Z24" i="22"/>
  <c r="AB24" i="22" s="1"/>
  <c r="W24" i="22"/>
  <c r="V24" i="22"/>
  <c r="Q24" i="22"/>
  <c r="P24" i="22"/>
  <c r="O24" i="22"/>
  <c r="M24" i="22"/>
  <c r="J24" i="22"/>
  <c r="H24" i="22"/>
  <c r="C24" i="22"/>
  <c r="Z23" i="22"/>
  <c r="AB23" i="22" s="1"/>
  <c r="W23" i="22"/>
  <c r="V23" i="22"/>
  <c r="P23" i="22"/>
  <c r="O23" i="22"/>
  <c r="Q23" i="22" s="1"/>
  <c r="M23" i="22"/>
  <c r="J23" i="22"/>
  <c r="K23" i="22" s="1"/>
  <c r="H23" i="22"/>
  <c r="C23" i="22"/>
  <c r="Z22" i="22"/>
  <c r="AB22" i="22" s="1"/>
  <c r="J22" i="22" s="1"/>
  <c r="W22" i="22"/>
  <c r="V22" i="22"/>
  <c r="Q22" i="22"/>
  <c r="P22" i="22"/>
  <c r="O22" i="22"/>
  <c r="M22" i="22"/>
  <c r="H22" i="22"/>
  <c r="C22" i="22"/>
  <c r="AB21" i="22"/>
  <c r="Z21" i="22"/>
  <c r="W21" i="22"/>
  <c r="V21" i="22"/>
  <c r="Q21" i="22"/>
  <c r="P21" i="22"/>
  <c r="O21" i="22"/>
  <c r="M21" i="22"/>
  <c r="J21" i="22"/>
  <c r="K21" i="22" s="1"/>
  <c r="H21" i="22"/>
  <c r="C21" i="22"/>
  <c r="AB20" i="22"/>
  <c r="J20" i="22" s="1"/>
  <c r="Z20" i="22"/>
  <c r="W20" i="22"/>
  <c r="V20" i="22"/>
  <c r="Q20" i="22"/>
  <c r="P20" i="22"/>
  <c r="O20" i="22"/>
  <c r="M20" i="22"/>
  <c r="H20" i="22"/>
  <c r="C20" i="22"/>
  <c r="AB19" i="22"/>
  <c r="J19" i="22" s="1"/>
  <c r="Z19" i="22"/>
  <c r="W19" i="22"/>
  <c r="V19" i="22"/>
  <c r="P19" i="22"/>
  <c r="Q19" i="22" s="1"/>
  <c r="O19" i="22"/>
  <c r="M19" i="22"/>
  <c r="H19" i="22"/>
  <c r="C19" i="22"/>
  <c r="AB18" i="22"/>
  <c r="J18" i="22" s="1"/>
  <c r="Z18" i="22"/>
  <c r="W18" i="22"/>
  <c r="V18" i="22"/>
  <c r="P18" i="22"/>
  <c r="O18" i="22"/>
  <c r="Q18" i="22" s="1"/>
  <c r="M18" i="22"/>
  <c r="H18" i="22"/>
  <c r="C18" i="22"/>
  <c r="AB17" i="22"/>
  <c r="J17" i="22" s="1"/>
  <c r="Z17" i="22"/>
  <c r="W17" i="22"/>
  <c r="V17" i="22"/>
  <c r="P17" i="22"/>
  <c r="O17" i="22"/>
  <c r="Q17" i="22" s="1"/>
  <c r="M17" i="22"/>
  <c r="H17" i="22"/>
  <c r="C17" i="22"/>
  <c r="AB16" i="22"/>
  <c r="J16" i="22" s="1"/>
  <c r="Z16" i="22"/>
  <c r="W16" i="22"/>
  <c r="V16" i="22"/>
  <c r="Q16" i="22"/>
  <c r="P16" i="22"/>
  <c r="O16" i="22"/>
  <c r="M16" i="22"/>
  <c r="H16" i="22"/>
  <c r="C16" i="22"/>
  <c r="Z15" i="22"/>
  <c r="AB15" i="22" s="1"/>
  <c r="J15" i="22" s="1"/>
  <c r="W15" i="22"/>
  <c r="V15" i="22"/>
  <c r="Q15" i="22"/>
  <c r="P15" i="22"/>
  <c r="O15" i="22"/>
  <c r="M15" i="22"/>
  <c r="H15" i="22"/>
  <c r="C15" i="22"/>
  <c r="Z14" i="22"/>
  <c r="AB14" i="22" s="1"/>
  <c r="J14" i="22" s="1"/>
  <c r="W14" i="22"/>
  <c r="V14" i="22"/>
  <c r="P14" i="22"/>
  <c r="O14" i="22"/>
  <c r="Q14" i="22" s="1"/>
  <c r="M14" i="22"/>
  <c r="H14" i="22"/>
  <c r="C14" i="22"/>
  <c r="Z13" i="22"/>
  <c r="AB13" i="22" s="1"/>
  <c r="J13" i="22" s="1"/>
  <c r="W13" i="22"/>
  <c r="V13" i="22"/>
  <c r="Q13" i="22"/>
  <c r="P13" i="22"/>
  <c r="O13" i="22"/>
  <c r="M13" i="22"/>
  <c r="H13" i="22"/>
  <c r="C13" i="22"/>
  <c r="AB12" i="22"/>
  <c r="J12" i="22" s="1"/>
  <c r="Z12" i="22"/>
  <c r="W12" i="22"/>
  <c r="V12" i="22"/>
  <c r="Q12" i="22"/>
  <c r="P12" i="22"/>
  <c r="O12" i="22"/>
  <c r="M12" i="22"/>
  <c r="H12" i="22"/>
  <c r="C12" i="22"/>
  <c r="AB11" i="22"/>
  <c r="J11" i="22" s="1"/>
  <c r="Z11" i="22"/>
  <c r="W11" i="22"/>
  <c r="V11" i="22"/>
  <c r="P11" i="22"/>
  <c r="Q11" i="22" s="1"/>
  <c r="O11" i="22"/>
  <c r="M11" i="22"/>
  <c r="H11" i="22"/>
  <c r="C11" i="22"/>
  <c r="AB10" i="22"/>
  <c r="J10" i="22" s="1"/>
  <c r="Z10" i="22"/>
  <c r="W10" i="22"/>
  <c r="V10" i="22"/>
  <c r="P10" i="22"/>
  <c r="O10" i="22"/>
  <c r="Q10" i="22" s="1"/>
  <c r="M10" i="22"/>
  <c r="H10" i="22"/>
  <c r="C10" i="22"/>
  <c r="AB9" i="22"/>
  <c r="J9" i="22" s="1"/>
  <c r="Z9" i="22"/>
  <c r="W9" i="22"/>
  <c r="V9" i="22"/>
  <c r="P9" i="22"/>
  <c r="O9" i="22"/>
  <c r="Q9" i="22" s="1"/>
  <c r="M9" i="22"/>
  <c r="H9" i="22"/>
  <c r="C9" i="22"/>
  <c r="AB8" i="22"/>
  <c r="J8" i="22" s="1"/>
  <c r="Z8" i="22"/>
  <c r="W8" i="22"/>
  <c r="V8" i="22"/>
  <c r="Q8" i="22"/>
  <c r="P8" i="22"/>
  <c r="O8" i="22"/>
  <c r="M8" i="22"/>
  <c r="H8" i="22"/>
  <c r="C8" i="22"/>
  <c r="Z7" i="22"/>
  <c r="AB7" i="22" s="1"/>
  <c r="J7" i="22" s="1"/>
  <c r="W7" i="22"/>
  <c r="V7" i="22"/>
  <c r="V3" i="22" s="1"/>
  <c r="Q7" i="22"/>
  <c r="P7" i="22"/>
  <c r="O7" i="22"/>
  <c r="M7" i="22"/>
  <c r="H7" i="22"/>
  <c r="C7" i="22"/>
  <c r="Z6" i="22"/>
  <c r="AB6" i="22" s="1"/>
  <c r="J6" i="22" s="1"/>
  <c r="W6" i="22"/>
  <c r="V6" i="22"/>
  <c r="P6" i="22"/>
  <c r="O6" i="22"/>
  <c r="Q6" i="22" s="1"/>
  <c r="M6" i="22"/>
  <c r="H6" i="22"/>
  <c r="C6" i="22"/>
  <c r="Z5" i="22"/>
  <c r="AB5" i="22" s="1"/>
  <c r="J5" i="22" s="1"/>
  <c r="W5" i="22"/>
  <c r="V5" i="22"/>
  <c r="Q5" i="22"/>
  <c r="P5" i="22"/>
  <c r="O5" i="22"/>
  <c r="M5" i="22"/>
  <c r="H5" i="22"/>
  <c r="C5" i="22"/>
  <c r="AB4" i="22"/>
  <c r="J4" i="22" s="1"/>
  <c r="Z4" i="22"/>
  <c r="W4" i="22"/>
  <c r="W3" i="22" s="1"/>
  <c r="V4" i="22"/>
  <c r="Q4" i="22"/>
  <c r="P4" i="22"/>
  <c r="O4" i="22"/>
  <c r="M4" i="22"/>
  <c r="H4" i="22"/>
  <c r="C4" i="22"/>
  <c r="AE3" i="22"/>
  <c r="U3" i="22"/>
  <c r="G3" i="22"/>
  <c r="H3" i="22" s="1"/>
  <c r="F3" i="22"/>
  <c r="D3" i="22"/>
  <c r="C3" i="22"/>
  <c r="A2" i="22"/>
  <c r="A1" i="22"/>
  <c r="Z30" i="21"/>
  <c r="AB30" i="21" s="1"/>
  <c r="J30" i="21" s="1"/>
  <c r="W30" i="21"/>
  <c r="V30" i="21"/>
  <c r="Q30" i="21"/>
  <c r="P30" i="21"/>
  <c r="O30" i="21"/>
  <c r="M30" i="21"/>
  <c r="H30" i="21"/>
  <c r="C30" i="21"/>
  <c r="AB29" i="21"/>
  <c r="J29" i="21" s="1"/>
  <c r="Z29" i="21"/>
  <c r="W29" i="21"/>
  <c r="V29" i="21"/>
  <c r="P29" i="21"/>
  <c r="Q29" i="21" s="1"/>
  <c r="O29" i="21"/>
  <c r="M29" i="21"/>
  <c r="H29" i="21"/>
  <c r="C29" i="21"/>
  <c r="AB28" i="21"/>
  <c r="J28" i="21" s="1"/>
  <c r="Z28" i="21"/>
  <c r="W28" i="21"/>
  <c r="V28" i="21"/>
  <c r="Q28" i="21"/>
  <c r="P28" i="21"/>
  <c r="O28" i="21"/>
  <c r="M28" i="21"/>
  <c r="H28" i="21"/>
  <c r="C28" i="21"/>
  <c r="AB27" i="21"/>
  <c r="J27" i="21" s="1"/>
  <c r="Z27" i="21"/>
  <c r="W27" i="21"/>
  <c r="V27" i="21"/>
  <c r="P27" i="21"/>
  <c r="O27" i="21"/>
  <c r="Q27" i="21" s="1"/>
  <c r="M27" i="21"/>
  <c r="H27" i="21"/>
  <c r="C27" i="21"/>
  <c r="AB26" i="21"/>
  <c r="J26" i="21" s="1"/>
  <c r="Z26" i="21"/>
  <c r="W26" i="21"/>
  <c r="V26" i="21"/>
  <c r="P26" i="21"/>
  <c r="O26" i="21"/>
  <c r="Q26" i="21" s="1"/>
  <c r="M26" i="21"/>
  <c r="H26" i="21"/>
  <c r="C26" i="21"/>
  <c r="Z25" i="21"/>
  <c r="AB25" i="21" s="1"/>
  <c r="J25" i="21" s="1"/>
  <c r="W25" i="21"/>
  <c r="V25" i="21"/>
  <c r="Q25" i="21"/>
  <c r="P25" i="21"/>
  <c r="O25" i="21"/>
  <c r="M25" i="21"/>
  <c r="H25" i="21"/>
  <c r="C25" i="21"/>
  <c r="AB24" i="21"/>
  <c r="J24" i="21" s="1"/>
  <c r="Z24" i="21"/>
  <c r="W24" i="21"/>
  <c r="V24" i="21"/>
  <c r="Q24" i="21"/>
  <c r="P24" i="21"/>
  <c r="O24" i="21"/>
  <c r="M24" i="21"/>
  <c r="H24" i="21"/>
  <c r="C24" i="21"/>
  <c r="Z23" i="21"/>
  <c r="AB23" i="21" s="1"/>
  <c r="J23" i="21" s="1"/>
  <c r="W23" i="21"/>
  <c r="V23" i="21"/>
  <c r="P23" i="21"/>
  <c r="O23" i="21"/>
  <c r="Q23" i="21" s="1"/>
  <c r="M23" i="21"/>
  <c r="H23" i="21"/>
  <c r="C23" i="21"/>
  <c r="Z22" i="21"/>
  <c r="AB22" i="21" s="1"/>
  <c r="J22" i="21" s="1"/>
  <c r="W22" i="21"/>
  <c r="V22" i="21"/>
  <c r="Q22" i="21"/>
  <c r="P22" i="21"/>
  <c r="O22" i="21"/>
  <c r="M22" i="21"/>
  <c r="H22" i="21"/>
  <c r="C22" i="21"/>
  <c r="AB21" i="21"/>
  <c r="J21" i="21" s="1"/>
  <c r="Z21" i="21"/>
  <c r="W21" i="21"/>
  <c r="V21" i="21"/>
  <c r="P21" i="21"/>
  <c r="Q21" i="21" s="1"/>
  <c r="O21" i="21"/>
  <c r="M21" i="21"/>
  <c r="H21" i="21"/>
  <c r="C21" i="21"/>
  <c r="AB20" i="21"/>
  <c r="J20" i="21" s="1"/>
  <c r="Z20" i="21"/>
  <c r="W20" i="21"/>
  <c r="V20" i="21"/>
  <c r="Q20" i="21"/>
  <c r="P20" i="21"/>
  <c r="O20" i="21"/>
  <c r="M20" i="21"/>
  <c r="H20" i="21"/>
  <c r="C20" i="21"/>
  <c r="AB19" i="21"/>
  <c r="J19" i="21" s="1"/>
  <c r="Z19" i="21"/>
  <c r="W19" i="21"/>
  <c r="V19" i="21"/>
  <c r="P19" i="21"/>
  <c r="O19" i="21"/>
  <c r="Q19" i="21" s="1"/>
  <c r="M19" i="21"/>
  <c r="H19" i="21"/>
  <c r="C19" i="21"/>
  <c r="AB18" i="21"/>
  <c r="J18" i="21" s="1"/>
  <c r="Z18" i="21"/>
  <c r="W18" i="21"/>
  <c r="V18" i="21"/>
  <c r="P18" i="21"/>
  <c r="O18" i="21"/>
  <c r="Q18" i="21" s="1"/>
  <c r="M18" i="21"/>
  <c r="H18" i="21"/>
  <c r="C18" i="21"/>
  <c r="Z17" i="21"/>
  <c r="AB17" i="21" s="1"/>
  <c r="J17" i="21" s="1"/>
  <c r="W17" i="21"/>
  <c r="V17" i="21"/>
  <c r="Q17" i="21"/>
  <c r="P17" i="21"/>
  <c r="O17" i="21"/>
  <c r="M17" i="21"/>
  <c r="H17" i="21"/>
  <c r="C17" i="21"/>
  <c r="Z16" i="21"/>
  <c r="AB16" i="21" s="1"/>
  <c r="J16" i="21" s="1"/>
  <c r="W16" i="21"/>
  <c r="V16" i="21"/>
  <c r="Q16" i="21"/>
  <c r="P16" i="21"/>
  <c r="O16" i="21"/>
  <c r="M16" i="21"/>
  <c r="H16" i="21"/>
  <c r="C16" i="21"/>
  <c r="Z15" i="21"/>
  <c r="AB15" i="21" s="1"/>
  <c r="J15" i="21" s="1"/>
  <c r="W15" i="21"/>
  <c r="V15" i="21"/>
  <c r="P15" i="21"/>
  <c r="O15" i="21"/>
  <c r="Q15" i="21" s="1"/>
  <c r="M15" i="21"/>
  <c r="H15" i="21"/>
  <c r="C15" i="21"/>
  <c r="Z14" i="21"/>
  <c r="AB14" i="21" s="1"/>
  <c r="J14" i="21" s="1"/>
  <c r="W14" i="21"/>
  <c r="V14" i="21"/>
  <c r="Q14" i="21"/>
  <c r="P14" i="21"/>
  <c r="O14" i="21"/>
  <c r="M14" i="21"/>
  <c r="H14" i="21"/>
  <c r="C14" i="21"/>
  <c r="AB13" i="21"/>
  <c r="J13" i="21" s="1"/>
  <c r="Z13" i="21"/>
  <c r="W13" i="21"/>
  <c r="V13" i="21"/>
  <c r="P13" i="21"/>
  <c r="Q13" i="21" s="1"/>
  <c r="O13" i="21"/>
  <c r="M13" i="21"/>
  <c r="H13" i="21"/>
  <c r="C13" i="21"/>
  <c r="AB12" i="21"/>
  <c r="J12" i="21" s="1"/>
  <c r="Z12" i="21"/>
  <c r="W12" i="21"/>
  <c r="V12" i="21"/>
  <c r="Q12" i="21"/>
  <c r="P12" i="21"/>
  <c r="O12" i="21"/>
  <c r="M12" i="21"/>
  <c r="H12" i="21"/>
  <c r="C12" i="21"/>
  <c r="AB11" i="21"/>
  <c r="J11" i="21" s="1"/>
  <c r="Z11" i="21"/>
  <c r="W11" i="21"/>
  <c r="V11" i="21"/>
  <c r="P11" i="21"/>
  <c r="O11" i="21"/>
  <c r="Q11" i="21" s="1"/>
  <c r="M11" i="21"/>
  <c r="H11" i="21"/>
  <c r="C11" i="21"/>
  <c r="AB10" i="21"/>
  <c r="J10" i="21" s="1"/>
  <c r="Z10" i="21"/>
  <c r="W10" i="21"/>
  <c r="V10" i="21"/>
  <c r="P10" i="21"/>
  <c r="O10" i="21"/>
  <c r="Q10" i="21" s="1"/>
  <c r="M10" i="21"/>
  <c r="H10" i="21"/>
  <c r="C10" i="21"/>
  <c r="Z9" i="21"/>
  <c r="AB9" i="21" s="1"/>
  <c r="J9" i="21" s="1"/>
  <c r="W9" i="21"/>
  <c r="V9" i="21"/>
  <c r="Q9" i="21"/>
  <c r="P9" i="21"/>
  <c r="O9" i="21"/>
  <c r="M9" i="21"/>
  <c r="H9" i="21"/>
  <c r="C9" i="21"/>
  <c r="AB8" i="21"/>
  <c r="J8" i="21" s="1"/>
  <c r="Z8" i="21"/>
  <c r="W8" i="21"/>
  <c r="V8" i="21"/>
  <c r="V3" i="21" s="1"/>
  <c r="Q8" i="21"/>
  <c r="P8" i="21"/>
  <c r="O8" i="21"/>
  <c r="M8" i="21"/>
  <c r="H8" i="21"/>
  <c r="C8" i="21"/>
  <c r="Z7" i="21"/>
  <c r="AB7" i="21" s="1"/>
  <c r="J7" i="21" s="1"/>
  <c r="W7" i="21"/>
  <c r="V7" i="21"/>
  <c r="P7" i="21"/>
  <c r="O7" i="21"/>
  <c r="Q7" i="21" s="1"/>
  <c r="M7" i="21"/>
  <c r="H7" i="21"/>
  <c r="C7" i="21"/>
  <c r="Z6" i="21"/>
  <c r="AB6" i="21" s="1"/>
  <c r="J6" i="21" s="1"/>
  <c r="W6" i="21"/>
  <c r="V6" i="21"/>
  <c r="Q6" i="21"/>
  <c r="P6" i="21"/>
  <c r="O6" i="21"/>
  <c r="M6" i="21"/>
  <c r="H6" i="21"/>
  <c r="C6" i="21"/>
  <c r="AB5" i="21"/>
  <c r="J5" i="21" s="1"/>
  <c r="Z5" i="21"/>
  <c r="W5" i="21"/>
  <c r="W3" i="21" s="1"/>
  <c r="V5" i="21"/>
  <c r="P5" i="21"/>
  <c r="Q5" i="21" s="1"/>
  <c r="O5" i="21"/>
  <c r="M5" i="21"/>
  <c r="H5" i="21"/>
  <c r="C5" i="21"/>
  <c r="AE3" i="21"/>
  <c r="U3" i="21"/>
  <c r="G3" i="21"/>
  <c r="H3" i="21" s="1"/>
  <c r="F3" i="21"/>
  <c r="D3" i="21"/>
  <c r="C3" i="21"/>
  <c r="A2" i="21"/>
  <c r="A1" i="21"/>
  <c r="Z30" i="20"/>
  <c r="AB30" i="20" s="1"/>
  <c r="J30" i="20" s="1"/>
  <c r="W30" i="20"/>
  <c r="V30" i="20"/>
  <c r="Q30" i="20"/>
  <c r="P30" i="20"/>
  <c r="O30" i="20"/>
  <c r="M30" i="20"/>
  <c r="H30" i="20"/>
  <c r="C30" i="20"/>
  <c r="AB29" i="20"/>
  <c r="J29" i="20" s="1"/>
  <c r="Z29" i="20"/>
  <c r="W29" i="20"/>
  <c r="V29" i="20"/>
  <c r="P29" i="20"/>
  <c r="Q29" i="20" s="1"/>
  <c r="O29" i="20"/>
  <c r="M29" i="20"/>
  <c r="H29" i="20"/>
  <c r="C29" i="20"/>
  <c r="AB28" i="20"/>
  <c r="J28" i="20" s="1"/>
  <c r="Z28" i="20"/>
  <c r="W28" i="20"/>
  <c r="V28" i="20"/>
  <c r="Q28" i="20"/>
  <c r="P28" i="20"/>
  <c r="O28" i="20"/>
  <c r="M28" i="20"/>
  <c r="H28" i="20"/>
  <c r="C28" i="20"/>
  <c r="AB27" i="20"/>
  <c r="J27" i="20" s="1"/>
  <c r="Z27" i="20"/>
  <c r="W27" i="20"/>
  <c r="W3" i="20" s="1"/>
  <c r="V27" i="20"/>
  <c r="V3" i="20" s="1"/>
  <c r="P27" i="20"/>
  <c r="O27" i="20"/>
  <c r="Q27" i="20" s="1"/>
  <c r="M27" i="20"/>
  <c r="H27" i="20"/>
  <c r="C27" i="20"/>
  <c r="AE3" i="20"/>
  <c r="U3" i="20"/>
  <c r="G3" i="20"/>
  <c r="H3" i="20" s="1"/>
  <c r="F3" i="20"/>
  <c r="D3" i="20"/>
  <c r="C3" i="20"/>
  <c r="A2" i="20"/>
  <c r="A1" i="20"/>
  <c r="AB30" i="19"/>
  <c r="J30" i="19" s="1"/>
  <c r="Z30" i="19"/>
  <c r="W30" i="19"/>
  <c r="V30" i="19"/>
  <c r="P30" i="19"/>
  <c r="Q30" i="19" s="1"/>
  <c r="O30" i="19"/>
  <c r="M30" i="19"/>
  <c r="H30" i="19"/>
  <c r="C30" i="19"/>
  <c r="AB29" i="19"/>
  <c r="J29" i="19" s="1"/>
  <c r="Z29" i="19"/>
  <c r="W29" i="19"/>
  <c r="V29" i="19"/>
  <c r="P29" i="19"/>
  <c r="O29" i="19"/>
  <c r="Q29" i="19" s="1"/>
  <c r="M29" i="19"/>
  <c r="H29" i="19"/>
  <c r="C29" i="19"/>
  <c r="AB28" i="19"/>
  <c r="J28" i="19" s="1"/>
  <c r="Z28" i="19"/>
  <c r="W28" i="19"/>
  <c r="V28" i="19"/>
  <c r="V3" i="19" s="1"/>
  <c r="P28" i="19"/>
  <c r="O28" i="19"/>
  <c r="Q28" i="19" s="1"/>
  <c r="M28" i="19"/>
  <c r="H28" i="19"/>
  <c r="C28" i="19"/>
  <c r="AE3" i="19"/>
  <c r="W3" i="19"/>
  <c r="U3" i="19"/>
  <c r="G3" i="19"/>
  <c r="H3" i="19" s="1"/>
  <c r="F3" i="19"/>
  <c r="D3" i="19"/>
  <c r="C3" i="19"/>
  <c r="A2" i="19"/>
  <c r="A1" i="19"/>
  <c r="AB30" i="18"/>
  <c r="J30" i="18" s="1"/>
  <c r="Z30" i="18"/>
  <c r="W30" i="18"/>
  <c r="V30" i="18"/>
  <c r="P30" i="18"/>
  <c r="O30" i="18"/>
  <c r="Q30" i="18" s="1"/>
  <c r="M30" i="18"/>
  <c r="H30" i="18"/>
  <c r="C30" i="18"/>
  <c r="AB29" i="18"/>
  <c r="J29" i="18" s="1"/>
  <c r="Z29" i="18"/>
  <c r="W29" i="18"/>
  <c r="V29" i="18"/>
  <c r="P29" i="18"/>
  <c r="O29" i="18"/>
  <c r="Q29" i="18" s="1"/>
  <c r="M29" i="18"/>
  <c r="H29" i="18"/>
  <c r="C29" i="18"/>
  <c r="Z28" i="18"/>
  <c r="AB28" i="18" s="1"/>
  <c r="J28" i="18" s="1"/>
  <c r="W28" i="18"/>
  <c r="V28" i="18"/>
  <c r="Q28" i="18"/>
  <c r="P28" i="18"/>
  <c r="O28" i="18"/>
  <c r="M28" i="18"/>
  <c r="H28" i="18"/>
  <c r="C28" i="18"/>
  <c r="Z27" i="18"/>
  <c r="AB27" i="18" s="1"/>
  <c r="J27" i="18" s="1"/>
  <c r="W27" i="18"/>
  <c r="V27" i="18"/>
  <c r="Q27" i="18"/>
  <c r="P27" i="18"/>
  <c r="O27" i="18"/>
  <c r="M27" i="18"/>
  <c r="H27" i="18"/>
  <c r="C27" i="18"/>
  <c r="Z26" i="18"/>
  <c r="AB26" i="18" s="1"/>
  <c r="J26" i="18" s="1"/>
  <c r="W26" i="18"/>
  <c r="V26" i="18"/>
  <c r="P26" i="18"/>
  <c r="O26" i="18"/>
  <c r="Q26" i="18" s="1"/>
  <c r="M26" i="18"/>
  <c r="H26" i="18"/>
  <c r="C26" i="18"/>
  <c r="Z25" i="18"/>
  <c r="AB25" i="18" s="1"/>
  <c r="J25" i="18" s="1"/>
  <c r="W25" i="18"/>
  <c r="V25" i="18"/>
  <c r="Q25" i="18"/>
  <c r="P25" i="18"/>
  <c r="O25" i="18"/>
  <c r="M25" i="18"/>
  <c r="H25" i="18"/>
  <c r="C25" i="18"/>
  <c r="AB24" i="18"/>
  <c r="J24" i="18" s="1"/>
  <c r="Z24" i="18"/>
  <c r="W24" i="18"/>
  <c r="V24" i="18"/>
  <c r="P24" i="18"/>
  <c r="Q24" i="18" s="1"/>
  <c r="O24" i="18"/>
  <c r="M24" i="18"/>
  <c r="H24" i="18"/>
  <c r="C24" i="18"/>
  <c r="AB23" i="18"/>
  <c r="J23" i="18" s="1"/>
  <c r="Z23" i="18"/>
  <c r="W23" i="18"/>
  <c r="W3" i="18" s="1"/>
  <c r="V23" i="18"/>
  <c r="Q23" i="18"/>
  <c r="P23" i="18"/>
  <c r="O23" i="18"/>
  <c r="M23" i="18"/>
  <c r="H23" i="18"/>
  <c r="C23" i="18"/>
  <c r="AE3" i="18"/>
  <c r="V3" i="18"/>
  <c r="U3" i="18"/>
  <c r="G3" i="18"/>
  <c r="H3" i="18" s="1"/>
  <c r="F3" i="18"/>
  <c r="D3" i="18"/>
  <c r="C3" i="18"/>
  <c r="A2" i="18"/>
  <c r="A1" i="18"/>
  <c r="AB30" i="17"/>
  <c r="J30" i="17" s="1"/>
  <c r="Z30" i="17"/>
  <c r="W30" i="17"/>
  <c r="V30" i="17"/>
  <c r="Q30" i="17"/>
  <c r="P30" i="17"/>
  <c r="O30" i="17"/>
  <c r="M30" i="17"/>
  <c r="H30" i="17"/>
  <c r="C30" i="17"/>
  <c r="AB29" i="17"/>
  <c r="J29" i="17" s="1"/>
  <c r="Z29" i="17"/>
  <c r="W29" i="17"/>
  <c r="V29" i="17"/>
  <c r="P29" i="17"/>
  <c r="Q29" i="17" s="1"/>
  <c r="O29" i="17"/>
  <c r="M29" i="17"/>
  <c r="H29" i="17"/>
  <c r="C29" i="17"/>
  <c r="AB28" i="17"/>
  <c r="J28" i="17" s="1"/>
  <c r="Z28" i="17"/>
  <c r="W28" i="17"/>
  <c r="V28" i="17"/>
  <c r="P28" i="17"/>
  <c r="O28" i="17"/>
  <c r="Q28" i="17" s="1"/>
  <c r="M28" i="17"/>
  <c r="H28" i="17"/>
  <c r="C28" i="17"/>
  <c r="AB27" i="17"/>
  <c r="J27" i="17" s="1"/>
  <c r="Z27" i="17"/>
  <c r="W27" i="17"/>
  <c r="V27" i="17"/>
  <c r="V3" i="17" s="1"/>
  <c r="P27" i="17"/>
  <c r="O27" i="17"/>
  <c r="Q27" i="17" s="1"/>
  <c r="M27" i="17"/>
  <c r="H27" i="17"/>
  <c r="C27" i="17"/>
  <c r="AE3" i="17"/>
  <c r="W3" i="17"/>
  <c r="U3" i="17"/>
  <c r="G3" i="17"/>
  <c r="H3" i="17" s="1"/>
  <c r="F3" i="17"/>
  <c r="D3" i="17"/>
  <c r="C3" i="17"/>
  <c r="A2" i="17"/>
  <c r="A1" i="17"/>
  <c r="AB30" i="16"/>
  <c r="J30" i="16" s="1"/>
  <c r="Z30" i="16"/>
  <c r="W30" i="16"/>
  <c r="W3" i="16" s="1"/>
  <c r="V30" i="16"/>
  <c r="P30" i="16"/>
  <c r="O30" i="16"/>
  <c r="Q30" i="16" s="1"/>
  <c r="M30" i="16"/>
  <c r="H30" i="16"/>
  <c r="C30" i="16"/>
  <c r="AB29" i="16"/>
  <c r="J29" i="16" s="1"/>
  <c r="Z29" i="16"/>
  <c r="W29" i="16"/>
  <c r="V29" i="16"/>
  <c r="P29" i="16"/>
  <c r="O29" i="16"/>
  <c r="Q29" i="16" s="1"/>
  <c r="M29" i="16"/>
  <c r="H29" i="16"/>
  <c r="C29" i="16"/>
  <c r="Z28" i="16"/>
  <c r="AB28" i="16" s="1"/>
  <c r="J28" i="16" s="1"/>
  <c r="W28" i="16"/>
  <c r="V28" i="16"/>
  <c r="V3" i="16" s="1"/>
  <c r="Q28" i="16"/>
  <c r="P28" i="16"/>
  <c r="O28" i="16"/>
  <c r="M28" i="16"/>
  <c r="H28" i="16"/>
  <c r="C28" i="16"/>
  <c r="AE3" i="16"/>
  <c r="U3" i="16"/>
  <c r="H3" i="16"/>
  <c r="G3" i="16"/>
  <c r="F3" i="16"/>
  <c r="D3" i="16"/>
  <c r="C3" i="16"/>
  <c r="A2" i="16"/>
  <c r="A1" i="16"/>
  <c r="AB30" i="15"/>
  <c r="J30" i="15" s="1"/>
  <c r="Z30" i="15"/>
  <c r="W30" i="15"/>
  <c r="V30" i="15"/>
  <c r="P30" i="15"/>
  <c r="O30" i="15"/>
  <c r="Q30" i="15" s="1"/>
  <c r="M30" i="15"/>
  <c r="H30" i="15"/>
  <c r="C30" i="15"/>
  <c r="AD29" i="15"/>
  <c r="J29" i="15" s="1"/>
  <c r="AB29" i="15"/>
  <c r="Z29" i="15"/>
  <c r="W29" i="15"/>
  <c r="V29" i="15"/>
  <c r="V3" i="15" s="1"/>
  <c r="Q29" i="15"/>
  <c r="P29" i="15"/>
  <c r="O29" i="15"/>
  <c r="M29" i="15"/>
  <c r="H29" i="15"/>
  <c r="C29" i="15"/>
  <c r="AD28" i="15"/>
  <c r="Z28" i="15"/>
  <c r="AB28" i="15" s="1"/>
  <c r="J28" i="15" s="1"/>
  <c r="W28" i="15"/>
  <c r="W3" i="15" s="1"/>
  <c r="V28" i="15"/>
  <c r="Q28" i="15"/>
  <c r="P28" i="15"/>
  <c r="O28" i="15"/>
  <c r="M28" i="15"/>
  <c r="H28" i="15"/>
  <c r="C28" i="15"/>
  <c r="AE3" i="15"/>
  <c r="U3" i="15"/>
  <c r="H3" i="15"/>
  <c r="G3" i="15"/>
  <c r="F3" i="15"/>
  <c r="D3" i="15"/>
  <c r="C3" i="15"/>
  <c r="A2" i="15"/>
  <c r="A1" i="15"/>
  <c r="Z30" i="14"/>
  <c r="AB30" i="14" s="1"/>
  <c r="J30" i="14" s="1"/>
  <c r="W30" i="14"/>
  <c r="V30" i="14"/>
  <c r="P30" i="14"/>
  <c r="O30" i="14"/>
  <c r="Q30" i="14" s="1"/>
  <c r="M30" i="14"/>
  <c r="H30" i="14"/>
  <c r="C30" i="14"/>
  <c r="Z29" i="14"/>
  <c r="AB29" i="14" s="1"/>
  <c r="J29" i="14" s="1"/>
  <c r="W29" i="14"/>
  <c r="V29" i="14"/>
  <c r="Q29" i="14"/>
  <c r="P29" i="14"/>
  <c r="O29" i="14"/>
  <c r="M29" i="14"/>
  <c r="H29" i="14"/>
  <c r="C29" i="14"/>
  <c r="AB28" i="14"/>
  <c r="J28" i="14" s="1"/>
  <c r="Z28" i="14"/>
  <c r="W28" i="14"/>
  <c r="V28" i="14"/>
  <c r="P28" i="14"/>
  <c r="Q28" i="14" s="1"/>
  <c r="O28" i="14"/>
  <c r="M28" i="14"/>
  <c r="H28" i="14"/>
  <c r="C28" i="14"/>
  <c r="AB27" i="14"/>
  <c r="J27" i="14" s="1"/>
  <c r="Z27" i="14"/>
  <c r="W27" i="14"/>
  <c r="W3" i="14" s="1"/>
  <c r="V27" i="14"/>
  <c r="P27" i="14"/>
  <c r="Q27" i="14" s="1"/>
  <c r="O27" i="14"/>
  <c r="M27" i="14"/>
  <c r="H27" i="14"/>
  <c r="C27" i="14"/>
  <c r="AE3" i="14"/>
  <c r="V3" i="14"/>
  <c r="U3" i="14"/>
  <c r="G3" i="14"/>
  <c r="H3" i="14" s="1"/>
  <c r="F3" i="14"/>
  <c r="D3" i="14"/>
  <c r="C3" i="14"/>
  <c r="A2" i="14"/>
  <c r="A1" i="14"/>
  <c r="AB30" i="13"/>
  <c r="J30" i="13" s="1"/>
  <c r="Z30" i="13"/>
  <c r="W30" i="13"/>
  <c r="V30" i="13"/>
  <c r="P30" i="13"/>
  <c r="Q30" i="13" s="1"/>
  <c r="O30" i="13"/>
  <c r="M30" i="13"/>
  <c r="H30" i="13"/>
  <c r="C30" i="13"/>
  <c r="AB29" i="13"/>
  <c r="J29" i="13" s="1"/>
  <c r="I29" i="13" s="1"/>
  <c r="Z29" i="13"/>
  <c r="W29" i="13"/>
  <c r="V29" i="13"/>
  <c r="P29" i="13"/>
  <c r="O29" i="13"/>
  <c r="Q29" i="13" s="1"/>
  <c r="M29" i="13"/>
  <c r="H29" i="13"/>
  <c r="C29" i="13"/>
  <c r="AB28" i="13"/>
  <c r="J28" i="13" s="1"/>
  <c r="K28" i="13" s="1"/>
  <c r="Z28" i="13"/>
  <c r="W28" i="13"/>
  <c r="V28" i="13"/>
  <c r="P28" i="13"/>
  <c r="O28" i="13"/>
  <c r="Q28" i="13" s="1"/>
  <c r="M28" i="13"/>
  <c r="I28" i="13"/>
  <c r="H28" i="13"/>
  <c r="C28" i="13"/>
  <c r="AB27" i="13"/>
  <c r="J27" i="13" s="1"/>
  <c r="Z27" i="13"/>
  <c r="W27" i="13"/>
  <c r="V27" i="13"/>
  <c r="P27" i="13"/>
  <c r="O27" i="13"/>
  <c r="M27" i="13"/>
  <c r="H27" i="13"/>
  <c r="C27" i="13"/>
  <c r="Z26" i="13"/>
  <c r="AB26" i="13" s="1"/>
  <c r="J26" i="13" s="1"/>
  <c r="W26" i="13"/>
  <c r="V26" i="13"/>
  <c r="Q26" i="13"/>
  <c r="P26" i="13"/>
  <c r="O26" i="13"/>
  <c r="M26" i="13"/>
  <c r="H26" i="13"/>
  <c r="C26" i="13"/>
  <c r="Z25" i="13"/>
  <c r="AB25" i="13" s="1"/>
  <c r="J25" i="13" s="1"/>
  <c r="W25" i="13"/>
  <c r="V25" i="13"/>
  <c r="Q25" i="13"/>
  <c r="P25" i="13"/>
  <c r="O25" i="13"/>
  <c r="M25" i="13"/>
  <c r="H25" i="13"/>
  <c r="C25" i="13"/>
  <c r="Z24" i="13"/>
  <c r="AB24" i="13" s="1"/>
  <c r="J24" i="13" s="1"/>
  <c r="W24" i="13"/>
  <c r="V24" i="13"/>
  <c r="P24" i="13"/>
  <c r="O24" i="13"/>
  <c r="Q24" i="13" s="1"/>
  <c r="M24" i="13"/>
  <c r="H24" i="13"/>
  <c r="C24" i="13"/>
  <c r="Z23" i="13"/>
  <c r="AB23" i="13" s="1"/>
  <c r="W23" i="13"/>
  <c r="V23" i="13"/>
  <c r="Q23" i="13"/>
  <c r="P23" i="13"/>
  <c r="O23" i="13"/>
  <c r="M23" i="13"/>
  <c r="J23" i="13"/>
  <c r="K23" i="13" s="1"/>
  <c r="H23" i="13"/>
  <c r="C23" i="13"/>
  <c r="AB22" i="13"/>
  <c r="J22" i="13" s="1"/>
  <c r="Z22" i="13"/>
  <c r="W22" i="13"/>
  <c r="V22" i="13"/>
  <c r="Q22" i="13"/>
  <c r="P22" i="13"/>
  <c r="O22" i="13"/>
  <c r="M22" i="13"/>
  <c r="H22" i="13"/>
  <c r="C22" i="13"/>
  <c r="AB21" i="13"/>
  <c r="J21" i="13" s="1"/>
  <c r="I21" i="13" s="1"/>
  <c r="Z21" i="13"/>
  <c r="W21" i="13"/>
  <c r="V21" i="13"/>
  <c r="P21" i="13"/>
  <c r="O21" i="13"/>
  <c r="Q21" i="13" s="1"/>
  <c r="M21" i="13"/>
  <c r="K21" i="13"/>
  <c r="H21" i="13"/>
  <c r="C21" i="13"/>
  <c r="AB20" i="13"/>
  <c r="J20" i="13" s="1"/>
  <c r="K20" i="13" s="1"/>
  <c r="Z20" i="13"/>
  <c r="W20" i="13"/>
  <c r="V20" i="13"/>
  <c r="P20" i="13"/>
  <c r="O20" i="13"/>
  <c r="Q20" i="13" s="1"/>
  <c r="M20" i="13"/>
  <c r="I20" i="13"/>
  <c r="H20" i="13"/>
  <c r="C20" i="13"/>
  <c r="AB19" i="13"/>
  <c r="J19" i="13" s="1"/>
  <c r="Z19" i="13"/>
  <c r="W19" i="13"/>
  <c r="V19" i="13"/>
  <c r="P19" i="13"/>
  <c r="O19" i="13"/>
  <c r="Q19" i="13" s="1"/>
  <c r="M19" i="13"/>
  <c r="H19" i="13"/>
  <c r="C19" i="13"/>
  <c r="Z18" i="13"/>
  <c r="AB18" i="13" s="1"/>
  <c r="J18" i="13" s="1"/>
  <c r="W18" i="13"/>
  <c r="V18" i="13"/>
  <c r="Q18" i="13"/>
  <c r="P18" i="13"/>
  <c r="O18" i="13"/>
  <c r="M18" i="13"/>
  <c r="H18" i="13"/>
  <c r="C18" i="13"/>
  <c r="Z17" i="13"/>
  <c r="AB17" i="13" s="1"/>
  <c r="J17" i="13" s="1"/>
  <c r="W17" i="13"/>
  <c r="V17" i="13"/>
  <c r="Q17" i="13"/>
  <c r="P17" i="13"/>
  <c r="O17" i="13"/>
  <c r="M17" i="13"/>
  <c r="H17" i="13"/>
  <c r="C17" i="13"/>
  <c r="Z16" i="13"/>
  <c r="AB16" i="13" s="1"/>
  <c r="J16" i="13" s="1"/>
  <c r="W16" i="13"/>
  <c r="V16" i="13"/>
  <c r="P16" i="13"/>
  <c r="O16" i="13"/>
  <c r="Q16" i="13" s="1"/>
  <c r="M16" i="13"/>
  <c r="H16" i="13"/>
  <c r="C16" i="13"/>
  <c r="Z15" i="13"/>
  <c r="AB15" i="13" s="1"/>
  <c r="W15" i="13"/>
  <c r="V15" i="13"/>
  <c r="Q15" i="13"/>
  <c r="P15" i="13"/>
  <c r="O15" i="13"/>
  <c r="M15" i="13"/>
  <c r="J15" i="13"/>
  <c r="K15" i="13" s="1"/>
  <c r="H15" i="13"/>
  <c r="C15" i="13"/>
  <c r="AB14" i="13"/>
  <c r="J14" i="13" s="1"/>
  <c r="Z14" i="13"/>
  <c r="W14" i="13"/>
  <c r="W3" i="13" s="1"/>
  <c r="V14" i="13"/>
  <c r="Q14" i="13"/>
  <c r="P14" i="13"/>
  <c r="O14" i="13"/>
  <c r="M14" i="13"/>
  <c r="H14" i="13"/>
  <c r="C14" i="13"/>
  <c r="AE3" i="13"/>
  <c r="U3" i="13"/>
  <c r="H3" i="13"/>
  <c r="G3" i="13"/>
  <c r="F3" i="13"/>
  <c r="D3" i="13"/>
  <c r="C3" i="13"/>
  <c r="A2" i="13"/>
  <c r="A1" i="13"/>
  <c r="Z30" i="12"/>
  <c r="AB30" i="12" s="1"/>
  <c r="W30" i="12"/>
  <c r="V30" i="12"/>
  <c r="P30" i="12"/>
  <c r="Q30" i="12" s="1"/>
  <c r="O30" i="12"/>
  <c r="M30" i="12"/>
  <c r="J30" i="12"/>
  <c r="K30" i="12" s="1"/>
  <c r="H30" i="12"/>
  <c r="C30" i="12"/>
  <c r="AB29" i="12"/>
  <c r="J29" i="12" s="1"/>
  <c r="I29" i="12" s="1"/>
  <c r="Z29" i="12"/>
  <c r="W29" i="12"/>
  <c r="V29" i="12"/>
  <c r="Q29" i="12"/>
  <c r="P29" i="12"/>
  <c r="O29" i="12"/>
  <c r="M29" i="12"/>
  <c r="K29" i="12"/>
  <c r="H29" i="12"/>
  <c r="C29" i="12"/>
  <c r="AB28" i="12"/>
  <c r="J28" i="12" s="1"/>
  <c r="K28" i="12" s="1"/>
  <c r="Z28" i="12"/>
  <c r="W28" i="12"/>
  <c r="V28" i="12"/>
  <c r="P28" i="12"/>
  <c r="O28" i="12"/>
  <c r="Q28" i="12" s="1"/>
  <c r="M28" i="12"/>
  <c r="I28" i="12"/>
  <c r="H28" i="12"/>
  <c r="C28" i="12"/>
  <c r="AB27" i="12"/>
  <c r="J27" i="12" s="1"/>
  <c r="K27" i="12" s="1"/>
  <c r="Z27" i="12"/>
  <c r="W27" i="12"/>
  <c r="V27" i="12"/>
  <c r="P27" i="12"/>
  <c r="O27" i="12"/>
  <c r="Q27" i="12" s="1"/>
  <c r="M27" i="12"/>
  <c r="H27" i="12"/>
  <c r="C27" i="12"/>
  <c r="Z26" i="12"/>
  <c r="AB26" i="12" s="1"/>
  <c r="J26" i="12" s="1"/>
  <c r="W26" i="12"/>
  <c r="V26" i="12"/>
  <c r="P26" i="12"/>
  <c r="O26" i="12"/>
  <c r="M26" i="12"/>
  <c r="H26" i="12"/>
  <c r="C26" i="12"/>
  <c r="Z25" i="12"/>
  <c r="AB25" i="12" s="1"/>
  <c r="J25" i="12" s="1"/>
  <c r="W25" i="12"/>
  <c r="V25" i="12"/>
  <c r="Q25" i="12"/>
  <c r="P25" i="12"/>
  <c r="O25" i="12"/>
  <c r="M25" i="12"/>
  <c r="H25" i="12"/>
  <c r="C25" i="12"/>
  <c r="Z24" i="12"/>
  <c r="AB24" i="12" s="1"/>
  <c r="J24" i="12" s="1"/>
  <c r="W24" i="12"/>
  <c r="V24" i="12"/>
  <c r="P24" i="12"/>
  <c r="O24" i="12"/>
  <c r="Q24" i="12" s="1"/>
  <c r="M24" i="12"/>
  <c r="H24" i="12"/>
  <c r="C24" i="12"/>
  <c r="Z23" i="12"/>
  <c r="AB23" i="12" s="1"/>
  <c r="W23" i="12"/>
  <c r="V23" i="12"/>
  <c r="P23" i="12"/>
  <c r="O23" i="12"/>
  <c r="Q23" i="12" s="1"/>
  <c r="M23" i="12"/>
  <c r="J23" i="12"/>
  <c r="K23" i="12" s="1"/>
  <c r="H23" i="12"/>
  <c r="C23" i="12"/>
  <c r="Z22" i="12"/>
  <c r="AB22" i="12" s="1"/>
  <c r="W22" i="12"/>
  <c r="V22" i="12"/>
  <c r="P22" i="12"/>
  <c r="Q22" i="12" s="1"/>
  <c r="O22" i="12"/>
  <c r="M22" i="12"/>
  <c r="J22" i="12"/>
  <c r="K22" i="12" s="1"/>
  <c r="H22" i="12"/>
  <c r="C22" i="12"/>
  <c r="AB21" i="12"/>
  <c r="J21" i="12" s="1"/>
  <c r="I21" i="12" s="1"/>
  <c r="Z21" i="12"/>
  <c r="W21" i="12"/>
  <c r="V21" i="12"/>
  <c r="Q21" i="12"/>
  <c r="P21" i="12"/>
  <c r="O21" i="12"/>
  <c r="M21" i="12"/>
  <c r="K21" i="12"/>
  <c r="H21" i="12"/>
  <c r="C21" i="12"/>
  <c r="AB20" i="12"/>
  <c r="J20" i="12" s="1"/>
  <c r="Z20" i="12"/>
  <c r="W20" i="12"/>
  <c r="V20" i="12"/>
  <c r="P20" i="12"/>
  <c r="O20" i="12"/>
  <c r="Q20" i="12" s="1"/>
  <c r="M20" i="12"/>
  <c r="K20" i="12"/>
  <c r="I20" i="12"/>
  <c r="H20" i="12"/>
  <c r="C20" i="12"/>
  <c r="AB19" i="12"/>
  <c r="J19" i="12" s="1"/>
  <c r="K19" i="12" s="1"/>
  <c r="Z19" i="12"/>
  <c r="W19" i="12"/>
  <c r="V19" i="12"/>
  <c r="V3" i="12" s="1"/>
  <c r="P19" i="12"/>
  <c r="O19" i="12"/>
  <c r="M19" i="12"/>
  <c r="H19" i="12"/>
  <c r="C19" i="12"/>
  <c r="AE3" i="12"/>
  <c r="W3" i="12"/>
  <c r="U3" i="12"/>
  <c r="G3" i="12"/>
  <c r="F3" i="12"/>
  <c r="D3" i="12"/>
  <c r="C3" i="12"/>
  <c r="A2" i="12"/>
  <c r="A1" i="12"/>
  <c r="AB30" i="11"/>
  <c r="J30" i="11" s="1"/>
  <c r="Z30" i="11"/>
  <c r="W30" i="11"/>
  <c r="V30" i="11"/>
  <c r="P30" i="11"/>
  <c r="Q30" i="11" s="1"/>
  <c r="O30" i="11"/>
  <c r="M30" i="11"/>
  <c r="K30" i="11"/>
  <c r="I30" i="11"/>
  <c r="H30" i="11"/>
  <c r="C30" i="11"/>
  <c r="AB29" i="11"/>
  <c r="J29" i="11" s="1"/>
  <c r="K29" i="11" s="1"/>
  <c r="Z29" i="11"/>
  <c r="W29" i="11"/>
  <c r="V29" i="11"/>
  <c r="P29" i="11"/>
  <c r="O29" i="11"/>
  <c r="M29" i="11"/>
  <c r="H29" i="11"/>
  <c r="C29" i="11"/>
  <c r="Z28" i="11"/>
  <c r="AB28" i="11" s="1"/>
  <c r="J28" i="11" s="1"/>
  <c r="W28" i="11"/>
  <c r="V28" i="11"/>
  <c r="P28" i="11"/>
  <c r="O28" i="11"/>
  <c r="M28" i="11"/>
  <c r="H28" i="11"/>
  <c r="C28" i="11"/>
  <c r="AB27" i="11"/>
  <c r="J27" i="11" s="1"/>
  <c r="Z27" i="11"/>
  <c r="W27" i="11"/>
  <c r="V27" i="11"/>
  <c r="P27" i="11"/>
  <c r="O27" i="11"/>
  <c r="Q27" i="11" s="1"/>
  <c r="M27" i="11"/>
  <c r="H27" i="11"/>
  <c r="C27" i="11"/>
  <c r="Z26" i="11"/>
  <c r="AB26" i="11" s="1"/>
  <c r="J26" i="11" s="1"/>
  <c r="W26" i="11"/>
  <c r="V26" i="11"/>
  <c r="Q26" i="11"/>
  <c r="P26" i="11"/>
  <c r="O26" i="11"/>
  <c r="M26" i="11"/>
  <c r="H26" i="11"/>
  <c r="C26" i="11"/>
  <c r="Z25" i="11"/>
  <c r="AB25" i="11" s="1"/>
  <c r="J25" i="11" s="1"/>
  <c r="W25" i="11"/>
  <c r="V25" i="11"/>
  <c r="P25" i="11"/>
  <c r="O25" i="11"/>
  <c r="Q25" i="11" s="1"/>
  <c r="M25" i="11"/>
  <c r="H25" i="11"/>
  <c r="C25" i="11"/>
  <c r="Z24" i="11"/>
  <c r="AB24" i="11" s="1"/>
  <c r="J24" i="11" s="1"/>
  <c r="W24" i="11"/>
  <c r="V24" i="11"/>
  <c r="Q24" i="11"/>
  <c r="P24" i="11"/>
  <c r="O24" i="11"/>
  <c r="M24" i="11"/>
  <c r="H24" i="11"/>
  <c r="C24" i="11"/>
  <c r="AB23" i="11"/>
  <c r="J23" i="11" s="1"/>
  <c r="Z23" i="11"/>
  <c r="W23" i="11"/>
  <c r="V23" i="11"/>
  <c r="P23" i="11"/>
  <c r="O23" i="11"/>
  <c r="Q23" i="11" s="1"/>
  <c r="M23" i="11"/>
  <c r="H23" i="11"/>
  <c r="C23" i="11"/>
  <c r="AB22" i="11"/>
  <c r="J22" i="11" s="1"/>
  <c r="Z22" i="11"/>
  <c r="W22" i="11"/>
  <c r="V22" i="11"/>
  <c r="P22" i="11"/>
  <c r="Q22" i="11" s="1"/>
  <c r="O22" i="11"/>
  <c r="M22" i="11"/>
  <c r="H22" i="11"/>
  <c r="C22" i="11"/>
  <c r="AB21" i="11"/>
  <c r="J21" i="11" s="1"/>
  <c r="Z21" i="11"/>
  <c r="W21" i="11"/>
  <c r="V21" i="11"/>
  <c r="P21" i="11"/>
  <c r="O21" i="11"/>
  <c r="Q21" i="11" s="1"/>
  <c r="M21" i="11"/>
  <c r="H21" i="11"/>
  <c r="C21" i="11"/>
  <c r="AB20" i="11"/>
  <c r="J20" i="11" s="1"/>
  <c r="Z20" i="11"/>
  <c r="W20" i="11"/>
  <c r="V20" i="11"/>
  <c r="P20" i="11"/>
  <c r="O20" i="11"/>
  <c r="Q20" i="11" s="1"/>
  <c r="M20" i="11"/>
  <c r="H20" i="11"/>
  <c r="C20" i="11"/>
  <c r="Z19" i="11"/>
  <c r="AB19" i="11" s="1"/>
  <c r="J19" i="11" s="1"/>
  <c r="W19" i="11"/>
  <c r="V19" i="11"/>
  <c r="Q19" i="11"/>
  <c r="P19" i="11"/>
  <c r="O19" i="11"/>
  <c r="M19" i="11"/>
  <c r="H19" i="11"/>
  <c r="C19" i="11"/>
  <c r="Z18" i="11"/>
  <c r="AB18" i="11" s="1"/>
  <c r="J18" i="11" s="1"/>
  <c r="W18" i="11"/>
  <c r="V18" i="11"/>
  <c r="P18" i="11"/>
  <c r="O18" i="11"/>
  <c r="Q18" i="11" s="1"/>
  <c r="M18" i="11"/>
  <c r="H18" i="11"/>
  <c r="C18" i="11"/>
  <c r="Z17" i="11"/>
  <c r="AB17" i="11" s="1"/>
  <c r="J17" i="11" s="1"/>
  <c r="W17" i="11"/>
  <c r="V17" i="11"/>
  <c r="Q17" i="11"/>
  <c r="P17" i="11"/>
  <c r="O17" i="11"/>
  <c r="M17" i="11"/>
  <c r="H17" i="11"/>
  <c r="C17" i="11"/>
  <c r="Z16" i="11"/>
  <c r="AB16" i="11" s="1"/>
  <c r="J16" i="11" s="1"/>
  <c r="W16" i="11"/>
  <c r="V16" i="11"/>
  <c r="Q16" i="11"/>
  <c r="P16" i="11"/>
  <c r="O16" i="11"/>
  <c r="M16" i="11"/>
  <c r="H16" i="11"/>
  <c r="C16" i="11"/>
  <c r="AB15" i="11"/>
  <c r="J15" i="11" s="1"/>
  <c r="Z15" i="11"/>
  <c r="W15" i="11"/>
  <c r="V15" i="11"/>
  <c r="P15" i="11"/>
  <c r="O15" i="11"/>
  <c r="Q15" i="11" s="1"/>
  <c r="M15" i="11"/>
  <c r="H15" i="11"/>
  <c r="C15" i="11"/>
  <c r="AB14" i="11"/>
  <c r="J14" i="11" s="1"/>
  <c r="Z14" i="11"/>
  <c r="W14" i="11"/>
  <c r="V14" i="11"/>
  <c r="P14" i="11"/>
  <c r="Q14" i="11" s="1"/>
  <c r="O14" i="11"/>
  <c r="M14" i="11"/>
  <c r="H14" i="11"/>
  <c r="C14" i="11"/>
  <c r="AB13" i="11"/>
  <c r="J13" i="11" s="1"/>
  <c r="Z13" i="11"/>
  <c r="W13" i="11"/>
  <c r="V13" i="11"/>
  <c r="P13" i="11"/>
  <c r="O13" i="11"/>
  <c r="Q13" i="11" s="1"/>
  <c r="M13" i="11"/>
  <c r="H13" i="11"/>
  <c r="C13" i="11"/>
  <c r="AB12" i="11"/>
  <c r="J12" i="11" s="1"/>
  <c r="Z12" i="11"/>
  <c r="W12" i="11"/>
  <c r="V12" i="11"/>
  <c r="P12" i="11"/>
  <c r="O12" i="11"/>
  <c r="Q12" i="11" s="1"/>
  <c r="M12" i="11"/>
  <c r="H12" i="11"/>
  <c r="C12" i="11"/>
  <c r="Z11" i="11"/>
  <c r="AB11" i="11" s="1"/>
  <c r="J11" i="11" s="1"/>
  <c r="W11" i="11"/>
  <c r="V11" i="11"/>
  <c r="Q11" i="11"/>
  <c r="P11" i="11"/>
  <c r="O11" i="11"/>
  <c r="M11" i="11"/>
  <c r="H11" i="11"/>
  <c r="C11" i="11"/>
  <c r="Z10" i="11"/>
  <c r="AB10" i="11" s="1"/>
  <c r="J10" i="11" s="1"/>
  <c r="W10" i="11"/>
  <c r="V10" i="11"/>
  <c r="P10" i="11"/>
  <c r="O10" i="11"/>
  <c r="Q10" i="11" s="1"/>
  <c r="M10" i="11"/>
  <c r="H10" i="11"/>
  <c r="C10" i="11"/>
  <c r="Z9" i="11"/>
  <c r="AB9" i="11" s="1"/>
  <c r="J9" i="11" s="1"/>
  <c r="W9" i="11"/>
  <c r="V9" i="11"/>
  <c r="Q9" i="11"/>
  <c r="P9" i="11"/>
  <c r="O9" i="11"/>
  <c r="M9" i="11"/>
  <c r="H9" i="11"/>
  <c r="C9" i="11"/>
  <c r="Z8" i="11"/>
  <c r="AB8" i="11" s="1"/>
  <c r="J8" i="11" s="1"/>
  <c r="W8" i="11"/>
  <c r="V8" i="11"/>
  <c r="Q8" i="11"/>
  <c r="P8" i="11"/>
  <c r="O8" i="11"/>
  <c r="M8" i="11"/>
  <c r="H8" i="11"/>
  <c r="C8" i="11"/>
  <c r="AB7" i="11"/>
  <c r="J7" i="11" s="1"/>
  <c r="Z7" i="11"/>
  <c r="W7" i="11"/>
  <c r="V7" i="11"/>
  <c r="P7" i="11"/>
  <c r="O7" i="11"/>
  <c r="Q7" i="11" s="1"/>
  <c r="M7" i="11"/>
  <c r="H7" i="11"/>
  <c r="C7" i="11"/>
  <c r="AB6" i="11"/>
  <c r="J6" i="11" s="1"/>
  <c r="K6" i="11" s="1"/>
  <c r="Z6" i="11"/>
  <c r="W6" i="11"/>
  <c r="W3" i="11" s="1"/>
  <c r="V6" i="11"/>
  <c r="P6" i="11"/>
  <c r="Q6" i="11" s="1"/>
  <c r="O6" i="11"/>
  <c r="M6" i="11"/>
  <c r="H6" i="11"/>
  <c r="C6" i="11"/>
  <c r="AB5" i="11"/>
  <c r="J5" i="11" s="1"/>
  <c r="Z5" i="11"/>
  <c r="W5" i="11"/>
  <c r="V5" i="11"/>
  <c r="P5" i="11"/>
  <c r="O5" i="11"/>
  <c r="M5" i="11"/>
  <c r="H5" i="11"/>
  <c r="C5" i="11"/>
  <c r="AB4" i="11"/>
  <c r="J4" i="11" s="1"/>
  <c r="Z4" i="11"/>
  <c r="W4" i="11"/>
  <c r="V4" i="11"/>
  <c r="V3" i="11" s="1"/>
  <c r="P4" i="11"/>
  <c r="O4" i="11"/>
  <c r="Q4" i="11" s="1"/>
  <c r="M4" i="11"/>
  <c r="K4" i="11"/>
  <c r="H4" i="11"/>
  <c r="C4" i="11"/>
  <c r="AE3" i="11"/>
  <c r="U3" i="11"/>
  <c r="G3" i="11"/>
  <c r="H3" i="11" s="1"/>
  <c r="F3" i="11"/>
  <c r="D3" i="11"/>
  <c r="C3" i="11"/>
  <c r="A2" i="11"/>
  <c r="A1" i="11"/>
  <c r="AB30" i="10"/>
  <c r="J30" i="10" s="1"/>
  <c r="Z30" i="10"/>
  <c r="W30" i="10"/>
  <c r="V30" i="10"/>
  <c r="P30" i="10"/>
  <c r="O30" i="10"/>
  <c r="Q30" i="10" s="1"/>
  <c r="M30" i="10"/>
  <c r="H30" i="10"/>
  <c r="C30" i="10"/>
  <c r="AB29" i="10"/>
  <c r="J29" i="10" s="1"/>
  <c r="I29" i="10" s="1"/>
  <c r="Z29" i="10"/>
  <c r="W29" i="10"/>
  <c r="V29" i="10"/>
  <c r="P29" i="10"/>
  <c r="O29" i="10"/>
  <c r="Q29" i="10" s="1"/>
  <c r="M29" i="10"/>
  <c r="K29" i="10"/>
  <c r="H29" i="10"/>
  <c r="C29" i="10"/>
  <c r="Z28" i="10"/>
  <c r="AB28" i="10" s="1"/>
  <c r="J28" i="10" s="1"/>
  <c r="W28" i="10"/>
  <c r="V28" i="10"/>
  <c r="Q28" i="10"/>
  <c r="P28" i="10"/>
  <c r="O28" i="10"/>
  <c r="M28" i="10"/>
  <c r="H28" i="10"/>
  <c r="C28" i="10"/>
  <c r="Z27" i="10"/>
  <c r="AB27" i="10" s="1"/>
  <c r="J27" i="10" s="1"/>
  <c r="W27" i="10"/>
  <c r="V27" i="10"/>
  <c r="P27" i="10"/>
  <c r="O27" i="10"/>
  <c r="Q27" i="10" s="1"/>
  <c r="M27" i="10"/>
  <c r="H27" i="10"/>
  <c r="C27" i="10"/>
  <c r="Z26" i="10"/>
  <c r="AB26" i="10" s="1"/>
  <c r="J26" i="10" s="1"/>
  <c r="W26" i="10"/>
  <c r="V26" i="10"/>
  <c r="Q26" i="10"/>
  <c r="P26" i="10"/>
  <c r="O26" i="10"/>
  <c r="M26" i="10"/>
  <c r="H26" i="10"/>
  <c r="C26" i="10"/>
  <c r="Z25" i="10"/>
  <c r="AB25" i="10" s="1"/>
  <c r="J25" i="10" s="1"/>
  <c r="W25" i="10"/>
  <c r="V25" i="10"/>
  <c r="P25" i="10"/>
  <c r="Q25" i="10" s="1"/>
  <c r="O25" i="10"/>
  <c r="M25" i="10"/>
  <c r="H25" i="10"/>
  <c r="C25" i="10"/>
  <c r="AB24" i="10"/>
  <c r="J24" i="10" s="1"/>
  <c r="I24" i="10" s="1"/>
  <c r="Z24" i="10"/>
  <c r="W24" i="10"/>
  <c r="V24" i="10"/>
  <c r="P24" i="10"/>
  <c r="O24" i="10"/>
  <c r="Q24" i="10" s="1"/>
  <c r="M24" i="10"/>
  <c r="K24" i="10"/>
  <c r="H24" i="10"/>
  <c r="C24" i="10"/>
  <c r="AB23" i="10"/>
  <c r="J23" i="10" s="1"/>
  <c r="K23" i="10" s="1"/>
  <c r="Z23" i="10"/>
  <c r="W23" i="10"/>
  <c r="V23" i="10"/>
  <c r="P23" i="10"/>
  <c r="Q23" i="10" s="1"/>
  <c r="O23" i="10"/>
  <c r="M23" i="10"/>
  <c r="I23" i="10"/>
  <c r="H23" i="10"/>
  <c r="C23" i="10"/>
  <c r="AB22" i="10"/>
  <c r="J22" i="10" s="1"/>
  <c r="Z22" i="10"/>
  <c r="W22" i="10"/>
  <c r="V22" i="10"/>
  <c r="P22" i="10"/>
  <c r="O22" i="10"/>
  <c r="M22" i="10"/>
  <c r="H22" i="10"/>
  <c r="C22" i="10"/>
  <c r="AB21" i="10"/>
  <c r="Z21" i="10"/>
  <c r="W21" i="10"/>
  <c r="V21" i="10"/>
  <c r="P21" i="10"/>
  <c r="O21" i="10"/>
  <c r="Q21" i="10" s="1"/>
  <c r="M21" i="10"/>
  <c r="J21" i="10"/>
  <c r="I21" i="10" s="1"/>
  <c r="H21" i="10"/>
  <c r="C21" i="10"/>
  <c r="Z20" i="10"/>
  <c r="AB20" i="10" s="1"/>
  <c r="J20" i="10" s="1"/>
  <c r="W20" i="10"/>
  <c r="V20" i="10"/>
  <c r="Q20" i="10"/>
  <c r="P20" i="10"/>
  <c r="O20" i="10"/>
  <c r="M20" i="10"/>
  <c r="H20" i="10"/>
  <c r="C20" i="10"/>
  <c r="Z19" i="10"/>
  <c r="AB19" i="10" s="1"/>
  <c r="J19" i="10" s="1"/>
  <c r="W19" i="10"/>
  <c r="V19" i="10"/>
  <c r="P19" i="10"/>
  <c r="O19" i="10"/>
  <c r="Q19" i="10" s="1"/>
  <c r="M19" i="10"/>
  <c r="H19" i="10"/>
  <c r="C19" i="10"/>
  <c r="Z18" i="10"/>
  <c r="AB18" i="10" s="1"/>
  <c r="W18" i="10"/>
  <c r="V18" i="10"/>
  <c r="Q18" i="10"/>
  <c r="P18" i="10"/>
  <c r="O18" i="10"/>
  <c r="M18" i="10"/>
  <c r="J18" i="10"/>
  <c r="K18" i="10" s="1"/>
  <c r="H18" i="10"/>
  <c r="C18" i="10"/>
  <c r="Z17" i="10"/>
  <c r="AB17" i="10" s="1"/>
  <c r="J17" i="10" s="1"/>
  <c r="K17" i="10" s="1"/>
  <c r="W17" i="10"/>
  <c r="V17" i="10"/>
  <c r="Q17" i="10"/>
  <c r="P17" i="10"/>
  <c r="O17" i="10"/>
  <c r="M17" i="10"/>
  <c r="H17" i="10"/>
  <c r="C17" i="10"/>
  <c r="AB16" i="10"/>
  <c r="J16" i="10" s="1"/>
  <c r="I16" i="10" s="1"/>
  <c r="Z16" i="10"/>
  <c r="W16" i="10"/>
  <c r="V16" i="10"/>
  <c r="P16" i="10"/>
  <c r="O16" i="10"/>
  <c r="Q16" i="10" s="1"/>
  <c r="M16" i="10"/>
  <c r="K16" i="10"/>
  <c r="H16" i="10"/>
  <c r="C16" i="10"/>
  <c r="AB15" i="10"/>
  <c r="J15" i="10" s="1"/>
  <c r="Z15" i="10"/>
  <c r="W15" i="10"/>
  <c r="V15" i="10"/>
  <c r="P15" i="10"/>
  <c r="Q15" i="10" s="1"/>
  <c r="O15" i="10"/>
  <c r="M15" i="10"/>
  <c r="K15" i="10"/>
  <c r="I15" i="10"/>
  <c r="H15" i="10"/>
  <c r="C15" i="10"/>
  <c r="AB14" i="10"/>
  <c r="J14" i="10" s="1"/>
  <c r="Z14" i="10"/>
  <c r="W14" i="10"/>
  <c r="V14" i="10"/>
  <c r="P14" i="10"/>
  <c r="O14" i="10"/>
  <c r="M14" i="10"/>
  <c r="H14" i="10"/>
  <c r="C14" i="10"/>
  <c r="Z13" i="10"/>
  <c r="AB13" i="10" s="1"/>
  <c r="J13" i="10" s="1"/>
  <c r="W13" i="10"/>
  <c r="V13" i="10"/>
  <c r="P13" i="10"/>
  <c r="O13" i="10"/>
  <c r="Q13" i="10" s="1"/>
  <c r="M13" i="10"/>
  <c r="H13" i="10"/>
  <c r="C13" i="10"/>
  <c r="Z12" i="10"/>
  <c r="AB12" i="10" s="1"/>
  <c r="J12" i="10" s="1"/>
  <c r="W12" i="10"/>
  <c r="V12" i="10"/>
  <c r="P12" i="10"/>
  <c r="O12" i="10"/>
  <c r="Q12" i="10" s="1"/>
  <c r="M12" i="10"/>
  <c r="H12" i="10"/>
  <c r="C12" i="10"/>
  <c r="Z11" i="10"/>
  <c r="AB11" i="10" s="1"/>
  <c r="W11" i="10"/>
  <c r="V11" i="10"/>
  <c r="P11" i="10"/>
  <c r="O11" i="10"/>
  <c r="Q11" i="10" s="1"/>
  <c r="M11" i="10"/>
  <c r="J11" i="10"/>
  <c r="H11" i="10"/>
  <c r="C11" i="10"/>
  <c r="Z10" i="10"/>
  <c r="AB10" i="10" s="1"/>
  <c r="J10" i="10" s="1"/>
  <c r="W10" i="10"/>
  <c r="V10" i="10"/>
  <c r="Q10" i="10"/>
  <c r="P10" i="10"/>
  <c r="O10" i="10"/>
  <c r="M10" i="10"/>
  <c r="H10" i="10"/>
  <c r="C10" i="10"/>
  <c r="Z9" i="10"/>
  <c r="AB9" i="10" s="1"/>
  <c r="J9" i="10" s="1"/>
  <c r="K9" i="10" s="1"/>
  <c r="W9" i="10"/>
  <c r="W3" i="10" s="1"/>
  <c r="V9" i="10"/>
  <c r="Q9" i="10"/>
  <c r="P9" i="10"/>
  <c r="O9" i="10"/>
  <c r="M9" i="10"/>
  <c r="I9" i="10"/>
  <c r="H9" i="10"/>
  <c r="C9" i="10"/>
  <c r="AB8" i="10"/>
  <c r="J8" i="10" s="1"/>
  <c r="Z8" i="10"/>
  <c r="W8" i="10"/>
  <c r="V8" i="10"/>
  <c r="P8" i="10"/>
  <c r="O8" i="10"/>
  <c r="Q8" i="10" s="1"/>
  <c r="M8" i="10"/>
  <c r="K8" i="10"/>
  <c r="I8" i="10"/>
  <c r="H8" i="10"/>
  <c r="C8" i="10"/>
  <c r="AB7" i="10"/>
  <c r="J7" i="10" s="1"/>
  <c r="K7" i="10" s="1"/>
  <c r="Z7" i="10"/>
  <c r="W7" i="10"/>
  <c r="V7" i="10"/>
  <c r="P7" i="10"/>
  <c r="Q7" i="10" s="1"/>
  <c r="O7" i="10"/>
  <c r="M7" i="10"/>
  <c r="I7" i="10"/>
  <c r="H7" i="10"/>
  <c r="C7" i="10"/>
  <c r="AB6" i="10"/>
  <c r="J6" i="10" s="1"/>
  <c r="I6" i="10" s="1"/>
  <c r="Z6" i="10"/>
  <c r="W6" i="10"/>
  <c r="V6" i="10"/>
  <c r="P6" i="10"/>
  <c r="O6" i="10"/>
  <c r="Q6" i="10" s="1"/>
  <c r="M6" i="10"/>
  <c r="K6" i="10"/>
  <c r="H6" i="10"/>
  <c r="C6" i="10"/>
  <c r="AB5" i="10"/>
  <c r="Z5" i="10"/>
  <c r="W5" i="10"/>
  <c r="V5" i="10"/>
  <c r="P5" i="10"/>
  <c r="O5" i="10"/>
  <c r="Q5" i="10" s="1"/>
  <c r="M5" i="10"/>
  <c r="K5" i="10"/>
  <c r="J5" i="10"/>
  <c r="I5" i="10" s="1"/>
  <c r="H5" i="10"/>
  <c r="C5" i="10"/>
  <c r="Z4" i="10"/>
  <c r="AB4" i="10" s="1"/>
  <c r="J4" i="10" s="1"/>
  <c r="W4" i="10"/>
  <c r="V4" i="10"/>
  <c r="V3" i="10" s="1"/>
  <c r="Q4" i="10"/>
  <c r="P4" i="10"/>
  <c r="O4" i="10"/>
  <c r="M4" i="10"/>
  <c r="H4" i="10"/>
  <c r="C4" i="10"/>
  <c r="AE3" i="10"/>
  <c r="U3" i="10"/>
  <c r="G3" i="10"/>
  <c r="F3" i="10"/>
  <c r="H3" i="10" s="1"/>
  <c r="D3" i="10"/>
  <c r="C3" i="10"/>
  <c r="A2" i="10"/>
  <c r="A1" i="10"/>
  <c r="AB30" i="9"/>
  <c r="Z30" i="9"/>
  <c r="W30" i="9"/>
  <c r="V30" i="9"/>
  <c r="P30" i="9"/>
  <c r="O30" i="9"/>
  <c r="Q30" i="9" s="1"/>
  <c r="M30" i="9"/>
  <c r="K30" i="9"/>
  <c r="J30" i="9"/>
  <c r="I30" i="9" s="1"/>
  <c r="H30" i="9"/>
  <c r="C30" i="9"/>
  <c r="Z29" i="9"/>
  <c r="AB29" i="9" s="1"/>
  <c r="J29" i="9" s="1"/>
  <c r="W29" i="9"/>
  <c r="V29" i="9"/>
  <c r="Q29" i="9"/>
  <c r="P29" i="9"/>
  <c r="O29" i="9"/>
  <c r="M29" i="9"/>
  <c r="H29" i="9"/>
  <c r="C29" i="9"/>
  <c r="Z28" i="9"/>
  <c r="AB28" i="9" s="1"/>
  <c r="J28" i="9" s="1"/>
  <c r="W28" i="9"/>
  <c r="V28" i="9"/>
  <c r="P28" i="9"/>
  <c r="O28" i="9"/>
  <c r="Q28" i="9" s="1"/>
  <c r="M28" i="9"/>
  <c r="H28" i="9"/>
  <c r="C28" i="9"/>
  <c r="AB27" i="9"/>
  <c r="J27" i="9" s="1"/>
  <c r="Z27" i="9"/>
  <c r="W27" i="9"/>
  <c r="V27" i="9"/>
  <c r="Q27" i="9"/>
  <c r="P27" i="9"/>
  <c r="O27" i="9"/>
  <c r="M27" i="9"/>
  <c r="H27" i="9"/>
  <c r="C27" i="9"/>
  <c r="Z26" i="9"/>
  <c r="AB26" i="9" s="1"/>
  <c r="J26" i="9" s="1"/>
  <c r="K26" i="9" s="1"/>
  <c r="W26" i="9"/>
  <c r="V26" i="9"/>
  <c r="Q26" i="9"/>
  <c r="P26" i="9"/>
  <c r="O26" i="9"/>
  <c r="M26" i="9"/>
  <c r="I26" i="9"/>
  <c r="H26" i="9"/>
  <c r="C26" i="9"/>
  <c r="AB25" i="9"/>
  <c r="J25" i="9" s="1"/>
  <c r="Z25" i="9"/>
  <c r="W25" i="9"/>
  <c r="V25" i="9"/>
  <c r="P25" i="9"/>
  <c r="O25" i="9"/>
  <c r="Q25" i="9" s="1"/>
  <c r="M25" i="9"/>
  <c r="K25" i="9"/>
  <c r="I25" i="9"/>
  <c r="H25" i="9"/>
  <c r="C25" i="9"/>
  <c r="Z24" i="9"/>
  <c r="AB24" i="9" s="1"/>
  <c r="J24" i="9" s="1"/>
  <c r="W24" i="9"/>
  <c r="V24" i="9"/>
  <c r="P24" i="9"/>
  <c r="Q24" i="9" s="1"/>
  <c r="O24" i="9"/>
  <c r="M24" i="9"/>
  <c r="H24" i="9"/>
  <c r="C24" i="9"/>
  <c r="AB23" i="9"/>
  <c r="J23" i="9" s="1"/>
  <c r="I23" i="9" s="1"/>
  <c r="Z23" i="9"/>
  <c r="W23" i="9"/>
  <c r="V23" i="9"/>
  <c r="P23" i="9"/>
  <c r="O23" i="9"/>
  <c r="Q23" i="9" s="1"/>
  <c r="M23" i="9"/>
  <c r="K23" i="9"/>
  <c r="H23" i="9"/>
  <c r="C23" i="9"/>
  <c r="Z22" i="9"/>
  <c r="AB22" i="9" s="1"/>
  <c r="J22" i="9" s="1"/>
  <c r="W22" i="9"/>
  <c r="V22" i="9"/>
  <c r="P22" i="9"/>
  <c r="O22" i="9"/>
  <c r="Q22" i="9" s="1"/>
  <c r="M22" i="9"/>
  <c r="H22" i="9"/>
  <c r="C22" i="9"/>
  <c r="Z21" i="9"/>
  <c r="AB21" i="9" s="1"/>
  <c r="J21" i="9" s="1"/>
  <c r="W21" i="9"/>
  <c r="V21" i="9"/>
  <c r="V3" i="9" s="1"/>
  <c r="Q21" i="9"/>
  <c r="P21" i="9"/>
  <c r="O21" i="9"/>
  <c r="M21" i="9"/>
  <c r="H21" i="9"/>
  <c r="C21" i="9"/>
  <c r="Z20" i="9"/>
  <c r="AB20" i="9" s="1"/>
  <c r="W20" i="9"/>
  <c r="V20" i="9"/>
  <c r="P20" i="9"/>
  <c r="O20" i="9"/>
  <c r="Q20" i="9" s="1"/>
  <c r="M20" i="9"/>
  <c r="J20" i="9"/>
  <c r="H20" i="9"/>
  <c r="C20" i="9"/>
  <c r="Z19" i="9"/>
  <c r="AB19" i="9" s="1"/>
  <c r="J19" i="9" s="1"/>
  <c r="W19" i="9"/>
  <c r="V19" i="9"/>
  <c r="Q19" i="9"/>
  <c r="P19" i="9"/>
  <c r="O19" i="9"/>
  <c r="M19" i="9"/>
  <c r="H19" i="9"/>
  <c r="C19" i="9"/>
  <c r="AE3" i="9"/>
  <c r="U3" i="9"/>
  <c r="H3" i="9"/>
  <c r="G3" i="9"/>
  <c r="F3" i="9"/>
  <c r="D3" i="9"/>
  <c r="C3" i="9"/>
  <c r="A2" i="9"/>
  <c r="A1" i="9"/>
  <c r="Z30" i="8"/>
  <c r="AB30" i="8" s="1"/>
  <c r="J30" i="8" s="1"/>
  <c r="W30" i="8"/>
  <c r="V30" i="8"/>
  <c r="P30" i="8"/>
  <c r="Q30" i="8" s="1"/>
  <c r="O30" i="8"/>
  <c r="M30" i="8"/>
  <c r="H30" i="8"/>
  <c r="C30" i="8"/>
  <c r="AB29" i="8"/>
  <c r="J29" i="8" s="1"/>
  <c r="Z29" i="8"/>
  <c r="W29" i="8"/>
  <c r="V29" i="8"/>
  <c r="Q29" i="8"/>
  <c r="P29" i="8"/>
  <c r="O29" i="8"/>
  <c r="M29" i="8"/>
  <c r="H29" i="8"/>
  <c r="C29" i="8"/>
  <c r="Z28" i="8"/>
  <c r="AB28" i="8" s="1"/>
  <c r="J28" i="8" s="1"/>
  <c r="K28" i="8" s="1"/>
  <c r="W28" i="8"/>
  <c r="V28" i="8"/>
  <c r="Q28" i="8"/>
  <c r="P28" i="8"/>
  <c r="O28" i="8"/>
  <c r="M28" i="8"/>
  <c r="I28" i="8"/>
  <c r="H28" i="8"/>
  <c r="C28" i="8"/>
  <c r="AB27" i="8"/>
  <c r="J27" i="8" s="1"/>
  <c r="K27" i="8" s="1"/>
  <c r="Z27" i="8"/>
  <c r="W27" i="8"/>
  <c r="V27" i="8"/>
  <c r="P27" i="8"/>
  <c r="O27" i="8"/>
  <c r="M27" i="8"/>
  <c r="I27" i="8"/>
  <c r="H27" i="8"/>
  <c r="C27" i="8"/>
  <c r="AB26" i="8"/>
  <c r="Z26" i="8"/>
  <c r="W26" i="8"/>
  <c r="V26" i="8"/>
  <c r="P26" i="8"/>
  <c r="Q26" i="8" s="1"/>
  <c r="O26" i="8"/>
  <c r="M26" i="8"/>
  <c r="J26" i="8"/>
  <c r="I26" i="8" s="1"/>
  <c r="H26" i="8"/>
  <c r="C26" i="8"/>
  <c r="AB25" i="8"/>
  <c r="J25" i="8" s="1"/>
  <c r="I25" i="8" s="1"/>
  <c r="Z25" i="8"/>
  <c r="W25" i="8"/>
  <c r="V25" i="8"/>
  <c r="Q25" i="8"/>
  <c r="P25" i="8"/>
  <c r="O25" i="8"/>
  <c r="M25" i="8"/>
  <c r="K25" i="8"/>
  <c r="H25" i="8"/>
  <c r="C25" i="8"/>
  <c r="Z24" i="8"/>
  <c r="AB24" i="8" s="1"/>
  <c r="J24" i="8" s="1"/>
  <c r="W24" i="8"/>
  <c r="V24" i="8"/>
  <c r="P24" i="8"/>
  <c r="O24" i="8"/>
  <c r="Q24" i="8" s="1"/>
  <c r="M24" i="8"/>
  <c r="H24" i="8"/>
  <c r="C24" i="8"/>
  <c r="Z23" i="8"/>
  <c r="AB23" i="8" s="1"/>
  <c r="W23" i="8"/>
  <c r="V23" i="8"/>
  <c r="P23" i="8"/>
  <c r="O23" i="8"/>
  <c r="Q23" i="8" s="1"/>
  <c r="M23" i="8"/>
  <c r="J23" i="8"/>
  <c r="K23" i="8" s="1"/>
  <c r="H23" i="8"/>
  <c r="C23" i="8"/>
  <c r="Z22" i="8"/>
  <c r="AB22" i="8" s="1"/>
  <c r="J22" i="8" s="1"/>
  <c r="W22" i="8"/>
  <c r="V22" i="8"/>
  <c r="Q22" i="8"/>
  <c r="P22" i="8"/>
  <c r="O22" i="8"/>
  <c r="M22" i="8"/>
  <c r="H22" i="8"/>
  <c r="C22" i="8"/>
  <c r="Z21" i="8"/>
  <c r="AB21" i="8" s="1"/>
  <c r="J21" i="8" s="1"/>
  <c r="W21" i="8"/>
  <c r="V21" i="8"/>
  <c r="Q21" i="8"/>
  <c r="P21" i="8"/>
  <c r="O21" i="8"/>
  <c r="M21" i="8"/>
  <c r="H21" i="8"/>
  <c r="C21" i="8"/>
  <c r="Z20" i="8"/>
  <c r="AB20" i="8" s="1"/>
  <c r="J20" i="8" s="1"/>
  <c r="K20" i="8" s="1"/>
  <c r="W20" i="8"/>
  <c r="V20" i="8"/>
  <c r="P20" i="8"/>
  <c r="Q20" i="8" s="1"/>
  <c r="O20" i="8"/>
  <c r="M20" i="8"/>
  <c r="H20" i="8"/>
  <c r="C20" i="8"/>
  <c r="AB19" i="8"/>
  <c r="J19" i="8" s="1"/>
  <c r="K19" i="8" s="1"/>
  <c r="Z19" i="8"/>
  <c r="W19" i="8"/>
  <c r="V19" i="8"/>
  <c r="P19" i="8"/>
  <c r="O19" i="8"/>
  <c r="M19" i="8"/>
  <c r="I19" i="8"/>
  <c r="H19" i="8"/>
  <c r="C19" i="8"/>
  <c r="AB18" i="8"/>
  <c r="Z18" i="8"/>
  <c r="W18" i="8"/>
  <c r="V18" i="8"/>
  <c r="P18" i="8"/>
  <c r="Q18" i="8" s="1"/>
  <c r="O18" i="8"/>
  <c r="M18" i="8"/>
  <c r="K18" i="8"/>
  <c r="J18" i="8"/>
  <c r="I18" i="8" s="1"/>
  <c r="H18" i="8"/>
  <c r="C18" i="8"/>
  <c r="AB17" i="8"/>
  <c r="J17" i="8" s="1"/>
  <c r="I17" i="8" s="1"/>
  <c r="Z17" i="8"/>
  <c r="W17" i="8"/>
  <c r="V17" i="8"/>
  <c r="Q17" i="8"/>
  <c r="P17" i="8"/>
  <c r="O17" i="8"/>
  <c r="M17" i="8"/>
  <c r="K17" i="8"/>
  <c r="H17" i="8"/>
  <c r="C17" i="8"/>
  <c r="AB16" i="8"/>
  <c r="Z16" i="8"/>
  <c r="W16" i="8"/>
  <c r="V16" i="8"/>
  <c r="P16" i="8"/>
  <c r="O16" i="8"/>
  <c r="Q16" i="8" s="1"/>
  <c r="M16" i="8"/>
  <c r="J16" i="8"/>
  <c r="I16" i="8" s="1"/>
  <c r="H16" i="8"/>
  <c r="C16" i="8"/>
  <c r="Z15" i="8"/>
  <c r="AB15" i="8" s="1"/>
  <c r="W15" i="8"/>
  <c r="V15" i="8"/>
  <c r="P15" i="8"/>
  <c r="O15" i="8"/>
  <c r="Q15" i="8" s="1"/>
  <c r="M15" i="8"/>
  <c r="J15" i="8"/>
  <c r="K15" i="8" s="1"/>
  <c r="H15" i="8"/>
  <c r="C15" i="8"/>
  <c r="Z14" i="8"/>
  <c r="AB14" i="8" s="1"/>
  <c r="J14" i="8" s="1"/>
  <c r="W14" i="8"/>
  <c r="V14" i="8"/>
  <c r="Q14" i="8"/>
  <c r="P14" i="8"/>
  <c r="O14" i="8"/>
  <c r="M14" i="8"/>
  <c r="H14" i="8"/>
  <c r="C14" i="8"/>
  <c r="AB13" i="8"/>
  <c r="J13" i="8" s="1"/>
  <c r="Z13" i="8"/>
  <c r="W13" i="8"/>
  <c r="V13" i="8"/>
  <c r="Q13" i="8"/>
  <c r="P13" i="8"/>
  <c r="O13" i="8"/>
  <c r="M13" i="8"/>
  <c r="H13" i="8"/>
  <c r="C13" i="8"/>
  <c r="Z12" i="8"/>
  <c r="AB12" i="8" s="1"/>
  <c r="J12" i="8" s="1"/>
  <c r="K12" i="8" s="1"/>
  <c r="W12" i="8"/>
  <c r="V12" i="8"/>
  <c r="Q12" i="8"/>
  <c r="P12" i="8"/>
  <c r="O12" i="8"/>
  <c r="M12" i="8"/>
  <c r="H12" i="8"/>
  <c r="C12" i="8"/>
  <c r="AB11" i="8"/>
  <c r="J11" i="8" s="1"/>
  <c r="Z11" i="8"/>
  <c r="W11" i="8"/>
  <c r="V11" i="8"/>
  <c r="P11" i="8"/>
  <c r="O11" i="8"/>
  <c r="Q11" i="8" s="1"/>
  <c r="M11" i="8"/>
  <c r="K11" i="8"/>
  <c r="I11" i="8"/>
  <c r="H11" i="8"/>
  <c r="C11" i="8"/>
  <c r="AB10" i="8"/>
  <c r="Z10" i="8"/>
  <c r="W10" i="8"/>
  <c r="V10" i="8"/>
  <c r="P10" i="8"/>
  <c r="Q10" i="8" s="1"/>
  <c r="O10" i="8"/>
  <c r="M10" i="8"/>
  <c r="K10" i="8"/>
  <c r="J10" i="8"/>
  <c r="I10" i="8" s="1"/>
  <c r="H10" i="8"/>
  <c r="C10" i="8"/>
  <c r="AB9" i="8"/>
  <c r="J9" i="8" s="1"/>
  <c r="I9" i="8" s="1"/>
  <c r="Z9" i="8"/>
  <c r="W9" i="8"/>
  <c r="V9" i="8"/>
  <c r="P9" i="8"/>
  <c r="O9" i="8"/>
  <c r="Q9" i="8" s="1"/>
  <c r="M9" i="8"/>
  <c r="K9" i="8"/>
  <c r="H9" i="8"/>
  <c r="C9" i="8"/>
  <c r="AB8" i="8"/>
  <c r="Z8" i="8"/>
  <c r="W8" i="8"/>
  <c r="V8" i="8"/>
  <c r="P8" i="8"/>
  <c r="O8" i="8"/>
  <c r="Q8" i="8" s="1"/>
  <c r="M8" i="8"/>
  <c r="K8" i="8"/>
  <c r="J8" i="8"/>
  <c r="I8" i="8" s="1"/>
  <c r="H8" i="8"/>
  <c r="C8" i="8"/>
  <c r="Z7" i="8"/>
  <c r="AB7" i="8" s="1"/>
  <c r="J7" i="8" s="1"/>
  <c r="W7" i="8"/>
  <c r="V7" i="8"/>
  <c r="Q7" i="8"/>
  <c r="P7" i="8"/>
  <c r="O7" i="8"/>
  <c r="M7" i="8"/>
  <c r="H7" i="8"/>
  <c r="C7" i="8"/>
  <c r="Z6" i="8"/>
  <c r="AB6" i="8" s="1"/>
  <c r="W6" i="8"/>
  <c r="V6" i="8"/>
  <c r="P6" i="8"/>
  <c r="O6" i="8"/>
  <c r="Q6" i="8" s="1"/>
  <c r="M6" i="8"/>
  <c r="J6" i="8"/>
  <c r="H6" i="8"/>
  <c r="C6" i="8"/>
  <c r="AB5" i="8"/>
  <c r="J5" i="8" s="1"/>
  <c r="Z5" i="8"/>
  <c r="W5" i="8"/>
  <c r="V5" i="8"/>
  <c r="Q5" i="8"/>
  <c r="P5" i="8"/>
  <c r="O5" i="8"/>
  <c r="M5" i="8"/>
  <c r="H5" i="8"/>
  <c r="C5" i="8"/>
  <c r="Z4" i="8"/>
  <c r="AB4" i="8" s="1"/>
  <c r="J4" i="8" s="1"/>
  <c r="K4" i="8" s="1"/>
  <c r="W4" i="8"/>
  <c r="V4" i="8"/>
  <c r="V3" i="8" s="1"/>
  <c r="Q4" i="8"/>
  <c r="P4" i="8"/>
  <c r="O4" i="8"/>
  <c r="M4" i="8"/>
  <c r="H4" i="8"/>
  <c r="C4" i="8"/>
  <c r="AE3" i="8"/>
  <c r="U3" i="8"/>
  <c r="G3" i="8"/>
  <c r="H3" i="8" s="1"/>
  <c r="F3" i="8"/>
  <c r="D3" i="8"/>
  <c r="C3" i="8"/>
  <c r="A2" i="8"/>
  <c r="A1" i="8"/>
  <c r="Z30" i="7"/>
  <c r="AB30" i="7" s="1"/>
  <c r="J30" i="7" s="1"/>
  <c r="W30" i="7"/>
  <c r="V30" i="7"/>
  <c r="Q30" i="7"/>
  <c r="P30" i="7"/>
  <c r="O30" i="7"/>
  <c r="M30" i="7"/>
  <c r="H30" i="7"/>
  <c r="C30" i="7"/>
  <c r="AB29" i="7"/>
  <c r="J29" i="7" s="1"/>
  <c r="K29" i="7" s="1"/>
  <c r="Z29" i="7"/>
  <c r="W29" i="7"/>
  <c r="V29" i="7"/>
  <c r="P29" i="7"/>
  <c r="Q29" i="7" s="1"/>
  <c r="O29" i="7"/>
  <c r="M29" i="7"/>
  <c r="I29" i="7"/>
  <c r="H29" i="7"/>
  <c r="C29" i="7"/>
  <c r="AB28" i="7"/>
  <c r="J28" i="7" s="1"/>
  <c r="K28" i="7" s="1"/>
  <c r="Z28" i="7"/>
  <c r="W28" i="7"/>
  <c r="V28" i="7"/>
  <c r="P28" i="7"/>
  <c r="O28" i="7"/>
  <c r="M28" i="7"/>
  <c r="I28" i="7"/>
  <c r="H28" i="7"/>
  <c r="C28" i="7"/>
  <c r="Z27" i="7"/>
  <c r="AB27" i="7" s="1"/>
  <c r="J27" i="7" s="1"/>
  <c r="W27" i="7"/>
  <c r="V27" i="7"/>
  <c r="P27" i="7"/>
  <c r="Q27" i="7" s="1"/>
  <c r="O27" i="7"/>
  <c r="M27" i="7"/>
  <c r="H27" i="7"/>
  <c r="C27" i="7"/>
  <c r="AB26" i="7"/>
  <c r="J26" i="7" s="1"/>
  <c r="I26" i="7" s="1"/>
  <c r="Z26" i="7"/>
  <c r="W26" i="7"/>
  <c r="V26" i="7"/>
  <c r="P26" i="7"/>
  <c r="Q26" i="7" s="1"/>
  <c r="O26" i="7"/>
  <c r="M26" i="7"/>
  <c r="K26" i="7"/>
  <c r="H26" i="7"/>
  <c r="C26" i="7"/>
  <c r="AB25" i="7"/>
  <c r="Z25" i="7"/>
  <c r="W25" i="7"/>
  <c r="V25" i="7"/>
  <c r="P25" i="7"/>
  <c r="O25" i="7"/>
  <c r="Q25" i="7" s="1"/>
  <c r="M25" i="7"/>
  <c r="J25" i="7"/>
  <c r="I25" i="7" s="1"/>
  <c r="H25" i="7"/>
  <c r="C25" i="7"/>
  <c r="Z24" i="7"/>
  <c r="AB24" i="7" s="1"/>
  <c r="W24" i="7"/>
  <c r="V24" i="7"/>
  <c r="P24" i="7"/>
  <c r="O24" i="7"/>
  <c r="Q24" i="7" s="1"/>
  <c r="M24" i="7"/>
  <c r="J24" i="7"/>
  <c r="K24" i="7" s="1"/>
  <c r="H24" i="7"/>
  <c r="C24" i="7"/>
  <c r="Z23" i="7"/>
  <c r="AB23" i="7" s="1"/>
  <c r="J23" i="7" s="1"/>
  <c r="W23" i="7"/>
  <c r="V23" i="7"/>
  <c r="P23" i="7"/>
  <c r="Q23" i="7" s="1"/>
  <c r="O23" i="7"/>
  <c r="M23" i="7"/>
  <c r="H23" i="7"/>
  <c r="C23" i="7"/>
  <c r="AB22" i="7"/>
  <c r="J22" i="7" s="1"/>
  <c r="Z22" i="7"/>
  <c r="W22" i="7"/>
  <c r="V22" i="7"/>
  <c r="Q22" i="7"/>
  <c r="P22" i="7"/>
  <c r="O22" i="7"/>
  <c r="M22" i="7"/>
  <c r="H22" i="7"/>
  <c r="C22" i="7"/>
  <c r="AB21" i="7"/>
  <c r="J21" i="7" s="1"/>
  <c r="K21" i="7" s="1"/>
  <c r="Z21" i="7"/>
  <c r="W21" i="7"/>
  <c r="V21" i="7"/>
  <c r="P21" i="7"/>
  <c r="Q21" i="7" s="1"/>
  <c r="O21" i="7"/>
  <c r="M21" i="7"/>
  <c r="I21" i="7"/>
  <c r="H21" i="7"/>
  <c r="C21" i="7"/>
  <c r="AB20" i="7"/>
  <c r="J20" i="7" s="1"/>
  <c r="K20" i="7" s="1"/>
  <c r="Z20" i="7"/>
  <c r="W20" i="7"/>
  <c r="V20" i="7"/>
  <c r="P20" i="7"/>
  <c r="O20" i="7"/>
  <c r="M20" i="7"/>
  <c r="I20" i="7"/>
  <c r="H20" i="7"/>
  <c r="C20" i="7"/>
  <c r="AB19" i="7"/>
  <c r="Z19" i="7"/>
  <c r="W19" i="7"/>
  <c r="V19" i="7"/>
  <c r="P19" i="7"/>
  <c r="Q19" i="7" s="1"/>
  <c r="O19" i="7"/>
  <c r="M19" i="7"/>
  <c r="K19" i="7"/>
  <c r="J19" i="7"/>
  <c r="I19" i="7" s="1"/>
  <c r="H19" i="7"/>
  <c r="C19" i="7"/>
  <c r="AB18" i="7"/>
  <c r="J18" i="7" s="1"/>
  <c r="I18" i="7" s="1"/>
  <c r="Z18" i="7"/>
  <c r="W18" i="7"/>
  <c r="V18" i="7"/>
  <c r="Q18" i="7"/>
  <c r="P18" i="7"/>
  <c r="O18" i="7"/>
  <c r="M18" i="7"/>
  <c r="K18" i="7"/>
  <c r="H18" i="7"/>
  <c r="C18" i="7"/>
  <c r="AB17" i="7"/>
  <c r="Z17" i="7"/>
  <c r="W17" i="7"/>
  <c r="V17" i="7"/>
  <c r="P17" i="7"/>
  <c r="O17" i="7"/>
  <c r="Q17" i="7" s="1"/>
  <c r="M17" i="7"/>
  <c r="J17" i="7"/>
  <c r="I17" i="7" s="1"/>
  <c r="H17" i="7"/>
  <c r="C17" i="7"/>
  <c r="Z16" i="7"/>
  <c r="AB16" i="7" s="1"/>
  <c r="W16" i="7"/>
  <c r="V16" i="7"/>
  <c r="P16" i="7"/>
  <c r="O16" i="7"/>
  <c r="Q16" i="7" s="1"/>
  <c r="M16" i="7"/>
  <c r="J16" i="7"/>
  <c r="K16" i="7" s="1"/>
  <c r="H16" i="7"/>
  <c r="C16" i="7"/>
  <c r="AB15" i="7"/>
  <c r="J15" i="7" s="1"/>
  <c r="Z15" i="7"/>
  <c r="W15" i="7"/>
  <c r="V15" i="7"/>
  <c r="P15" i="7"/>
  <c r="O15" i="7"/>
  <c r="Q15" i="7" s="1"/>
  <c r="M15" i="7"/>
  <c r="H15" i="7"/>
  <c r="C15" i="7"/>
  <c r="AB14" i="7"/>
  <c r="J14" i="7" s="1"/>
  <c r="Z14" i="7"/>
  <c r="W14" i="7"/>
  <c r="V14" i="7"/>
  <c r="Q14" i="7"/>
  <c r="P14" i="7"/>
  <c r="O14" i="7"/>
  <c r="M14" i="7"/>
  <c r="H14" i="7"/>
  <c r="C14" i="7"/>
  <c r="Z13" i="7"/>
  <c r="AB13" i="7" s="1"/>
  <c r="J13" i="7" s="1"/>
  <c r="K13" i="7" s="1"/>
  <c r="W13" i="7"/>
  <c r="V13" i="7"/>
  <c r="P13" i="7"/>
  <c r="O13" i="7"/>
  <c r="Q13" i="7" s="1"/>
  <c r="M13" i="7"/>
  <c r="I13" i="7"/>
  <c r="H13" i="7"/>
  <c r="C13" i="7"/>
  <c r="AB12" i="7"/>
  <c r="Z12" i="7"/>
  <c r="W12" i="7"/>
  <c r="V12" i="7"/>
  <c r="P12" i="7"/>
  <c r="O12" i="7"/>
  <c r="Q12" i="7" s="1"/>
  <c r="M12" i="7"/>
  <c r="K12" i="7"/>
  <c r="J12" i="7"/>
  <c r="I12" i="7" s="1"/>
  <c r="H12" i="7"/>
  <c r="C12" i="7"/>
  <c r="Z11" i="7"/>
  <c r="AB11" i="7" s="1"/>
  <c r="J11" i="7" s="1"/>
  <c r="W11" i="7"/>
  <c r="V11" i="7"/>
  <c r="Q11" i="7"/>
  <c r="P11" i="7"/>
  <c r="O11" i="7"/>
  <c r="M11" i="7"/>
  <c r="H11" i="7"/>
  <c r="C11" i="7"/>
  <c r="AB10" i="7"/>
  <c r="J10" i="7" s="1"/>
  <c r="I10" i="7" s="1"/>
  <c r="Z10" i="7"/>
  <c r="W10" i="7"/>
  <c r="V10" i="7"/>
  <c r="P10" i="7"/>
  <c r="O10" i="7"/>
  <c r="Q10" i="7" s="1"/>
  <c r="M10" i="7"/>
  <c r="K10" i="7"/>
  <c r="H10" i="7"/>
  <c r="C10" i="7"/>
  <c r="Z9" i="7"/>
  <c r="AB9" i="7" s="1"/>
  <c r="J9" i="7" s="1"/>
  <c r="W9" i="7"/>
  <c r="V9" i="7"/>
  <c r="P9" i="7"/>
  <c r="O9" i="7"/>
  <c r="Q9" i="7" s="1"/>
  <c r="M9" i="7"/>
  <c r="H9" i="7"/>
  <c r="C9" i="7"/>
  <c r="Z8" i="7"/>
  <c r="AB8" i="7" s="1"/>
  <c r="W8" i="7"/>
  <c r="V8" i="7"/>
  <c r="P8" i="7"/>
  <c r="O8" i="7"/>
  <c r="Q8" i="7" s="1"/>
  <c r="M8" i="7"/>
  <c r="J8" i="7"/>
  <c r="K8" i="7" s="1"/>
  <c r="H8" i="7"/>
  <c r="C8" i="7"/>
  <c r="Z7" i="7"/>
  <c r="AB7" i="7" s="1"/>
  <c r="J7" i="7" s="1"/>
  <c r="W7" i="7"/>
  <c r="V7" i="7"/>
  <c r="Q7" i="7"/>
  <c r="P7" i="7"/>
  <c r="O7" i="7"/>
  <c r="M7" i="7"/>
  <c r="H7" i="7"/>
  <c r="C7" i="7"/>
  <c r="AB6" i="7"/>
  <c r="J6" i="7" s="1"/>
  <c r="Z6" i="7"/>
  <c r="W6" i="7"/>
  <c r="V6" i="7"/>
  <c r="Q6" i="7"/>
  <c r="P6" i="7"/>
  <c r="O6" i="7"/>
  <c r="M6" i="7"/>
  <c r="H6" i="7"/>
  <c r="C6" i="7"/>
  <c r="Z5" i="7"/>
  <c r="AB5" i="7" s="1"/>
  <c r="W5" i="7"/>
  <c r="W3" i="7" s="1"/>
  <c r="V5" i="7"/>
  <c r="Q5" i="7"/>
  <c r="P5" i="7"/>
  <c r="O5" i="7"/>
  <c r="M5" i="7"/>
  <c r="J5" i="7"/>
  <c r="K5" i="7" s="1"/>
  <c r="I5" i="7"/>
  <c r="H5" i="7"/>
  <c r="C5" i="7"/>
  <c r="AB4" i="7"/>
  <c r="J4" i="7" s="1"/>
  <c r="Z4" i="7"/>
  <c r="W4" i="7"/>
  <c r="V4" i="7"/>
  <c r="P4" i="7"/>
  <c r="Q4" i="7" s="1"/>
  <c r="O4" i="7"/>
  <c r="M4" i="7"/>
  <c r="H4" i="7"/>
  <c r="C4" i="7"/>
  <c r="AE3" i="7"/>
  <c r="V3" i="7"/>
  <c r="U3" i="7"/>
  <c r="G3" i="7"/>
  <c r="H3" i="7" s="1"/>
  <c r="F3" i="7"/>
  <c r="D3" i="7"/>
  <c r="C3" i="7"/>
  <c r="A2" i="7"/>
  <c r="A1" i="7"/>
  <c r="Z30" i="6"/>
  <c r="AB30" i="6" s="1"/>
  <c r="J30" i="6" s="1"/>
  <c r="W30" i="6"/>
  <c r="V30" i="6"/>
  <c r="Q30" i="6"/>
  <c r="P30" i="6"/>
  <c r="O30" i="6"/>
  <c r="M30" i="6"/>
  <c r="H30" i="6"/>
  <c r="C30" i="6"/>
  <c r="AB29" i="6"/>
  <c r="J29" i="6" s="1"/>
  <c r="Z29" i="6"/>
  <c r="W29" i="6"/>
  <c r="V29" i="6"/>
  <c r="P29" i="6"/>
  <c r="Q29" i="6" s="1"/>
  <c r="O29" i="6"/>
  <c r="M29" i="6"/>
  <c r="H29" i="6"/>
  <c r="C29" i="6"/>
  <c r="AB28" i="6"/>
  <c r="J28" i="6" s="1"/>
  <c r="Z28" i="6"/>
  <c r="W28" i="6"/>
  <c r="V28" i="6"/>
  <c r="P28" i="6"/>
  <c r="O28" i="6"/>
  <c r="Q28" i="6" s="1"/>
  <c r="M28" i="6"/>
  <c r="H28" i="6"/>
  <c r="C28" i="6"/>
  <c r="Z27" i="6"/>
  <c r="AB27" i="6" s="1"/>
  <c r="J27" i="6" s="1"/>
  <c r="W27" i="6"/>
  <c r="V27" i="6"/>
  <c r="P27" i="6"/>
  <c r="Q27" i="6" s="1"/>
  <c r="O27" i="6"/>
  <c r="M27" i="6"/>
  <c r="H27" i="6"/>
  <c r="C27" i="6"/>
  <c r="AB26" i="6"/>
  <c r="J26" i="6" s="1"/>
  <c r="Z26" i="6"/>
  <c r="W26" i="6"/>
  <c r="V26" i="6"/>
  <c r="P26" i="6"/>
  <c r="O26" i="6"/>
  <c r="Q26" i="6" s="1"/>
  <c r="M26" i="6"/>
  <c r="H26" i="6"/>
  <c r="C26" i="6"/>
  <c r="Z25" i="6"/>
  <c r="AB25" i="6" s="1"/>
  <c r="J25" i="6" s="1"/>
  <c r="W25" i="6"/>
  <c r="V25" i="6"/>
  <c r="V3" i="6" s="1"/>
  <c r="Q25" i="6"/>
  <c r="P25" i="6"/>
  <c r="O25" i="6"/>
  <c r="M25" i="6"/>
  <c r="H25" i="6"/>
  <c r="C25" i="6"/>
  <c r="AB24" i="6"/>
  <c r="J24" i="6" s="1"/>
  <c r="Z24" i="6"/>
  <c r="W24" i="6"/>
  <c r="V24" i="6"/>
  <c r="P24" i="6"/>
  <c r="O24" i="6"/>
  <c r="Q24" i="6" s="1"/>
  <c r="M24" i="6"/>
  <c r="H24" i="6"/>
  <c r="C24" i="6"/>
  <c r="Z23" i="6"/>
  <c r="AB23" i="6" s="1"/>
  <c r="J23" i="6" s="1"/>
  <c r="W23" i="6"/>
  <c r="V23" i="6"/>
  <c r="P23" i="6"/>
  <c r="O23" i="6"/>
  <c r="Q23" i="6" s="1"/>
  <c r="M23" i="6"/>
  <c r="H23" i="6"/>
  <c r="C23" i="6"/>
  <c r="Z22" i="6"/>
  <c r="AB22" i="6" s="1"/>
  <c r="J22" i="6" s="1"/>
  <c r="W22" i="6"/>
  <c r="V22" i="6"/>
  <c r="Q22" i="6"/>
  <c r="P22" i="6"/>
  <c r="O22" i="6"/>
  <c r="M22" i="6"/>
  <c r="H22" i="6"/>
  <c r="C22" i="6"/>
  <c r="AB21" i="6"/>
  <c r="J21" i="6" s="1"/>
  <c r="Z21" i="6"/>
  <c r="W21" i="6"/>
  <c r="V21" i="6"/>
  <c r="P21" i="6"/>
  <c r="Q21" i="6" s="1"/>
  <c r="O21" i="6"/>
  <c r="M21" i="6"/>
  <c r="H21" i="6"/>
  <c r="C21" i="6"/>
  <c r="AB20" i="6"/>
  <c r="J20" i="6" s="1"/>
  <c r="Z20" i="6"/>
  <c r="W20" i="6"/>
  <c r="W3" i="6" s="1"/>
  <c r="V20" i="6"/>
  <c r="P20" i="6"/>
  <c r="O20" i="6"/>
  <c r="Q20" i="6" s="1"/>
  <c r="M20" i="6"/>
  <c r="H20" i="6"/>
  <c r="C20" i="6"/>
  <c r="AE3" i="6"/>
  <c r="U3" i="6"/>
  <c r="G3" i="6"/>
  <c r="F3" i="6"/>
  <c r="H3" i="6" s="1"/>
  <c r="D3" i="6"/>
  <c r="C3" i="6"/>
  <c r="A2" i="6"/>
  <c r="A1" i="6"/>
  <c r="AB30" i="5"/>
  <c r="J30" i="5" s="1"/>
  <c r="Z30" i="5"/>
  <c r="W30" i="5"/>
  <c r="V30" i="5"/>
  <c r="P30" i="5"/>
  <c r="Q30" i="5" s="1"/>
  <c r="O30" i="5"/>
  <c r="M30" i="5"/>
  <c r="H30" i="5"/>
  <c r="C30" i="5"/>
  <c r="AB29" i="5"/>
  <c r="J29" i="5" s="1"/>
  <c r="Z29" i="5"/>
  <c r="W29" i="5"/>
  <c r="V29" i="5"/>
  <c r="P29" i="5"/>
  <c r="O29" i="5"/>
  <c r="Q29" i="5" s="1"/>
  <c r="M29" i="5"/>
  <c r="H29" i="5"/>
  <c r="C29" i="5"/>
  <c r="Z28" i="5"/>
  <c r="AB28" i="5" s="1"/>
  <c r="J28" i="5" s="1"/>
  <c r="W28" i="5"/>
  <c r="V28" i="5"/>
  <c r="P28" i="5"/>
  <c r="Q28" i="5" s="1"/>
  <c r="O28" i="5"/>
  <c r="M28" i="5"/>
  <c r="H28" i="5"/>
  <c r="C28" i="5"/>
  <c r="AB27" i="5"/>
  <c r="J27" i="5" s="1"/>
  <c r="Z27" i="5"/>
  <c r="W27" i="5"/>
  <c r="V27" i="5"/>
  <c r="P27" i="5"/>
  <c r="O27" i="5"/>
  <c r="Q27" i="5" s="1"/>
  <c r="M27" i="5"/>
  <c r="H27" i="5"/>
  <c r="C27" i="5"/>
  <c r="Z26" i="5"/>
  <c r="AB26" i="5" s="1"/>
  <c r="J26" i="5" s="1"/>
  <c r="W26" i="5"/>
  <c r="V26" i="5"/>
  <c r="Q26" i="5"/>
  <c r="P26" i="5"/>
  <c r="O26" i="5"/>
  <c r="M26" i="5"/>
  <c r="H26" i="5"/>
  <c r="C26" i="5"/>
  <c r="AB25" i="5"/>
  <c r="Z25" i="5"/>
  <c r="W25" i="5"/>
  <c r="V25" i="5"/>
  <c r="P25" i="5"/>
  <c r="O25" i="5"/>
  <c r="Q25" i="5" s="1"/>
  <c r="M25" i="5"/>
  <c r="J25" i="5"/>
  <c r="K25" i="5" s="1"/>
  <c r="I25" i="5"/>
  <c r="H25" i="5"/>
  <c r="C25" i="5"/>
  <c r="Z24" i="5"/>
  <c r="AB24" i="5" s="1"/>
  <c r="J24" i="5" s="1"/>
  <c r="W24" i="5"/>
  <c r="V24" i="5"/>
  <c r="P24" i="5"/>
  <c r="O24" i="5"/>
  <c r="Q24" i="5" s="1"/>
  <c r="M24" i="5"/>
  <c r="H24" i="5"/>
  <c r="C24" i="5"/>
  <c r="Z23" i="5"/>
  <c r="AB23" i="5" s="1"/>
  <c r="J23" i="5" s="1"/>
  <c r="W23" i="5"/>
  <c r="V23" i="5"/>
  <c r="Q23" i="5"/>
  <c r="P23" i="5"/>
  <c r="O23" i="5"/>
  <c r="M23" i="5"/>
  <c r="H23" i="5"/>
  <c r="C23" i="5"/>
  <c r="AB22" i="5"/>
  <c r="J22" i="5" s="1"/>
  <c r="Z22" i="5"/>
  <c r="W22" i="5"/>
  <c r="V22" i="5"/>
  <c r="P22" i="5"/>
  <c r="Q22" i="5" s="1"/>
  <c r="O22" i="5"/>
  <c r="M22" i="5"/>
  <c r="H22" i="5"/>
  <c r="C22" i="5"/>
  <c r="AB21" i="5"/>
  <c r="J21" i="5" s="1"/>
  <c r="K21" i="5" s="1"/>
  <c r="Z21" i="5"/>
  <c r="W21" i="5"/>
  <c r="V21" i="5"/>
  <c r="P21" i="5"/>
  <c r="O21" i="5"/>
  <c r="Q21" i="5" s="1"/>
  <c r="M21" i="5"/>
  <c r="I21" i="5"/>
  <c r="H21" i="5"/>
  <c r="C21" i="5"/>
  <c r="Z20" i="5"/>
  <c r="AB20" i="5" s="1"/>
  <c r="J20" i="5" s="1"/>
  <c r="W20" i="5"/>
  <c r="V20" i="5"/>
  <c r="P20" i="5"/>
  <c r="Q20" i="5" s="1"/>
  <c r="O20" i="5"/>
  <c r="M20" i="5"/>
  <c r="H20" i="5"/>
  <c r="C20" i="5"/>
  <c r="AB19" i="5"/>
  <c r="J19" i="5" s="1"/>
  <c r="I19" i="5" s="1"/>
  <c r="Z19" i="5"/>
  <c r="W19" i="5"/>
  <c r="V19" i="5"/>
  <c r="P19" i="5"/>
  <c r="O19" i="5"/>
  <c r="Q19" i="5" s="1"/>
  <c r="M19" i="5"/>
  <c r="H19" i="5"/>
  <c r="C19" i="5"/>
  <c r="Z18" i="5"/>
  <c r="AB18" i="5" s="1"/>
  <c r="J18" i="5" s="1"/>
  <c r="W18" i="5"/>
  <c r="V18" i="5"/>
  <c r="Q18" i="5"/>
  <c r="P18" i="5"/>
  <c r="O18" i="5"/>
  <c r="M18" i="5"/>
  <c r="H18" i="5"/>
  <c r="C18" i="5"/>
  <c r="Z17" i="5"/>
  <c r="AB17" i="5" s="1"/>
  <c r="J17" i="5" s="1"/>
  <c r="W17" i="5"/>
  <c r="V17" i="5"/>
  <c r="P17" i="5"/>
  <c r="O17" i="5"/>
  <c r="Q17" i="5" s="1"/>
  <c r="M17" i="5"/>
  <c r="H17" i="5"/>
  <c r="C17" i="5"/>
  <c r="Z16" i="5"/>
  <c r="AB16" i="5" s="1"/>
  <c r="J16" i="5" s="1"/>
  <c r="W16" i="5"/>
  <c r="V16" i="5"/>
  <c r="P16" i="5"/>
  <c r="O16" i="5"/>
  <c r="Q16" i="5" s="1"/>
  <c r="M16" i="5"/>
  <c r="H16" i="5"/>
  <c r="C16" i="5"/>
  <c r="Z15" i="5"/>
  <c r="AB15" i="5" s="1"/>
  <c r="J15" i="5" s="1"/>
  <c r="W15" i="5"/>
  <c r="V15" i="5"/>
  <c r="Q15" i="5"/>
  <c r="P15" i="5"/>
  <c r="O15" i="5"/>
  <c r="M15" i="5"/>
  <c r="H15" i="5"/>
  <c r="C15" i="5"/>
  <c r="AB14" i="5"/>
  <c r="J14" i="5" s="1"/>
  <c r="Z14" i="5"/>
  <c r="W14" i="5"/>
  <c r="V14" i="5"/>
  <c r="P14" i="5"/>
  <c r="O14" i="5"/>
  <c r="Q14" i="5" s="1"/>
  <c r="M14" i="5"/>
  <c r="H14" i="5"/>
  <c r="C14" i="5"/>
  <c r="AB13" i="5"/>
  <c r="J13" i="5" s="1"/>
  <c r="K13" i="5" s="1"/>
  <c r="Z13" i="5"/>
  <c r="W13" i="5"/>
  <c r="V13" i="5"/>
  <c r="P13" i="5"/>
  <c r="O13" i="5"/>
  <c r="Q13" i="5" s="1"/>
  <c r="M13" i="5"/>
  <c r="I13" i="5"/>
  <c r="H13" i="5"/>
  <c r="C13" i="5"/>
  <c r="Z12" i="5"/>
  <c r="AB12" i="5" s="1"/>
  <c r="J12" i="5" s="1"/>
  <c r="W12" i="5"/>
  <c r="W3" i="5" s="1"/>
  <c r="V12" i="5"/>
  <c r="V3" i="5" s="1"/>
  <c r="P12" i="5"/>
  <c r="Q12" i="5" s="1"/>
  <c r="O12" i="5"/>
  <c r="M12" i="5"/>
  <c r="H12" i="5"/>
  <c r="C12" i="5"/>
  <c r="AE3" i="5"/>
  <c r="U3" i="5"/>
  <c r="G3" i="5"/>
  <c r="H3" i="5" s="1"/>
  <c r="F3" i="5"/>
  <c r="D3" i="5"/>
  <c r="C3" i="5"/>
  <c r="A2" i="5"/>
  <c r="A1" i="5"/>
  <c r="AB30" i="4"/>
  <c r="J30" i="4" s="1"/>
  <c r="K30" i="4" s="1"/>
  <c r="Z30" i="4"/>
  <c r="W30" i="4"/>
  <c r="V30" i="4"/>
  <c r="P30" i="4"/>
  <c r="O30" i="4"/>
  <c r="Q30" i="4" s="1"/>
  <c r="M30" i="4"/>
  <c r="H30" i="4"/>
  <c r="C30" i="4"/>
  <c r="Z29" i="4"/>
  <c r="AB29" i="4" s="1"/>
  <c r="J29" i="4" s="1"/>
  <c r="W29" i="4"/>
  <c r="V29" i="4"/>
  <c r="P29" i="4"/>
  <c r="Q29" i="4" s="1"/>
  <c r="O29" i="4"/>
  <c r="M29" i="4"/>
  <c r="H29" i="4"/>
  <c r="C29" i="4"/>
  <c r="AB28" i="4"/>
  <c r="J28" i="4" s="1"/>
  <c r="I28" i="4" s="1"/>
  <c r="Z28" i="4"/>
  <c r="W28" i="4"/>
  <c r="V28" i="4"/>
  <c r="P28" i="4"/>
  <c r="O28" i="4"/>
  <c r="Q28" i="4" s="1"/>
  <c r="M28" i="4"/>
  <c r="H28" i="4"/>
  <c r="C28" i="4"/>
  <c r="Z27" i="4"/>
  <c r="AB27" i="4" s="1"/>
  <c r="J27" i="4" s="1"/>
  <c r="W27" i="4"/>
  <c r="V27" i="4"/>
  <c r="Q27" i="4"/>
  <c r="P27" i="4"/>
  <c r="O27" i="4"/>
  <c r="M27" i="4"/>
  <c r="H27" i="4"/>
  <c r="C27" i="4"/>
  <c r="Z26" i="4"/>
  <c r="AB26" i="4" s="1"/>
  <c r="J26" i="4" s="1"/>
  <c r="W26" i="4"/>
  <c r="V26" i="4"/>
  <c r="P26" i="4"/>
  <c r="O26" i="4"/>
  <c r="Q26" i="4" s="1"/>
  <c r="M26" i="4"/>
  <c r="H26" i="4"/>
  <c r="C26" i="4"/>
  <c r="Z25" i="4"/>
  <c r="AB25" i="4" s="1"/>
  <c r="W25" i="4"/>
  <c r="V25" i="4"/>
  <c r="P25" i="4"/>
  <c r="O25" i="4"/>
  <c r="Q25" i="4" s="1"/>
  <c r="M25" i="4"/>
  <c r="J25" i="4"/>
  <c r="H25" i="4"/>
  <c r="C25" i="4"/>
  <c r="Z24" i="4"/>
  <c r="AB24" i="4" s="1"/>
  <c r="J24" i="4" s="1"/>
  <c r="W24" i="4"/>
  <c r="V24" i="4"/>
  <c r="Q24" i="4"/>
  <c r="P24" i="4"/>
  <c r="O24" i="4"/>
  <c r="M24" i="4"/>
  <c r="H24" i="4"/>
  <c r="C24" i="4"/>
  <c r="AB23" i="4"/>
  <c r="J23" i="4" s="1"/>
  <c r="Z23" i="4"/>
  <c r="W23" i="4"/>
  <c r="V23" i="4"/>
  <c r="P23" i="4"/>
  <c r="Q23" i="4" s="1"/>
  <c r="O23" i="4"/>
  <c r="M23" i="4"/>
  <c r="H23" i="4"/>
  <c r="C23" i="4"/>
  <c r="AB22" i="4"/>
  <c r="J22" i="4" s="1"/>
  <c r="K22" i="4" s="1"/>
  <c r="Z22" i="4"/>
  <c r="W22" i="4"/>
  <c r="V22" i="4"/>
  <c r="P22" i="4"/>
  <c r="O22" i="4"/>
  <c r="Q22" i="4" s="1"/>
  <c r="M22" i="4"/>
  <c r="H22" i="4"/>
  <c r="C22" i="4"/>
  <c r="Z21" i="4"/>
  <c r="AB21" i="4" s="1"/>
  <c r="J21" i="4" s="1"/>
  <c r="W21" i="4"/>
  <c r="V21" i="4"/>
  <c r="P21" i="4"/>
  <c r="Q21" i="4" s="1"/>
  <c r="O21" i="4"/>
  <c r="M21" i="4"/>
  <c r="H21" i="4"/>
  <c r="C21" i="4"/>
  <c r="AB20" i="4"/>
  <c r="J20" i="4" s="1"/>
  <c r="I20" i="4" s="1"/>
  <c r="Z20" i="4"/>
  <c r="W20" i="4"/>
  <c r="V20" i="4"/>
  <c r="P20" i="4"/>
  <c r="O20" i="4"/>
  <c r="Q20" i="4" s="1"/>
  <c r="M20" i="4"/>
  <c r="H20" i="4"/>
  <c r="C20" i="4"/>
  <c r="Z19" i="4"/>
  <c r="AB19" i="4" s="1"/>
  <c r="J19" i="4" s="1"/>
  <c r="W19" i="4"/>
  <c r="V19" i="4"/>
  <c r="Q19" i="4"/>
  <c r="P19" i="4"/>
  <c r="O19" i="4"/>
  <c r="M19" i="4"/>
  <c r="H19" i="4"/>
  <c r="C19" i="4"/>
  <c r="Z18" i="4"/>
  <c r="AB18" i="4" s="1"/>
  <c r="J18" i="4" s="1"/>
  <c r="W18" i="4"/>
  <c r="V18" i="4"/>
  <c r="P18" i="4"/>
  <c r="O18" i="4"/>
  <c r="Q18" i="4" s="1"/>
  <c r="M18" i="4"/>
  <c r="H18" i="4"/>
  <c r="C18" i="4"/>
  <c r="Z17" i="4"/>
  <c r="AB17" i="4" s="1"/>
  <c r="J17" i="4" s="1"/>
  <c r="W17" i="4"/>
  <c r="V17" i="4"/>
  <c r="P17" i="4"/>
  <c r="O17" i="4"/>
  <c r="Q17" i="4" s="1"/>
  <c r="M17" i="4"/>
  <c r="H17" i="4"/>
  <c r="C17" i="4"/>
  <c r="Z16" i="4"/>
  <c r="AB16" i="4" s="1"/>
  <c r="J16" i="4" s="1"/>
  <c r="W16" i="4"/>
  <c r="V16" i="4"/>
  <c r="Q16" i="4"/>
  <c r="P16" i="4"/>
  <c r="O16" i="4"/>
  <c r="M16" i="4"/>
  <c r="H16" i="4"/>
  <c r="C16" i="4"/>
  <c r="AB15" i="4"/>
  <c r="J15" i="4" s="1"/>
  <c r="Z15" i="4"/>
  <c r="W15" i="4"/>
  <c r="V15" i="4"/>
  <c r="P15" i="4"/>
  <c r="O15" i="4"/>
  <c r="Q15" i="4" s="1"/>
  <c r="M15" i="4"/>
  <c r="H15" i="4"/>
  <c r="C15" i="4"/>
  <c r="AB14" i="4"/>
  <c r="J14" i="4" s="1"/>
  <c r="K14" i="4" s="1"/>
  <c r="Z14" i="4"/>
  <c r="W14" i="4"/>
  <c r="V14" i="4"/>
  <c r="P14" i="4"/>
  <c r="O14" i="4"/>
  <c r="Q14" i="4" s="1"/>
  <c r="M14" i="4"/>
  <c r="H14" i="4"/>
  <c r="C14" i="4"/>
  <c r="Z13" i="4"/>
  <c r="AB13" i="4" s="1"/>
  <c r="J13" i="4" s="1"/>
  <c r="W13" i="4"/>
  <c r="V13" i="4"/>
  <c r="P13" i="4"/>
  <c r="O13" i="4"/>
  <c r="M13" i="4"/>
  <c r="H13" i="4"/>
  <c r="C13" i="4"/>
  <c r="AB12" i="4"/>
  <c r="J12" i="4" s="1"/>
  <c r="I12" i="4" s="1"/>
  <c r="Z12" i="4"/>
  <c r="W12" i="4"/>
  <c r="V12" i="4"/>
  <c r="P12" i="4"/>
  <c r="O12" i="4"/>
  <c r="Q12" i="4" s="1"/>
  <c r="M12" i="4"/>
  <c r="H12" i="4"/>
  <c r="C12" i="4"/>
  <c r="Z11" i="4"/>
  <c r="AB11" i="4" s="1"/>
  <c r="W11" i="4"/>
  <c r="V11" i="4"/>
  <c r="Q11" i="4"/>
  <c r="P11" i="4"/>
  <c r="O11" i="4"/>
  <c r="M11" i="4"/>
  <c r="J11" i="4"/>
  <c r="H11" i="4"/>
  <c r="C11" i="4"/>
  <c r="Z10" i="4"/>
  <c r="AB10" i="4" s="1"/>
  <c r="J10" i="4" s="1"/>
  <c r="W10" i="4"/>
  <c r="V10" i="4"/>
  <c r="P10" i="4"/>
  <c r="O10" i="4"/>
  <c r="Q10" i="4" s="1"/>
  <c r="M10" i="4"/>
  <c r="H10" i="4"/>
  <c r="C10" i="4"/>
  <c r="Z9" i="4"/>
  <c r="AB9" i="4" s="1"/>
  <c r="W9" i="4"/>
  <c r="V9" i="4"/>
  <c r="P9" i="4"/>
  <c r="O9" i="4"/>
  <c r="Q9" i="4" s="1"/>
  <c r="M9" i="4"/>
  <c r="J9" i="4"/>
  <c r="H9" i="4"/>
  <c r="C9" i="4"/>
  <c r="Z8" i="4"/>
  <c r="AB8" i="4" s="1"/>
  <c r="J8" i="4" s="1"/>
  <c r="K8" i="4" s="1"/>
  <c r="W8" i="4"/>
  <c r="V8" i="4"/>
  <c r="Q8" i="4"/>
  <c r="P8" i="4"/>
  <c r="O8" i="4"/>
  <c r="M8" i="4"/>
  <c r="H8" i="4"/>
  <c r="C8" i="4"/>
  <c r="AB7" i="4"/>
  <c r="J7" i="4" s="1"/>
  <c r="Z7" i="4"/>
  <c r="W7" i="4"/>
  <c r="V7" i="4"/>
  <c r="P7" i="4"/>
  <c r="O7" i="4"/>
  <c r="M7" i="4"/>
  <c r="H7" i="4"/>
  <c r="C7" i="4"/>
  <c r="AB6" i="4"/>
  <c r="J6" i="4" s="1"/>
  <c r="Z6" i="4"/>
  <c r="W6" i="4"/>
  <c r="W3" i="4" s="1"/>
  <c r="V6" i="4"/>
  <c r="P6" i="4"/>
  <c r="O6" i="4"/>
  <c r="Q6" i="4" s="1"/>
  <c r="M6" i="4"/>
  <c r="K6" i="4"/>
  <c r="I6" i="4"/>
  <c r="H6" i="4"/>
  <c r="C6" i="4"/>
  <c r="Z5" i="4"/>
  <c r="AB5" i="4" s="1"/>
  <c r="J5" i="4" s="1"/>
  <c r="W5" i="4"/>
  <c r="V5" i="4"/>
  <c r="V3" i="4" s="1"/>
  <c r="P5" i="4"/>
  <c r="Q5" i="4" s="1"/>
  <c r="O5" i="4"/>
  <c r="M5" i="4"/>
  <c r="H5" i="4"/>
  <c r="C5" i="4"/>
  <c r="AB4" i="4"/>
  <c r="J4" i="4" s="1"/>
  <c r="Z4" i="4"/>
  <c r="W4" i="4"/>
  <c r="V4" i="4"/>
  <c r="P4" i="4"/>
  <c r="O4" i="4"/>
  <c r="Q4" i="4" s="1"/>
  <c r="M4" i="4"/>
  <c r="K4" i="4"/>
  <c r="H4" i="4"/>
  <c r="C4" i="4"/>
  <c r="AE3" i="4"/>
  <c r="U3" i="4"/>
  <c r="G3" i="4"/>
  <c r="H3" i="4" s="1"/>
  <c r="F3" i="4"/>
  <c r="D3" i="4"/>
  <c r="C3" i="4"/>
  <c r="A2" i="4"/>
  <c r="A1" i="4"/>
  <c r="Z30" i="3"/>
  <c r="AB30" i="3" s="1"/>
  <c r="J30" i="3" s="1"/>
  <c r="K30" i="3" s="1"/>
  <c r="W30" i="3"/>
  <c r="V30" i="3"/>
  <c r="P30" i="3"/>
  <c r="Q30" i="3" s="1"/>
  <c r="O30" i="3"/>
  <c r="M30" i="3"/>
  <c r="H30" i="3"/>
  <c r="C30" i="3"/>
  <c r="AB29" i="3"/>
  <c r="Z29" i="3"/>
  <c r="W29" i="3"/>
  <c r="V29" i="3"/>
  <c r="P29" i="3"/>
  <c r="O29" i="3"/>
  <c r="Q29" i="3" s="1"/>
  <c r="M29" i="3"/>
  <c r="K29" i="3"/>
  <c r="J29" i="3"/>
  <c r="I29" i="3" s="1"/>
  <c r="H29" i="3"/>
  <c r="C29" i="3"/>
  <c r="AB28" i="3"/>
  <c r="J28" i="3" s="1"/>
  <c r="Z28" i="3"/>
  <c r="W28" i="3"/>
  <c r="V28" i="3"/>
  <c r="Q28" i="3"/>
  <c r="P28" i="3"/>
  <c r="O28" i="3"/>
  <c r="M28" i="3"/>
  <c r="H28" i="3"/>
  <c r="C28" i="3"/>
  <c r="Z27" i="3"/>
  <c r="AB27" i="3" s="1"/>
  <c r="J27" i="3" s="1"/>
  <c r="W27" i="3"/>
  <c r="V27" i="3"/>
  <c r="P27" i="3"/>
  <c r="O27" i="3"/>
  <c r="Q27" i="3" s="1"/>
  <c r="M27" i="3"/>
  <c r="H27" i="3"/>
  <c r="C27" i="3"/>
  <c r="Z26" i="3"/>
  <c r="AB26" i="3" s="1"/>
  <c r="J26" i="3" s="1"/>
  <c r="W26" i="3"/>
  <c r="V26" i="3"/>
  <c r="P26" i="3"/>
  <c r="O26" i="3"/>
  <c r="Q26" i="3" s="1"/>
  <c r="M26" i="3"/>
  <c r="H26" i="3"/>
  <c r="C26" i="3"/>
  <c r="Z25" i="3"/>
  <c r="AB25" i="3" s="1"/>
  <c r="J25" i="3" s="1"/>
  <c r="W25" i="3"/>
  <c r="V25" i="3"/>
  <c r="Q25" i="3"/>
  <c r="P25" i="3"/>
  <c r="O25" i="3"/>
  <c r="M25" i="3"/>
  <c r="H25" i="3"/>
  <c r="C25" i="3"/>
  <c r="AB24" i="3"/>
  <c r="J24" i="3" s="1"/>
  <c r="I24" i="3" s="1"/>
  <c r="Z24" i="3"/>
  <c r="W24" i="3"/>
  <c r="V24" i="3"/>
  <c r="P24" i="3"/>
  <c r="O24" i="3"/>
  <c r="Q24" i="3" s="1"/>
  <c r="M24" i="3"/>
  <c r="K24" i="3"/>
  <c r="H24" i="3"/>
  <c r="C24" i="3"/>
  <c r="AB23" i="3"/>
  <c r="Z23" i="3"/>
  <c r="W23" i="3"/>
  <c r="V23" i="3"/>
  <c r="P23" i="3"/>
  <c r="O23" i="3"/>
  <c r="Q23" i="3" s="1"/>
  <c r="M23" i="3"/>
  <c r="K23" i="3"/>
  <c r="J23" i="3"/>
  <c r="I23" i="3" s="1"/>
  <c r="H23" i="3"/>
  <c r="C23" i="3"/>
  <c r="Z22" i="3"/>
  <c r="AB22" i="3" s="1"/>
  <c r="J22" i="3" s="1"/>
  <c r="W22" i="3"/>
  <c r="V22" i="3"/>
  <c r="Q22" i="3"/>
  <c r="P22" i="3"/>
  <c r="O22" i="3"/>
  <c r="M22" i="3"/>
  <c r="H22" i="3"/>
  <c r="C22" i="3"/>
  <c r="AB21" i="3"/>
  <c r="J21" i="3" s="1"/>
  <c r="Z21" i="3"/>
  <c r="W21" i="3"/>
  <c r="V21" i="3"/>
  <c r="P21" i="3"/>
  <c r="O21" i="3"/>
  <c r="Q21" i="3" s="1"/>
  <c r="M21" i="3"/>
  <c r="H21" i="3"/>
  <c r="C21" i="3"/>
  <c r="Z20" i="3"/>
  <c r="AB20" i="3" s="1"/>
  <c r="J20" i="3" s="1"/>
  <c r="W20" i="3"/>
  <c r="V20" i="3"/>
  <c r="Q20" i="3"/>
  <c r="P20" i="3"/>
  <c r="O20" i="3"/>
  <c r="M20" i="3"/>
  <c r="H20" i="3"/>
  <c r="C20" i="3"/>
  <c r="Z19" i="3"/>
  <c r="AB19" i="3" s="1"/>
  <c r="J19" i="3" s="1"/>
  <c r="K19" i="3" s="1"/>
  <c r="W19" i="3"/>
  <c r="V19" i="3"/>
  <c r="P19" i="3"/>
  <c r="O19" i="3"/>
  <c r="Q19" i="3" s="1"/>
  <c r="M19" i="3"/>
  <c r="I19" i="3"/>
  <c r="H19" i="3"/>
  <c r="C19" i="3"/>
  <c r="Z18" i="3"/>
  <c r="AB18" i="3" s="1"/>
  <c r="J18" i="3" s="1"/>
  <c r="W18" i="3"/>
  <c r="V18" i="3"/>
  <c r="P18" i="3"/>
  <c r="O18" i="3"/>
  <c r="Q18" i="3" s="1"/>
  <c r="M18" i="3"/>
  <c r="H18" i="3"/>
  <c r="C18" i="3"/>
  <c r="Z17" i="3"/>
  <c r="AB17" i="3" s="1"/>
  <c r="J17" i="3" s="1"/>
  <c r="W17" i="3"/>
  <c r="V17" i="3"/>
  <c r="P17" i="3"/>
  <c r="Q17" i="3" s="1"/>
  <c r="O17" i="3"/>
  <c r="M17" i="3"/>
  <c r="H17" i="3"/>
  <c r="C17" i="3"/>
  <c r="AB16" i="3"/>
  <c r="J16" i="3" s="1"/>
  <c r="I16" i="3" s="1"/>
  <c r="Z16" i="3"/>
  <c r="W16" i="3"/>
  <c r="V16" i="3"/>
  <c r="Q16" i="3"/>
  <c r="P16" i="3"/>
  <c r="O16" i="3"/>
  <c r="M16" i="3"/>
  <c r="K16" i="3"/>
  <c r="H16" i="3"/>
  <c r="C16" i="3"/>
  <c r="Z15" i="3"/>
  <c r="AB15" i="3" s="1"/>
  <c r="J15" i="3" s="1"/>
  <c r="W15" i="3"/>
  <c r="V15" i="3"/>
  <c r="P15" i="3"/>
  <c r="O15" i="3"/>
  <c r="Q15" i="3" s="1"/>
  <c r="M15" i="3"/>
  <c r="H15" i="3"/>
  <c r="C15" i="3"/>
  <c r="Z14" i="3"/>
  <c r="AB14" i="3" s="1"/>
  <c r="J14" i="3" s="1"/>
  <c r="W14" i="3"/>
  <c r="V14" i="3"/>
  <c r="Q14" i="3"/>
  <c r="P14" i="3"/>
  <c r="O14" i="3"/>
  <c r="M14" i="3"/>
  <c r="H14" i="3"/>
  <c r="C14" i="3"/>
  <c r="AB13" i="3"/>
  <c r="J13" i="3" s="1"/>
  <c r="Z13" i="3"/>
  <c r="W13" i="3"/>
  <c r="V13" i="3"/>
  <c r="P13" i="3"/>
  <c r="O13" i="3"/>
  <c r="Q13" i="3" s="1"/>
  <c r="M13" i="3"/>
  <c r="H13" i="3"/>
  <c r="C13" i="3"/>
  <c r="Z12" i="3"/>
  <c r="AB12" i="3" s="1"/>
  <c r="J12" i="3" s="1"/>
  <c r="W12" i="3"/>
  <c r="V12" i="3"/>
  <c r="Q12" i="3"/>
  <c r="P12" i="3"/>
  <c r="O12" i="3"/>
  <c r="M12" i="3"/>
  <c r="H12" i="3"/>
  <c r="C12" i="3"/>
  <c r="Z11" i="3"/>
  <c r="AB11" i="3" s="1"/>
  <c r="J11" i="3" s="1"/>
  <c r="K11" i="3" s="1"/>
  <c r="W11" i="3"/>
  <c r="V11" i="3"/>
  <c r="P11" i="3"/>
  <c r="O11" i="3"/>
  <c r="Q11" i="3" s="1"/>
  <c r="M11" i="3"/>
  <c r="I11" i="3"/>
  <c r="H11" i="3"/>
  <c r="C11" i="3"/>
  <c r="AB10" i="3"/>
  <c r="Z10" i="3"/>
  <c r="W10" i="3"/>
  <c r="V10" i="3"/>
  <c r="P10" i="3"/>
  <c r="O10" i="3"/>
  <c r="M10" i="3"/>
  <c r="K10" i="3"/>
  <c r="J10" i="3"/>
  <c r="I10" i="3" s="1"/>
  <c r="H10" i="3"/>
  <c r="C10" i="3"/>
  <c r="AB9" i="3"/>
  <c r="J9" i="3" s="1"/>
  <c r="Z9" i="3"/>
  <c r="W9" i="3"/>
  <c r="V9" i="3"/>
  <c r="Q9" i="3"/>
  <c r="P9" i="3"/>
  <c r="O9" i="3"/>
  <c r="M9" i="3"/>
  <c r="H9" i="3"/>
  <c r="C9" i="3"/>
  <c r="AB8" i="3"/>
  <c r="J8" i="3" s="1"/>
  <c r="I8" i="3" s="1"/>
  <c r="Z8" i="3"/>
  <c r="W8" i="3"/>
  <c r="V8" i="3"/>
  <c r="Q8" i="3"/>
  <c r="P8" i="3"/>
  <c r="O8" i="3"/>
  <c r="M8" i="3"/>
  <c r="K8" i="3"/>
  <c r="H8" i="3"/>
  <c r="C8" i="3"/>
  <c r="AB7" i="3"/>
  <c r="J7" i="3" s="1"/>
  <c r="Z7" i="3"/>
  <c r="W7" i="3"/>
  <c r="V7" i="3"/>
  <c r="P7" i="3"/>
  <c r="O7" i="3"/>
  <c r="Q7" i="3" s="1"/>
  <c r="M7" i="3"/>
  <c r="H7" i="3"/>
  <c r="C7" i="3"/>
  <c r="Z6" i="3"/>
  <c r="AB6" i="3" s="1"/>
  <c r="W6" i="3"/>
  <c r="V6" i="3"/>
  <c r="P6" i="3"/>
  <c r="O6" i="3"/>
  <c r="Q6" i="3" s="1"/>
  <c r="M6" i="3"/>
  <c r="J6" i="3"/>
  <c r="K6" i="3" s="1"/>
  <c r="H6" i="3"/>
  <c r="C6" i="3"/>
  <c r="Z5" i="3"/>
  <c r="AB5" i="3" s="1"/>
  <c r="J5" i="3" s="1"/>
  <c r="W5" i="3"/>
  <c r="V5" i="3"/>
  <c r="Q5" i="3"/>
  <c r="P5" i="3"/>
  <c r="O5" i="3"/>
  <c r="M5" i="3"/>
  <c r="H5" i="3"/>
  <c r="C5" i="3"/>
  <c r="AB4" i="3"/>
  <c r="J4" i="3" s="1"/>
  <c r="Z4" i="3"/>
  <c r="W4" i="3"/>
  <c r="V4" i="3"/>
  <c r="Q4" i="3"/>
  <c r="P4" i="3"/>
  <c r="O4" i="3"/>
  <c r="M4" i="3"/>
  <c r="H4" i="3"/>
  <c r="C4" i="3"/>
  <c r="AE3" i="3"/>
  <c r="V3" i="3"/>
  <c r="U3" i="3"/>
  <c r="H3" i="3"/>
  <c r="G3" i="3"/>
  <c r="F3" i="3"/>
  <c r="D3" i="3"/>
  <c r="C3" i="3"/>
  <c r="A2" i="3"/>
  <c r="A1" i="3"/>
  <c r="Z30" i="2"/>
  <c r="AB30" i="2" s="1"/>
  <c r="J30" i="2" s="1"/>
  <c r="W30" i="2"/>
  <c r="V30" i="2"/>
  <c r="Q30" i="2"/>
  <c r="P30" i="2"/>
  <c r="O30" i="2"/>
  <c r="M30" i="2"/>
  <c r="H30" i="2"/>
  <c r="C30" i="2"/>
  <c r="AB29" i="2"/>
  <c r="J29" i="2" s="1"/>
  <c r="Z29" i="2"/>
  <c r="W29" i="2"/>
  <c r="V29" i="2"/>
  <c r="Q29" i="2"/>
  <c r="P29" i="2"/>
  <c r="O29" i="2"/>
  <c r="M29" i="2"/>
  <c r="H29" i="2"/>
  <c r="C29" i="2"/>
  <c r="Z28" i="2"/>
  <c r="AB28" i="2" s="1"/>
  <c r="J28" i="2" s="1"/>
  <c r="K28" i="2" s="1"/>
  <c r="W28" i="2"/>
  <c r="V28" i="2"/>
  <c r="Q28" i="2"/>
  <c r="P28" i="2"/>
  <c r="O28" i="2"/>
  <c r="M28" i="2"/>
  <c r="H28" i="2"/>
  <c r="C28" i="2"/>
  <c r="Z27" i="2"/>
  <c r="AB27" i="2" s="1"/>
  <c r="J27" i="2" s="1"/>
  <c r="W27" i="2"/>
  <c r="V27" i="2"/>
  <c r="P27" i="2"/>
  <c r="O27" i="2"/>
  <c r="M27" i="2"/>
  <c r="H27" i="2"/>
  <c r="C27" i="2"/>
  <c r="AB26" i="2"/>
  <c r="J26" i="2" s="1"/>
  <c r="Z26" i="2"/>
  <c r="W26" i="2"/>
  <c r="V26" i="2"/>
  <c r="P26" i="2"/>
  <c r="Q26" i="2" s="1"/>
  <c r="O26" i="2"/>
  <c r="M26" i="2"/>
  <c r="H26" i="2"/>
  <c r="C26" i="2"/>
  <c r="AB25" i="2"/>
  <c r="J25" i="2" s="1"/>
  <c r="I25" i="2" s="1"/>
  <c r="Z25" i="2"/>
  <c r="W25" i="2"/>
  <c r="V25" i="2"/>
  <c r="P25" i="2"/>
  <c r="O25" i="2"/>
  <c r="Q25" i="2" s="1"/>
  <c r="M25" i="2"/>
  <c r="K25" i="2"/>
  <c r="H25" i="2"/>
  <c r="C25" i="2"/>
  <c r="AB24" i="2"/>
  <c r="Z24" i="2"/>
  <c r="W24" i="2"/>
  <c r="V24" i="2"/>
  <c r="P24" i="2"/>
  <c r="O24" i="2"/>
  <c r="Q24" i="2" s="1"/>
  <c r="M24" i="2"/>
  <c r="K24" i="2"/>
  <c r="J24" i="2"/>
  <c r="I24" i="2" s="1"/>
  <c r="H24" i="2"/>
  <c r="C24" i="2"/>
  <c r="Z23" i="2"/>
  <c r="AB23" i="2" s="1"/>
  <c r="J23" i="2" s="1"/>
  <c r="W23" i="2"/>
  <c r="V23" i="2"/>
  <c r="Q23" i="2"/>
  <c r="P23" i="2"/>
  <c r="O23" i="2"/>
  <c r="M23" i="2"/>
  <c r="H23" i="2"/>
  <c r="C23" i="2"/>
  <c r="AB22" i="2"/>
  <c r="J22" i="2" s="1"/>
  <c r="Z22" i="2"/>
  <c r="W22" i="2"/>
  <c r="V22" i="2"/>
  <c r="P22" i="2"/>
  <c r="O22" i="2"/>
  <c r="Q22" i="2" s="1"/>
  <c r="M22" i="2"/>
  <c r="H22" i="2"/>
  <c r="C22" i="2"/>
  <c r="Z21" i="2"/>
  <c r="AB21" i="2" s="1"/>
  <c r="J21" i="2" s="1"/>
  <c r="W21" i="2"/>
  <c r="V21" i="2"/>
  <c r="Q21" i="2"/>
  <c r="P21" i="2"/>
  <c r="O21" i="2"/>
  <c r="M21" i="2"/>
  <c r="H21" i="2"/>
  <c r="C21" i="2"/>
  <c r="Z20" i="2"/>
  <c r="AB20" i="2" s="1"/>
  <c r="J20" i="2" s="1"/>
  <c r="K20" i="2" s="1"/>
  <c r="W20" i="2"/>
  <c r="V20" i="2"/>
  <c r="P20" i="2"/>
  <c r="O20" i="2"/>
  <c r="Q20" i="2" s="1"/>
  <c r="M20" i="2"/>
  <c r="I20" i="2"/>
  <c r="H20" i="2"/>
  <c r="C20" i="2"/>
  <c r="Z19" i="2"/>
  <c r="AB19" i="2" s="1"/>
  <c r="J19" i="2" s="1"/>
  <c r="W19" i="2"/>
  <c r="V19" i="2"/>
  <c r="P19" i="2"/>
  <c r="O19" i="2"/>
  <c r="Q19" i="2" s="1"/>
  <c r="M19" i="2"/>
  <c r="H19" i="2"/>
  <c r="C19" i="2"/>
  <c r="Z18" i="2"/>
  <c r="AB18" i="2" s="1"/>
  <c r="J18" i="2" s="1"/>
  <c r="W18" i="2"/>
  <c r="V18" i="2"/>
  <c r="P18" i="2"/>
  <c r="Q18" i="2" s="1"/>
  <c r="O18" i="2"/>
  <c r="M18" i="2"/>
  <c r="H18" i="2"/>
  <c r="C18" i="2"/>
  <c r="AB17" i="2"/>
  <c r="J17" i="2" s="1"/>
  <c r="I17" i="2" s="1"/>
  <c r="Z17" i="2"/>
  <c r="W17" i="2"/>
  <c r="V17" i="2"/>
  <c r="Q17" i="2"/>
  <c r="P17" i="2"/>
  <c r="O17" i="2"/>
  <c r="M17" i="2"/>
  <c r="H17" i="2"/>
  <c r="C17" i="2"/>
  <c r="Z16" i="2"/>
  <c r="AB16" i="2" s="1"/>
  <c r="J16" i="2" s="1"/>
  <c r="W16" i="2"/>
  <c r="V16" i="2"/>
  <c r="P16" i="2"/>
  <c r="O16" i="2"/>
  <c r="Q16" i="2" s="1"/>
  <c r="M16" i="2"/>
  <c r="H16" i="2"/>
  <c r="C16" i="2"/>
  <c r="Z15" i="2"/>
  <c r="AB15" i="2" s="1"/>
  <c r="J15" i="2" s="1"/>
  <c r="W15" i="2"/>
  <c r="V15" i="2"/>
  <c r="P15" i="2"/>
  <c r="Q15" i="2" s="1"/>
  <c r="O15" i="2"/>
  <c r="M15" i="2"/>
  <c r="H15" i="2"/>
  <c r="C15" i="2"/>
  <c r="AB14" i="2"/>
  <c r="J14" i="2" s="1"/>
  <c r="Z14" i="2"/>
  <c r="W14" i="2"/>
  <c r="V14" i="2"/>
  <c r="P14" i="2"/>
  <c r="O14" i="2"/>
  <c r="Q14" i="2" s="1"/>
  <c r="M14" i="2"/>
  <c r="H14" i="2"/>
  <c r="C14" i="2"/>
  <c r="Z13" i="2"/>
  <c r="AB13" i="2" s="1"/>
  <c r="J13" i="2" s="1"/>
  <c r="W13" i="2"/>
  <c r="V13" i="2"/>
  <c r="P13" i="2"/>
  <c r="O13" i="2"/>
  <c r="Q13" i="2" s="1"/>
  <c r="M13" i="2"/>
  <c r="H13" i="2"/>
  <c r="C13" i="2"/>
  <c r="Z12" i="2"/>
  <c r="AB12" i="2" s="1"/>
  <c r="J12" i="2" s="1"/>
  <c r="W12" i="2"/>
  <c r="V12" i="2"/>
  <c r="P12" i="2"/>
  <c r="O12" i="2"/>
  <c r="Q12" i="2" s="1"/>
  <c r="M12" i="2"/>
  <c r="H12" i="2"/>
  <c r="C12" i="2"/>
  <c r="Z11" i="2"/>
  <c r="AB11" i="2" s="1"/>
  <c r="J11" i="2" s="1"/>
  <c r="W11" i="2"/>
  <c r="V11" i="2"/>
  <c r="P11" i="2"/>
  <c r="O11" i="2"/>
  <c r="Q11" i="2" s="1"/>
  <c r="M11" i="2"/>
  <c r="H11" i="2"/>
  <c r="C11" i="2"/>
  <c r="Z10" i="2"/>
  <c r="AB10" i="2" s="1"/>
  <c r="J10" i="2" s="1"/>
  <c r="W10" i="2"/>
  <c r="V10" i="2"/>
  <c r="Q10" i="2"/>
  <c r="P10" i="2"/>
  <c r="O10" i="2"/>
  <c r="M10" i="2"/>
  <c r="H10" i="2"/>
  <c r="C10" i="2"/>
  <c r="AB9" i="2"/>
  <c r="J9" i="2" s="1"/>
  <c r="Z9" i="2"/>
  <c r="W9" i="2"/>
  <c r="V9" i="2"/>
  <c r="P9" i="2"/>
  <c r="O9" i="2"/>
  <c r="Q9" i="2" s="1"/>
  <c r="M9" i="2"/>
  <c r="H9" i="2"/>
  <c r="C9" i="2"/>
  <c r="AB8" i="2"/>
  <c r="J8" i="2" s="1"/>
  <c r="Z8" i="2"/>
  <c r="W8" i="2"/>
  <c r="V8" i="2"/>
  <c r="P8" i="2"/>
  <c r="O8" i="2"/>
  <c r="Q8" i="2" s="1"/>
  <c r="M8" i="2"/>
  <c r="H8" i="2"/>
  <c r="C8" i="2"/>
  <c r="Z7" i="2"/>
  <c r="AB7" i="2" s="1"/>
  <c r="J7" i="2" s="1"/>
  <c r="W7" i="2"/>
  <c r="V7" i="2"/>
  <c r="P7" i="2"/>
  <c r="Q7" i="2" s="1"/>
  <c r="O7" i="2"/>
  <c r="M7" i="2"/>
  <c r="H7" i="2"/>
  <c r="C7" i="2"/>
  <c r="AB6" i="2"/>
  <c r="J6" i="2" s="1"/>
  <c r="Z6" i="2"/>
  <c r="W6" i="2"/>
  <c r="V6" i="2"/>
  <c r="P6" i="2"/>
  <c r="O6" i="2"/>
  <c r="Q6" i="2" s="1"/>
  <c r="M6" i="2"/>
  <c r="H6" i="2"/>
  <c r="C6" i="2"/>
  <c r="Z5" i="2"/>
  <c r="AB5" i="2" s="1"/>
  <c r="J5" i="2" s="1"/>
  <c r="W5" i="2"/>
  <c r="W3" i="2" s="1"/>
  <c r="V5" i="2"/>
  <c r="V3" i="2" s="1"/>
  <c r="P5" i="2"/>
  <c r="O5" i="2"/>
  <c r="Q5" i="2" s="1"/>
  <c r="M5" i="2"/>
  <c r="H5" i="2"/>
  <c r="AE3" i="2"/>
  <c r="U3" i="2"/>
  <c r="G3" i="2"/>
  <c r="H3" i="2" s="1"/>
  <c r="F3" i="2"/>
  <c r="D3" i="2"/>
  <c r="C3" i="2"/>
  <c r="A2" i="2"/>
  <c r="A1" i="2"/>
  <c r="AB30" i="1"/>
  <c r="J30" i="1" s="1"/>
  <c r="Z30" i="1"/>
  <c r="W30" i="1"/>
  <c r="V30" i="1"/>
  <c r="P30" i="1"/>
  <c r="O30" i="1"/>
  <c r="Q30" i="1" s="1"/>
  <c r="M30" i="1"/>
  <c r="H30" i="1"/>
  <c r="C30" i="1"/>
  <c r="Z29" i="1"/>
  <c r="AB29" i="1" s="1"/>
  <c r="J29" i="1" s="1"/>
  <c r="W29" i="1"/>
  <c r="V29" i="1"/>
  <c r="P29" i="1"/>
  <c r="O29" i="1"/>
  <c r="Q29" i="1" s="1"/>
  <c r="M29" i="1"/>
  <c r="H29" i="1"/>
  <c r="C29" i="1"/>
  <c r="Z28" i="1"/>
  <c r="AB28" i="1" s="1"/>
  <c r="J28" i="1" s="1"/>
  <c r="W28" i="1"/>
  <c r="V28" i="1"/>
  <c r="P28" i="1"/>
  <c r="O28" i="1"/>
  <c r="Q28" i="1" s="1"/>
  <c r="M28" i="1"/>
  <c r="H28" i="1"/>
  <c r="C28" i="1"/>
  <c r="Z27" i="1"/>
  <c r="AB27" i="1" s="1"/>
  <c r="J27" i="1" s="1"/>
  <c r="W27" i="1"/>
  <c r="V27" i="1"/>
  <c r="P27" i="1"/>
  <c r="O27" i="1"/>
  <c r="Q27" i="1" s="1"/>
  <c r="M27" i="1"/>
  <c r="H27" i="1"/>
  <c r="C27" i="1"/>
  <c r="Z26" i="1"/>
  <c r="AB26" i="1" s="1"/>
  <c r="J26" i="1" s="1"/>
  <c r="W26" i="1"/>
  <c r="V26" i="1"/>
  <c r="Q26" i="1"/>
  <c r="P26" i="1"/>
  <c r="O26" i="1"/>
  <c r="M26" i="1"/>
  <c r="H26" i="1"/>
  <c r="C26" i="1"/>
  <c r="Z25" i="1"/>
  <c r="AB25" i="1" s="1"/>
  <c r="J25" i="1" s="1"/>
  <c r="W25" i="1"/>
  <c r="V25" i="1"/>
  <c r="P25" i="1"/>
  <c r="O25" i="1"/>
  <c r="Q25" i="1" s="1"/>
  <c r="M25" i="1"/>
  <c r="H25" i="1"/>
  <c r="C25" i="1"/>
  <c r="Z24" i="1"/>
  <c r="AB24" i="1" s="1"/>
  <c r="J24" i="1" s="1"/>
  <c r="W24" i="1"/>
  <c r="V24" i="1"/>
  <c r="P24" i="1"/>
  <c r="O24" i="1"/>
  <c r="Q24" i="1" s="1"/>
  <c r="M24" i="1"/>
  <c r="H24" i="1"/>
  <c r="C24" i="1"/>
  <c r="Z23" i="1"/>
  <c r="AB23" i="1" s="1"/>
  <c r="J23" i="1" s="1"/>
  <c r="W23" i="1"/>
  <c r="V23" i="1"/>
  <c r="P23" i="1"/>
  <c r="Q23" i="1" s="1"/>
  <c r="O23" i="1"/>
  <c r="M23" i="1"/>
  <c r="H23" i="1"/>
  <c r="C23" i="1"/>
  <c r="AB22" i="1"/>
  <c r="J22" i="1" s="1"/>
  <c r="Z22" i="1"/>
  <c r="W22" i="1"/>
  <c r="V22" i="1"/>
  <c r="P22" i="1"/>
  <c r="O22" i="1"/>
  <c r="Q22" i="1" s="1"/>
  <c r="M22" i="1"/>
  <c r="H22" i="1"/>
  <c r="C22" i="1"/>
  <c r="Z21" i="1"/>
  <c r="AB21" i="1" s="1"/>
  <c r="J21" i="1" s="1"/>
  <c r="W21" i="1"/>
  <c r="W3" i="1" s="1"/>
  <c r="V21" i="1"/>
  <c r="V3" i="1" s="1"/>
  <c r="P21" i="1"/>
  <c r="O21" i="1"/>
  <c r="Q21" i="1" s="1"/>
  <c r="M21" i="1"/>
  <c r="H21" i="1"/>
  <c r="C21" i="1"/>
  <c r="Z20" i="1"/>
  <c r="AB20" i="1" s="1"/>
  <c r="J20" i="1" s="1"/>
  <c r="W20" i="1"/>
  <c r="V20" i="1"/>
  <c r="P20" i="1"/>
  <c r="O20" i="1"/>
  <c r="Q20" i="1" s="1"/>
  <c r="M20" i="1"/>
  <c r="H20" i="1"/>
  <c r="C20" i="1"/>
  <c r="Z19" i="1"/>
  <c r="AB19" i="1" s="1"/>
  <c r="J19" i="1" s="1"/>
  <c r="W19" i="1"/>
  <c r="V19" i="1"/>
  <c r="P19" i="1"/>
  <c r="O19" i="1"/>
  <c r="Q19" i="1" s="1"/>
  <c r="M19" i="1"/>
  <c r="H19" i="1"/>
  <c r="C19" i="1"/>
  <c r="AE3" i="1"/>
  <c r="U3" i="1"/>
  <c r="G3" i="1"/>
  <c r="F3" i="1"/>
  <c r="D3" i="1"/>
  <c r="C3" i="1"/>
  <c r="A2" i="1"/>
  <c r="A1" i="1"/>
  <c r="H3" i="1" l="1"/>
  <c r="K8" i="2"/>
  <c r="I8" i="2"/>
  <c r="I22" i="2"/>
  <c r="K22" i="2"/>
  <c r="I5" i="3"/>
  <c r="K5" i="3"/>
  <c r="K9" i="2"/>
  <c r="I9" i="2"/>
  <c r="K23" i="2"/>
  <c r="I23" i="2"/>
  <c r="I17" i="3"/>
  <c r="K17" i="3"/>
  <c r="K18" i="3"/>
  <c r="I18" i="3"/>
  <c r="I11" i="2"/>
  <c r="K11" i="2"/>
  <c r="I12" i="2"/>
  <c r="K12" i="2"/>
  <c r="K13" i="2"/>
  <c r="I13" i="2"/>
  <c r="K29" i="2"/>
  <c r="I29" i="2"/>
  <c r="K7" i="3"/>
  <c r="I7" i="3"/>
  <c r="I19" i="1"/>
  <c r="J3" i="1"/>
  <c r="K19" i="1"/>
  <c r="I14" i="2"/>
  <c r="K14" i="2"/>
  <c r="I16" i="5"/>
  <c r="K16" i="5"/>
  <c r="K21" i="1"/>
  <c r="I21" i="1"/>
  <c r="K25" i="3"/>
  <c r="I25" i="3"/>
  <c r="I22" i="1"/>
  <c r="K22" i="1"/>
  <c r="K23" i="1"/>
  <c r="I23" i="1"/>
  <c r="K24" i="1"/>
  <c r="I24" i="1"/>
  <c r="K25" i="1"/>
  <c r="I25" i="1"/>
  <c r="K12" i="3"/>
  <c r="I12" i="3"/>
  <c r="I21" i="3"/>
  <c r="K21" i="3"/>
  <c r="K20" i="1"/>
  <c r="I20" i="1"/>
  <c r="K20" i="3"/>
  <c r="I20" i="3"/>
  <c r="K26" i="3"/>
  <c r="I26" i="3"/>
  <c r="K26" i="1"/>
  <c r="I26" i="1"/>
  <c r="I27" i="1"/>
  <c r="K27" i="1"/>
  <c r="K28" i="1"/>
  <c r="I28" i="1"/>
  <c r="K29" i="1"/>
  <c r="I29" i="1"/>
  <c r="I18" i="2"/>
  <c r="K18" i="2"/>
  <c r="K19" i="2"/>
  <c r="I19" i="2"/>
  <c r="I13" i="3"/>
  <c r="K13" i="3"/>
  <c r="K22" i="3"/>
  <c r="I22" i="3"/>
  <c r="K28" i="3"/>
  <c r="I28" i="3"/>
  <c r="I10" i="2"/>
  <c r="K10" i="2"/>
  <c r="K16" i="2"/>
  <c r="I16" i="2"/>
  <c r="I30" i="2"/>
  <c r="K30" i="2"/>
  <c r="I30" i="1"/>
  <c r="K30" i="1"/>
  <c r="K5" i="2"/>
  <c r="I5" i="2"/>
  <c r="J3" i="2"/>
  <c r="K14" i="3"/>
  <c r="I14" i="3"/>
  <c r="K15" i="3"/>
  <c r="I15" i="3"/>
  <c r="I17" i="4"/>
  <c r="K17" i="4"/>
  <c r="K15" i="2"/>
  <c r="I15" i="2"/>
  <c r="K6" i="2"/>
  <c r="I6" i="2"/>
  <c r="K7" i="2"/>
  <c r="I7" i="2"/>
  <c r="I21" i="2"/>
  <c r="K21" i="2"/>
  <c r="K26" i="2"/>
  <c r="I26" i="2"/>
  <c r="K27" i="2"/>
  <c r="I27" i="2"/>
  <c r="J3" i="3"/>
  <c r="I4" i="3"/>
  <c r="K4" i="3"/>
  <c r="K9" i="3"/>
  <c r="I9" i="3"/>
  <c r="I9" i="4"/>
  <c r="K9" i="4"/>
  <c r="K18" i="4"/>
  <c r="I18" i="4"/>
  <c r="K26" i="4"/>
  <c r="I26" i="4"/>
  <c r="K14" i="5"/>
  <c r="I14" i="5"/>
  <c r="K22" i="5"/>
  <c r="I22" i="5"/>
  <c r="K30" i="5"/>
  <c r="I30" i="5"/>
  <c r="K29" i="6"/>
  <c r="I29" i="6"/>
  <c r="I6" i="7"/>
  <c r="K6" i="7"/>
  <c r="K27" i="7"/>
  <c r="I27" i="7"/>
  <c r="K5" i="8"/>
  <c r="I5" i="8"/>
  <c r="I13" i="8"/>
  <c r="K13" i="8"/>
  <c r="K24" i="9"/>
  <c r="I24" i="9"/>
  <c r="K29" i="9"/>
  <c r="I29" i="9"/>
  <c r="K19" i="4"/>
  <c r="I19" i="4"/>
  <c r="K27" i="4"/>
  <c r="I27" i="4"/>
  <c r="K15" i="5"/>
  <c r="I15" i="5"/>
  <c r="K23" i="5"/>
  <c r="I23" i="5"/>
  <c r="I24" i="5"/>
  <c r="K24" i="5"/>
  <c r="K20" i="6"/>
  <c r="I20" i="6"/>
  <c r="J3" i="6"/>
  <c r="K30" i="6"/>
  <c r="I30" i="6"/>
  <c r="I7" i="7"/>
  <c r="K7" i="7"/>
  <c r="K14" i="8"/>
  <c r="I14" i="8"/>
  <c r="K10" i="10"/>
  <c r="I10" i="10"/>
  <c r="Q10" i="3"/>
  <c r="K27" i="3"/>
  <c r="I27" i="3"/>
  <c r="K11" i="4"/>
  <c r="I11" i="4"/>
  <c r="I25" i="4"/>
  <c r="K25" i="4"/>
  <c r="K17" i="5"/>
  <c r="I17" i="5"/>
  <c r="K21" i="6"/>
  <c r="I21" i="6"/>
  <c r="K9" i="7"/>
  <c r="I9" i="7"/>
  <c r="K7" i="8"/>
  <c r="I7" i="8"/>
  <c r="K29" i="8"/>
  <c r="I29" i="8"/>
  <c r="K30" i="8"/>
  <c r="I30" i="8"/>
  <c r="K12" i="10"/>
  <c r="I12" i="10"/>
  <c r="I13" i="10"/>
  <c r="K13" i="10"/>
  <c r="K7" i="4"/>
  <c r="I7" i="4"/>
  <c r="K13" i="4"/>
  <c r="I13" i="4"/>
  <c r="K21" i="4"/>
  <c r="I21" i="4"/>
  <c r="K29" i="4"/>
  <c r="I29" i="4"/>
  <c r="K18" i="5"/>
  <c r="I18" i="5"/>
  <c r="K22" i="6"/>
  <c r="I22" i="6"/>
  <c r="I23" i="6"/>
  <c r="K23" i="6"/>
  <c r="K4" i="7"/>
  <c r="I4" i="7"/>
  <c r="J3" i="7"/>
  <c r="K14" i="7"/>
  <c r="I14" i="7"/>
  <c r="K22" i="7"/>
  <c r="I22" i="7"/>
  <c r="K23" i="7"/>
  <c r="I23" i="7"/>
  <c r="K12" i="4"/>
  <c r="K20" i="4"/>
  <c r="K28" i="4"/>
  <c r="K24" i="6"/>
  <c r="I24" i="6"/>
  <c r="I15" i="7"/>
  <c r="K15" i="7"/>
  <c r="K19" i="9"/>
  <c r="J3" i="9"/>
  <c r="I19" i="9"/>
  <c r="K4" i="10"/>
  <c r="I4" i="10"/>
  <c r="J3" i="10"/>
  <c r="K26" i="10"/>
  <c r="I26" i="10"/>
  <c r="K12" i="5"/>
  <c r="I12" i="5"/>
  <c r="J3" i="5"/>
  <c r="K20" i="5"/>
  <c r="I20" i="5"/>
  <c r="K26" i="5"/>
  <c r="I26" i="5"/>
  <c r="K25" i="6"/>
  <c r="I25" i="6"/>
  <c r="K11" i="7"/>
  <c r="I11" i="7"/>
  <c r="K30" i="7"/>
  <c r="I30" i="7"/>
  <c r="I21" i="8"/>
  <c r="K21" i="8"/>
  <c r="K17" i="2"/>
  <c r="Q27" i="2"/>
  <c r="I28" i="2"/>
  <c r="W3" i="3"/>
  <c r="Q7" i="4"/>
  <c r="I8" i="4"/>
  <c r="I14" i="4"/>
  <c r="K15" i="4"/>
  <c r="I15" i="4"/>
  <c r="I22" i="4"/>
  <c r="K23" i="4"/>
  <c r="I23" i="4"/>
  <c r="I30" i="4"/>
  <c r="K19" i="5"/>
  <c r="I27" i="5"/>
  <c r="K27" i="5"/>
  <c r="K28" i="5"/>
  <c r="I28" i="5"/>
  <c r="I26" i="6"/>
  <c r="K26" i="6"/>
  <c r="K27" i="6"/>
  <c r="I27" i="6"/>
  <c r="K22" i="8"/>
  <c r="I22" i="8"/>
  <c r="K21" i="9"/>
  <c r="I21" i="9"/>
  <c r="I22" i="9"/>
  <c r="K22" i="9"/>
  <c r="I30" i="3"/>
  <c r="I6" i="3"/>
  <c r="I4" i="4"/>
  <c r="J3" i="4"/>
  <c r="K5" i="4"/>
  <c r="I5" i="4"/>
  <c r="K10" i="4"/>
  <c r="I10" i="4"/>
  <c r="Q13" i="4"/>
  <c r="K16" i="4"/>
  <c r="I16" i="4"/>
  <c r="K24" i="4"/>
  <c r="I24" i="4"/>
  <c r="K29" i="5"/>
  <c r="I29" i="5"/>
  <c r="K28" i="6"/>
  <c r="I28" i="6"/>
  <c r="I24" i="8"/>
  <c r="K24" i="8"/>
  <c r="K27" i="9"/>
  <c r="I27" i="9"/>
  <c r="K28" i="9"/>
  <c r="I28" i="9"/>
  <c r="K20" i="9"/>
  <c r="I20" i="9"/>
  <c r="K25" i="10"/>
  <c r="I25" i="10"/>
  <c r="K11" i="11"/>
  <c r="I11" i="11"/>
  <c r="I20" i="11"/>
  <c r="K20" i="11"/>
  <c r="K17" i="7"/>
  <c r="W3" i="8"/>
  <c r="K16" i="8"/>
  <c r="K26" i="8"/>
  <c r="I4" i="11"/>
  <c r="J3" i="11"/>
  <c r="I12" i="11"/>
  <c r="K12" i="11"/>
  <c r="K21" i="11"/>
  <c r="I21" i="11"/>
  <c r="K6" i="8"/>
  <c r="I6" i="8"/>
  <c r="K5" i="11"/>
  <c r="I5" i="11"/>
  <c r="K13" i="11"/>
  <c r="I13" i="11"/>
  <c r="K22" i="11"/>
  <c r="I22" i="11"/>
  <c r="K25" i="7"/>
  <c r="I4" i="8"/>
  <c r="W3" i="9"/>
  <c r="K21" i="10"/>
  <c r="K22" i="10"/>
  <c r="I22" i="10"/>
  <c r="K27" i="10"/>
  <c r="I27" i="10"/>
  <c r="K14" i="11"/>
  <c r="I14" i="11"/>
  <c r="I23" i="11"/>
  <c r="K23" i="11"/>
  <c r="I18" i="13"/>
  <c r="K18" i="13"/>
  <c r="I12" i="8"/>
  <c r="K14" i="10"/>
  <c r="I14" i="10"/>
  <c r="I17" i="10"/>
  <c r="K28" i="10"/>
  <c r="I28" i="10"/>
  <c r="I15" i="11"/>
  <c r="K15" i="11"/>
  <c r="K24" i="11"/>
  <c r="I24" i="11"/>
  <c r="K25" i="11"/>
  <c r="I25" i="11"/>
  <c r="I16" i="7"/>
  <c r="Q20" i="7"/>
  <c r="J3" i="8"/>
  <c r="I15" i="8"/>
  <c r="Q19" i="8"/>
  <c r="I20" i="8"/>
  <c r="Q5" i="11"/>
  <c r="I6" i="11"/>
  <c r="I7" i="11"/>
  <c r="K7" i="11"/>
  <c r="K16" i="11"/>
  <c r="I16" i="11"/>
  <c r="I26" i="11"/>
  <c r="K26" i="11"/>
  <c r="I25" i="12"/>
  <c r="K25" i="12"/>
  <c r="I26" i="12"/>
  <c r="K26" i="12"/>
  <c r="I23" i="8"/>
  <c r="Q27" i="8"/>
  <c r="I18" i="10"/>
  <c r="K19" i="10"/>
  <c r="I19" i="10"/>
  <c r="Q22" i="10"/>
  <c r="K8" i="11"/>
  <c r="I8" i="11"/>
  <c r="K17" i="11"/>
  <c r="I17" i="11"/>
  <c r="K18" i="11"/>
  <c r="I18" i="11"/>
  <c r="I27" i="11"/>
  <c r="K27" i="11"/>
  <c r="K28" i="11"/>
  <c r="I28" i="11"/>
  <c r="I26" i="13"/>
  <c r="K26" i="13"/>
  <c r="I8" i="7"/>
  <c r="I24" i="7"/>
  <c r="Q28" i="7"/>
  <c r="K11" i="10"/>
  <c r="I11" i="10"/>
  <c r="Q14" i="10"/>
  <c r="K20" i="10"/>
  <c r="I20" i="10"/>
  <c r="K30" i="10"/>
  <c r="I30" i="10"/>
  <c r="K9" i="11"/>
  <c r="I9" i="11"/>
  <c r="K10" i="11"/>
  <c r="I10" i="11"/>
  <c r="K19" i="11"/>
  <c r="I19" i="11"/>
  <c r="I23" i="12"/>
  <c r="K24" i="12"/>
  <c r="I24" i="12"/>
  <c r="I15" i="13"/>
  <c r="K16" i="13"/>
  <c r="I16" i="13"/>
  <c r="K25" i="13"/>
  <c r="I25" i="13"/>
  <c r="Q27" i="13"/>
  <c r="I28" i="16"/>
  <c r="J3" i="16"/>
  <c r="K28" i="16"/>
  <c r="K30" i="17"/>
  <c r="I30" i="17"/>
  <c r="K29" i="18"/>
  <c r="I29" i="18"/>
  <c r="I28" i="20"/>
  <c r="K28" i="20"/>
  <c r="K10" i="21"/>
  <c r="I10" i="21"/>
  <c r="K18" i="21"/>
  <c r="I18" i="21"/>
  <c r="I25" i="21"/>
  <c r="K25" i="21"/>
  <c r="K4" i="22"/>
  <c r="I4" i="22"/>
  <c r="J3" i="22"/>
  <c r="I19" i="22"/>
  <c r="K19" i="22"/>
  <c r="K17" i="13"/>
  <c r="I17" i="13"/>
  <c r="K28" i="15"/>
  <c r="I28" i="15"/>
  <c r="J3" i="15"/>
  <c r="K29" i="16"/>
  <c r="I29" i="16"/>
  <c r="K30" i="18"/>
  <c r="I30" i="18"/>
  <c r="K29" i="20"/>
  <c r="I29" i="20"/>
  <c r="K11" i="21"/>
  <c r="I11" i="21"/>
  <c r="K19" i="21"/>
  <c r="I19" i="21"/>
  <c r="K26" i="21"/>
  <c r="I26" i="21"/>
  <c r="K5" i="22"/>
  <c r="I5" i="22"/>
  <c r="K6" i="22"/>
  <c r="I6" i="22"/>
  <c r="K12" i="22"/>
  <c r="I12" i="22"/>
  <c r="I25" i="22"/>
  <c r="K25" i="22"/>
  <c r="I30" i="24"/>
  <c r="K30" i="24"/>
  <c r="J3" i="24"/>
  <c r="Q26" i="12"/>
  <c r="I27" i="12"/>
  <c r="I30" i="12"/>
  <c r="K29" i="13"/>
  <c r="K30" i="16"/>
  <c r="I30" i="16"/>
  <c r="K30" i="20"/>
  <c r="I30" i="20"/>
  <c r="K27" i="21"/>
  <c r="I27" i="21"/>
  <c r="K7" i="22"/>
  <c r="I7" i="22"/>
  <c r="K13" i="22"/>
  <c r="I13" i="22"/>
  <c r="K14" i="22"/>
  <c r="I14" i="22"/>
  <c r="K20" i="22"/>
  <c r="I20" i="22"/>
  <c r="K30" i="13"/>
  <c r="I30" i="13"/>
  <c r="I23" i="18"/>
  <c r="J3" i="18"/>
  <c r="K23" i="18"/>
  <c r="K28" i="19"/>
  <c r="I28" i="19"/>
  <c r="J3" i="19"/>
  <c r="K5" i="21"/>
  <c r="I5" i="21"/>
  <c r="J3" i="21"/>
  <c r="I12" i="21"/>
  <c r="K12" i="21"/>
  <c r="I20" i="21"/>
  <c r="K20" i="21"/>
  <c r="K15" i="22"/>
  <c r="I15" i="22"/>
  <c r="K22" i="13"/>
  <c r="I22" i="13"/>
  <c r="K27" i="17"/>
  <c r="I27" i="17"/>
  <c r="J3" i="17"/>
  <c r="K24" i="18"/>
  <c r="I24" i="18"/>
  <c r="K29" i="19"/>
  <c r="I29" i="19"/>
  <c r="K6" i="21"/>
  <c r="I6" i="21"/>
  <c r="K7" i="21"/>
  <c r="I7" i="21"/>
  <c r="K13" i="21"/>
  <c r="I13" i="21"/>
  <c r="K21" i="21"/>
  <c r="I21" i="21"/>
  <c r="I28" i="21"/>
  <c r="K28" i="21"/>
  <c r="I8" i="22"/>
  <c r="K8" i="22"/>
  <c r="Q28" i="11"/>
  <c r="I29" i="11"/>
  <c r="H3" i="12"/>
  <c r="I19" i="12"/>
  <c r="I22" i="12"/>
  <c r="K14" i="13"/>
  <c r="I14" i="13"/>
  <c r="J3" i="13"/>
  <c r="K27" i="13"/>
  <c r="I27" i="13"/>
  <c r="I27" i="14"/>
  <c r="J3" i="14"/>
  <c r="K27" i="14"/>
  <c r="I29" i="15"/>
  <c r="K29" i="15"/>
  <c r="K28" i="17"/>
  <c r="I28" i="17"/>
  <c r="K25" i="18"/>
  <c r="I25" i="18"/>
  <c r="K26" i="18"/>
  <c r="I26" i="18"/>
  <c r="I30" i="19"/>
  <c r="K30" i="19"/>
  <c r="K14" i="21"/>
  <c r="I14" i="21"/>
  <c r="K15" i="21"/>
  <c r="I15" i="21"/>
  <c r="K22" i="21"/>
  <c r="I22" i="21"/>
  <c r="K23" i="21"/>
  <c r="I23" i="21"/>
  <c r="K29" i="21"/>
  <c r="I29" i="21"/>
  <c r="K9" i="22"/>
  <c r="I9" i="22"/>
  <c r="I16" i="22"/>
  <c r="K16" i="22"/>
  <c r="K15" i="23"/>
  <c r="I15" i="23"/>
  <c r="K19" i="13"/>
  <c r="I19" i="13"/>
  <c r="K28" i="14"/>
  <c r="I28" i="14"/>
  <c r="K30" i="15"/>
  <c r="I30" i="15"/>
  <c r="I29" i="17"/>
  <c r="K29" i="17"/>
  <c r="K27" i="18"/>
  <c r="I27" i="18"/>
  <c r="K27" i="20"/>
  <c r="I27" i="20"/>
  <c r="J3" i="20"/>
  <c r="K8" i="21"/>
  <c r="I8" i="21"/>
  <c r="K16" i="21"/>
  <c r="I16" i="21"/>
  <c r="K30" i="21"/>
  <c r="I30" i="21"/>
  <c r="K10" i="22"/>
  <c r="I10" i="22"/>
  <c r="K17" i="22"/>
  <c r="I17" i="22"/>
  <c r="K22" i="22"/>
  <c r="I22" i="22"/>
  <c r="K23" i="23"/>
  <c r="I23" i="23"/>
  <c r="Q29" i="11"/>
  <c r="J3" i="12"/>
  <c r="Q19" i="12"/>
  <c r="V3" i="13"/>
  <c r="I23" i="13"/>
  <c r="K24" i="13"/>
  <c r="I24" i="13"/>
  <c r="K29" i="14"/>
  <c r="I29" i="14"/>
  <c r="K30" i="14"/>
  <c r="I30" i="14"/>
  <c r="I28" i="18"/>
  <c r="K28" i="18"/>
  <c r="I9" i="21"/>
  <c r="K9" i="21"/>
  <c r="I17" i="21"/>
  <c r="K17" i="21"/>
  <c r="K24" i="21"/>
  <c r="I24" i="21"/>
  <c r="I11" i="22"/>
  <c r="K11" i="22"/>
  <c r="K18" i="22"/>
  <c r="I18" i="22"/>
  <c r="I21" i="22"/>
  <c r="K12" i="26"/>
  <c r="I12" i="26"/>
  <c r="J3" i="26"/>
  <c r="K21" i="26"/>
  <c r="I21" i="26"/>
  <c r="I30" i="26"/>
  <c r="K30" i="26"/>
  <c r="K28" i="27"/>
  <c r="I28" i="27"/>
  <c r="K19" i="28"/>
  <c r="I19" i="28"/>
  <c r="I28" i="28"/>
  <c r="K28" i="28"/>
  <c r="K29" i="28"/>
  <c r="I29" i="28"/>
  <c r="K30" i="28"/>
  <c r="I30" i="28"/>
  <c r="K12" i="29"/>
  <c r="I12" i="29"/>
  <c r="J3" i="29"/>
  <c r="K13" i="29"/>
  <c r="I13" i="29"/>
  <c r="K22" i="29"/>
  <c r="I22" i="29"/>
  <c r="K6" i="23"/>
  <c r="I6" i="23"/>
  <c r="I16" i="23"/>
  <c r="K16" i="23"/>
  <c r="K30" i="23"/>
  <c r="I30" i="23"/>
  <c r="I22" i="26"/>
  <c r="K22" i="26"/>
  <c r="K23" i="26"/>
  <c r="I23" i="26"/>
  <c r="K20" i="27"/>
  <c r="I20" i="27"/>
  <c r="I29" i="27"/>
  <c r="K29" i="27"/>
  <c r="K30" i="27"/>
  <c r="I30" i="27"/>
  <c r="I20" i="28"/>
  <c r="K20" i="28"/>
  <c r="K21" i="28"/>
  <c r="I21" i="28"/>
  <c r="K22" i="28"/>
  <c r="I22" i="28"/>
  <c r="K23" i="29"/>
  <c r="I23" i="29"/>
  <c r="I23" i="22"/>
  <c r="K28" i="22"/>
  <c r="I5" i="23"/>
  <c r="K18" i="23"/>
  <c r="K25" i="23"/>
  <c r="I25" i="23"/>
  <c r="I29" i="23"/>
  <c r="K19" i="25"/>
  <c r="I19" i="25"/>
  <c r="J3" i="25"/>
  <c r="I25" i="25"/>
  <c r="K26" i="25"/>
  <c r="I26" i="25"/>
  <c r="K13" i="26"/>
  <c r="I13" i="26"/>
  <c r="K24" i="26"/>
  <c r="I24" i="26"/>
  <c r="K12" i="27"/>
  <c r="I12" i="27"/>
  <c r="J3" i="27"/>
  <c r="I21" i="27"/>
  <c r="K21" i="27"/>
  <c r="K22" i="27"/>
  <c r="I22" i="27"/>
  <c r="K23" i="27"/>
  <c r="I23" i="27"/>
  <c r="I12" i="28"/>
  <c r="J3" i="28"/>
  <c r="K12" i="28"/>
  <c r="K13" i="28"/>
  <c r="I13" i="28"/>
  <c r="K14" i="28"/>
  <c r="I14" i="28"/>
  <c r="K14" i="29"/>
  <c r="I14" i="29"/>
  <c r="I24" i="29"/>
  <c r="K24" i="29"/>
  <c r="K25" i="29"/>
  <c r="I25" i="29"/>
  <c r="J3" i="23"/>
  <c r="K27" i="25"/>
  <c r="I27" i="25"/>
  <c r="I14" i="26"/>
  <c r="K14" i="26"/>
  <c r="K15" i="26"/>
  <c r="I15" i="26"/>
  <c r="K16" i="26"/>
  <c r="I16" i="26"/>
  <c r="I13" i="27"/>
  <c r="K13" i="27"/>
  <c r="K14" i="27"/>
  <c r="I14" i="27"/>
  <c r="K15" i="27"/>
  <c r="I15" i="27"/>
  <c r="K23" i="28"/>
  <c r="I23" i="28"/>
  <c r="K15" i="29"/>
  <c r="I15" i="29"/>
  <c r="I16" i="29"/>
  <c r="K16" i="29"/>
  <c r="K17" i="29"/>
  <c r="I17" i="29"/>
  <c r="Q28" i="22"/>
  <c r="V3" i="23"/>
  <c r="K7" i="23"/>
  <c r="I7" i="23"/>
  <c r="K9" i="23"/>
  <c r="I9" i="23"/>
  <c r="K14" i="23"/>
  <c r="I14" i="23"/>
  <c r="I24" i="23"/>
  <c r="K24" i="23"/>
  <c r="K21" i="25"/>
  <c r="I21" i="25"/>
  <c r="K25" i="26"/>
  <c r="I25" i="26"/>
  <c r="K24" i="27"/>
  <c r="I24" i="27"/>
  <c r="K15" i="28"/>
  <c r="I15" i="28"/>
  <c r="K24" i="28"/>
  <c r="I24" i="28"/>
  <c r="I25" i="28"/>
  <c r="K25" i="28"/>
  <c r="K26" i="29"/>
  <c r="I26" i="29"/>
  <c r="K24" i="22"/>
  <c r="I24" i="22"/>
  <c r="K26" i="22"/>
  <c r="I26" i="22"/>
  <c r="W3" i="23"/>
  <c r="I20" i="25"/>
  <c r="K20" i="25"/>
  <c r="K22" i="25"/>
  <c r="I22" i="25"/>
  <c r="K29" i="25"/>
  <c r="I29" i="25"/>
  <c r="K17" i="26"/>
  <c r="I17" i="26"/>
  <c r="K26" i="26"/>
  <c r="I26" i="26"/>
  <c r="I27" i="26"/>
  <c r="K27" i="26"/>
  <c r="K28" i="26"/>
  <c r="I28" i="26"/>
  <c r="K16" i="27"/>
  <c r="I16" i="27"/>
  <c r="K25" i="27"/>
  <c r="I25" i="27"/>
  <c r="I26" i="27"/>
  <c r="K26" i="27"/>
  <c r="K16" i="28"/>
  <c r="I16" i="28"/>
  <c r="I17" i="28"/>
  <c r="K17" i="28"/>
  <c r="K26" i="28"/>
  <c r="I26" i="28"/>
  <c r="K18" i="29"/>
  <c r="I18" i="29"/>
  <c r="I27" i="29"/>
  <c r="K27" i="29"/>
  <c r="I8" i="23"/>
  <c r="K8" i="23"/>
  <c r="K28" i="24"/>
  <c r="I28" i="24"/>
  <c r="I28" i="25"/>
  <c r="K28" i="25"/>
  <c r="K18" i="26"/>
  <c r="I18" i="26"/>
  <c r="I19" i="26"/>
  <c r="K19" i="26"/>
  <c r="K20" i="26"/>
  <c r="I20" i="26"/>
  <c r="K17" i="27"/>
  <c r="I17" i="27"/>
  <c r="I18" i="27"/>
  <c r="K18" i="27"/>
  <c r="K27" i="27"/>
  <c r="I27" i="27"/>
  <c r="K18" i="28"/>
  <c r="I18" i="28"/>
  <c r="I19" i="29"/>
  <c r="K19" i="29"/>
  <c r="K20" i="29"/>
  <c r="I20" i="29"/>
  <c r="K21" i="29"/>
  <c r="I21" i="29"/>
  <c r="K28" i="29"/>
  <c r="I28" i="29"/>
  <c r="K29" i="29"/>
  <c r="I29" i="29"/>
  <c r="K10" i="23"/>
  <c r="K17" i="23"/>
  <c r="I17" i="23"/>
  <c r="K22" i="23"/>
  <c r="I22" i="23"/>
  <c r="K27" i="23"/>
  <c r="K28" i="23"/>
  <c r="I28" i="23"/>
  <c r="K29" i="24"/>
  <c r="I29" i="24"/>
  <c r="K24" i="25"/>
  <c r="I24" i="25"/>
  <c r="K30" i="25"/>
  <c r="I30" i="25"/>
  <c r="K29" i="26"/>
  <c r="I29" i="26"/>
  <c r="K19" i="27"/>
  <c r="I19" i="27"/>
  <c r="K27" i="28"/>
  <c r="I27" i="28"/>
  <c r="K30" i="29"/>
  <c r="I30" i="29"/>
  <c r="K3" i="13" l="1"/>
  <c r="I3" i="13"/>
  <c r="K3" i="17"/>
  <c r="I3" i="17"/>
  <c r="I3" i="24"/>
  <c r="K3" i="24"/>
  <c r="K3" i="5"/>
  <c r="I3" i="5"/>
  <c r="K3" i="7"/>
  <c r="I3" i="7"/>
  <c r="I3" i="6"/>
  <c r="K3" i="6"/>
  <c r="I3" i="9"/>
  <c r="K3" i="9"/>
  <c r="K3" i="27"/>
  <c r="I3" i="27"/>
  <c r="K3" i="18"/>
  <c r="I3" i="18"/>
  <c r="K3" i="8"/>
  <c r="I3" i="8"/>
  <c r="K3" i="21"/>
  <c r="I3" i="21"/>
  <c r="I3" i="11"/>
  <c r="K3" i="11"/>
  <c r="I3" i="3"/>
  <c r="K3" i="3"/>
  <c r="K3" i="28"/>
  <c r="I3" i="28"/>
  <c r="K3" i="12"/>
  <c r="I3" i="12"/>
  <c r="K3" i="4"/>
  <c r="I3" i="4"/>
  <c r="K3" i="29"/>
  <c r="I3" i="29"/>
  <c r="K3" i="26"/>
  <c r="I3" i="26"/>
  <c r="K3" i="25"/>
  <c r="I3" i="25"/>
  <c r="K3" i="20"/>
  <c r="I3" i="20"/>
  <c r="K3" i="23"/>
  <c r="I3" i="23"/>
  <c r="K3" i="19"/>
  <c r="I3" i="19"/>
  <c r="K3" i="22"/>
  <c r="I3" i="22"/>
  <c r="I3" i="16"/>
  <c r="K3" i="16"/>
  <c r="K3" i="2"/>
  <c r="I3" i="2"/>
  <c r="K3" i="1"/>
  <c r="I3" i="1"/>
  <c r="K3" i="14"/>
  <c r="I3" i="14"/>
  <c r="K3" i="10"/>
  <c r="I3" i="10"/>
  <c r="I3" i="15"/>
  <c r="K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00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9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A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B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C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D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0D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E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0E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F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0F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0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10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1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2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12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01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3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13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4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14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5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6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700-000001000000}">
      <text>
        <r>
          <rPr>
            <sz val="11"/>
            <color rgb="FF000000"/>
            <rFont val="Calibri"/>
          </rPr>
          <t>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
----
Break Even Price
	-Cassidy</t>
        </r>
      </text>
    </comment>
    <comment ref="C3" authorId="0" shapeId="0" xr:uid="{00000000-0006-0000-1700-000002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8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9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A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B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C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3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4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5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6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7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800-000001000000}">
      <text>
        <r>
          <rPr>
            <sz val="11"/>
            <color rgb="FF000000"/>
            <rFont val="Calibri"/>
          </rPr>
          <t>Break Even Price
	-Cassidy</t>
        </r>
      </text>
    </comment>
  </commentList>
</comments>
</file>

<file path=xl/sharedStrings.xml><?xml version="1.0" encoding="utf-8"?>
<sst xmlns="http://schemas.openxmlformats.org/spreadsheetml/2006/main" count="1924" uniqueCount="112">
  <si>
    <t>Price</t>
  </si>
  <si>
    <t>AMZ
Sales</t>
  </si>
  <si>
    <t>Non-AMZ 
Sales</t>
  </si>
  <si>
    <t>Revenue</t>
  </si>
  <si>
    <t>PPC Spend</t>
  </si>
  <si>
    <t>% 
Ad Spend</t>
  </si>
  <si>
    <t>Margin
(Incl. Storage)</t>
  </si>
  <si>
    <t>Net Profit
(Incl. Storage)</t>
  </si>
  <si>
    <t>Profit / 
Piece</t>
  </si>
  <si>
    <t>Sessions</t>
  </si>
  <si>
    <t>Conversion
Rate</t>
  </si>
  <si>
    <t>QTY</t>
  </si>
  <si>
    <t>AMZ
7D Velocity</t>
  </si>
  <si>
    <t>Non-AMZ
7D Velocity</t>
  </si>
  <si>
    <t>DOH</t>
  </si>
  <si>
    <t>On 
Order</t>
  </si>
  <si>
    <t>In 
Transit</t>
  </si>
  <si>
    <t>Shipment ID - 
Est. Arrival Date</t>
  </si>
  <si>
    <t xml:space="preserve">PPC
Sales </t>
  </si>
  <si>
    <t>% PPC Sales</t>
  </si>
  <si>
    <t>Cost per PPC Sale</t>
  </si>
  <si>
    <t>PPC Sales 
(Other SKUs)</t>
  </si>
  <si>
    <t>Size Tier</t>
  </si>
  <si>
    <t>Storage Per 
Cubic Ft.</t>
  </si>
  <si>
    <t xml:space="preserve">Volume </t>
  </si>
  <si>
    <t>Storage 
Cost</t>
  </si>
  <si>
    <t>FBA 
Fee</t>
  </si>
  <si>
    <t>Blended 
Landed Cost</t>
  </si>
  <si>
    <t>Coupons</t>
  </si>
  <si>
    <t>Sell
Through</t>
  </si>
  <si>
    <t>0U-X7C5-MCGG</t>
  </si>
  <si>
    <t>Yearly Totals</t>
  </si>
  <si>
    <t>6/28 to 7/4</t>
  </si>
  <si>
    <t>7/5 to 7/11</t>
  </si>
  <si>
    <t>7/12 to 7/18</t>
  </si>
  <si>
    <t>7/19 to 7/25</t>
  </si>
  <si>
    <t>7/26 to 8/1</t>
  </si>
  <si>
    <t>8/2 to 8/8</t>
  </si>
  <si>
    <t>8/9 to 8/15</t>
  </si>
  <si>
    <t>8/16 to 8/22</t>
  </si>
  <si>
    <t>8/23 to 8/29</t>
  </si>
  <si>
    <t>8/30 to 9/5</t>
  </si>
  <si>
    <t>9/6 to 9/12</t>
  </si>
  <si>
    <t>9/13 to 9/19</t>
  </si>
  <si>
    <t>9/20 to 9/26</t>
  </si>
  <si>
    <t>9/27 to 10/3</t>
  </si>
  <si>
    <t>10/4 to 10/10</t>
  </si>
  <si>
    <t>10/11 to 10/17</t>
  </si>
  <si>
    <t>UsLargeStandardSize</t>
  </si>
  <si>
    <t>10/18 to 10/24</t>
  </si>
  <si>
    <t>10/25 to 10/31</t>
  </si>
  <si>
    <t>11/1 to 11/7</t>
  </si>
  <si>
    <t>11/8 to 11/14</t>
  </si>
  <si>
    <t>11/15 to 11/21</t>
  </si>
  <si>
    <t>11/22 to 11/28</t>
  </si>
  <si>
    <t>11/29 to 12/5</t>
  </si>
  <si>
    <t>12/6 to 12/12</t>
  </si>
  <si>
    <t>12/13 to 12/19</t>
  </si>
  <si>
    <t>12/20 to 12/26</t>
  </si>
  <si>
    <t>12/27 to 1/2</t>
  </si>
  <si>
    <t>0O-Q27Y-PG0I</t>
  </si>
  <si>
    <t>Inceased price to $33. Turned off all advertising</t>
  </si>
  <si>
    <t xml:space="preserve"> </t>
  </si>
  <si>
    <t>32-WJD6-KIO0</t>
  </si>
  <si>
    <t>4V-HRX6-7753</t>
  </si>
  <si>
    <t>65-Q7IT-FVM7</t>
  </si>
  <si>
    <t>Increase the price to $22.99, and lower the PPC Spend</t>
  </si>
  <si>
    <t>Cut the PPC</t>
  </si>
  <si>
    <t>UsSmallOversize</t>
  </si>
  <si>
    <t>6L-9DAU-Z8DD</t>
  </si>
  <si>
    <t>7T-77I7-QCC9</t>
  </si>
  <si>
    <t>increase the price to $45, decrease the PPC spend to the half of it</t>
  </si>
  <si>
    <t>7T-77I7-QCC9 JOS</t>
  </si>
  <si>
    <t>8M-9IS8-488D</t>
  </si>
  <si>
    <t>8Y-M04H-CDDD</t>
  </si>
  <si>
    <t>Increase the Price to $39.99</t>
  </si>
  <si>
    <t>9B-O4S2-6IBF</t>
  </si>
  <si>
    <t>BZ-TD9H-X4SZ</t>
  </si>
  <si>
    <t>C4-ZHHP-Q3C7</t>
  </si>
  <si>
    <t>increased the price to $31.99</t>
  </si>
  <si>
    <t>decreasing ppc to turn profit</t>
  </si>
  <si>
    <t>CM-IFC-163CR30</t>
  </si>
  <si>
    <t>CM-IFC-WRP-MULTI-15PK</t>
  </si>
  <si>
    <t>CM-IL-DH35-BK6</t>
  </si>
  <si>
    <t>CM-IL-DH35-S6</t>
  </si>
  <si>
    <t>CM-PL-FDB-HS</t>
  </si>
  <si>
    <t>CM-PP-BB-WALL</t>
  </si>
  <si>
    <t>CM-TH-163G10P</t>
  </si>
  <si>
    <t>F1-PT4W-Y8ZB</t>
  </si>
  <si>
    <t>decrease the price to $16.99, decrease the PPC</t>
  </si>
  <si>
    <t>Increased the price to $19.99, turned off all the campaigns</t>
  </si>
  <si>
    <t>Increase the Price to $23.99, pause PPC</t>
  </si>
  <si>
    <t>NN-M6FH-1KJ8</t>
  </si>
  <si>
    <t>increase the price to $50(Conversion inspection)</t>
  </si>
  <si>
    <t>decreased the ppc</t>
  </si>
  <si>
    <t>Pause PPC, price $39.99</t>
  </si>
  <si>
    <t>OU-TZES-TXXT</t>
  </si>
  <si>
    <t>QP-MYZY-ZRMB</t>
  </si>
  <si>
    <t>QP-YFGN-DNXJ</t>
  </si>
  <si>
    <t>SM-HFFJ-4C3D</t>
  </si>
  <si>
    <t>Keep the price $19.99, decrease the PPC spend to $15 for each manual campaign</t>
  </si>
  <si>
    <t>maintain</t>
  </si>
  <si>
    <t>turned down PPC</t>
  </si>
  <si>
    <t>SN-APRO-4E9N</t>
  </si>
  <si>
    <t>REALLY increased velocity because oversized</t>
  </si>
  <si>
    <t>will continue to sell these at a loss to get rid because oversized</t>
  </si>
  <si>
    <t>VP-N0MT-N7ZS</t>
  </si>
  <si>
    <t>increase the price to $27.99, lower the close match into $1</t>
  </si>
  <si>
    <t>decrease the price to $25.99, optimized PPC</t>
  </si>
  <si>
    <t>saw increase in ppc spend, so turning down more</t>
  </si>
  <si>
    <t>cutting ppc more</t>
  </si>
  <si>
    <t>W5-GQ4S-INDS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</si>
</sst>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11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rgb="FFFFFFFF"/>
      <name val="Calibri"/>
    </font>
    <font>
      <b/>
      <sz val="11"/>
      <color rgb="FFF2F2F2"/>
      <name val="Calibri"/>
    </font>
    <font>
      <sz val="12"/>
      <color rgb="FF000000"/>
      <name val="Helvetica Neue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5F5F1"/>
        <bgColor rgb="FFF5F5F1"/>
      </patternFill>
    </fill>
    <fill>
      <patternFill patternType="solid">
        <fgColor rgb="FFF2F2F2"/>
        <bgColor rgb="FFF2F2F2"/>
      </patternFill>
    </fill>
    <fill>
      <patternFill patternType="solid">
        <fgColor rgb="FF002060"/>
        <bgColor rgb="FF00206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3" borderId="6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44" fontId="6" fillId="3" borderId="6" xfId="0" applyNumberFormat="1" applyFont="1" applyFill="1" applyBorder="1" applyAlignment="1">
      <alignment horizontal="center" wrapText="1"/>
    </xf>
    <xf numFmtId="9" fontId="6" fillId="3" borderId="6" xfId="0" applyNumberFormat="1" applyFont="1" applyFill="1" applyBorder="1" applyAlignment="1">
      <alignment horizontal="center" wrapText="1"/>
    </xf>
    <xf numFmtId="9" fontId="6" fillId="3" borderId="6" xfId="0" applyNumberFormat="1" applyFont="1" applyFill="1" applyBorder="1" applyAlignment="1">
      <alignment horizontal="center"/>
    </xf>
    <xf numFmtId="165" fontId="6" fillId="3" borderId="6" xfId="0" applyNumberFormat="1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14" fontId="8" fillId="3" borderId="6" xfId="0" applyNumberFormat="1" applyFont="1" applyFill="1" applyBorder="1" applyAlignment="1">
      <alignment horizontal="center" wrapText="1"/>
    </xf>
    <xf numFmtId="44" fontId="6" fillId="3" borderId="6" xfId="0" applyNumberFormat="1" applyFont="1" applyFill="1" applyBorder="1" applyAlignment="1">
      <alignment horizontal="center"/>
    </xf>
    <xf numFmtId="44" fontId="0" fillId="2" borderId="7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7" xfId="0" applyNumberFormat="1" applyFont="1" applyFill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44" fontId="0" fillId="0" borderId="0" xfId="0" applyNumberFormat="1" applyFont="1"/>
    <xf numFmtId="0" fontId="0" fillId="0" borderId="0" xfId="0" applyFont="1" applyAlignment="1">
      <alignment horizontal="left"/>
    </xf>
    <xf numFmtId="0" fontId="2" fillId="0" borderId="0" xfId="0" applyFont="1"/>
    <xf numFmtId="0" fontId="9" fillId="0" borderId="0" xfId="0" applyFont="1"/>
    <xf numFmtId="164" fontId="0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0" fontId="0" fillId="2" borderId="1" xfId="0" applyFont="1" applyFill="1" applyBorder="1" applyAlignment="1">
      <alignment horizontal="center" vertical="center" wrapText="1"/>
    </xf>
    <xf numFmtId="0" fontId="5" fillId="0" borderId="3" xfId="0" applyFont="1" applyBorder="1"/>
    <xf numFmtId="44" fontId="0" fillId="2" borderId="1" xfId="0" applyNumberFormat="1" applyFon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165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5" xfId="0" applyFont="1" applyBorder="1"/>
    <xf numFmtId="44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3" fillId="0" borderId="0" xfId="0" applyNumberFormat="1" applyFont="1" applyAlignment="1">
      <alignment horizontal="center" vertical="center" wrapText="1"/>
    </xf>
    <xf numFmtId="2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2" fillId="0" borderId="0" xfId="0" applyNumberFormat="1" applyFont="1"/>
    <xf numFmtId="2" fontId="10" fillId="0" borderId="0" xfId="0" applyNumberFormat="1" applyFont="1"/>
    <xf numFmtId="2" fontId="0" fillId="6" borderId="7" xfId="0" applyNumberFormat="1" applyFont="1" applyFill="1" applyBorder="1"/>
    <xf numFmtId="2" fontId="0" fillId="5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28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IFERROR(__xludf.DUMMYFUNCTION("IFERROR(VLOOKUP(B2,IMPORTRANGE(""https://docs.google.com/spreadsheets/d/1V-qh4gaE8Fnon_cFgLuR_3iyE-fuVbrHr9YQylaPLK4/edit#gid=0"",""Sheet1!A2:F100""),2,FALSE),"""")"),"Oven Mitt Chop it")</f>
        <v>Oven Mitt Chop it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IFERROR(__xludf.DUMMYFUNCTION("IFERROR(VLOOKUP(B2,IMPORTRANGE(""https://docs.google.com/spreadsheets/d/1V-qh4gaE8Fnon_cFgLuR_3iyE-fuVbrHr9YQylaPLK4/edit?usp=sharing"",""Sheet1!A1:AA1000""),3,FALSE),"""")"),"B0874VL2SN")</f>
        <v>B0874VL2SN</v>
      </c>
      <c r="B2" s="4" t="s">
        <v>30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4.4117647058823533</v>
      </c>
      <c r="D3" s="8">
        <f>SUM(D4:D99793)</f>
        <v>187</v>
      </c>
      <c r="E3" s="8"/>
      <c r="F3" s="9">
        <f t="shared" ref="F3:G3" si="0">SUM(F4:F99793)</f>
        <v>2599.1300000000006</v>
      </c>
      <c r="G3" s="9">
        <f t="shared" si="0"/>
        <v>-507.74</v>
      </c>
      <c r="H3" s="10">
        <f>G3/F3*-1</f>
        <v>0.19534998249414223</v>
      </c>
      <c r="I3" s="11">
        <f>J3/F3</f>
        <v>0.11829638181494083</v>
      </c>
      <c r="J3" s="9">
        <f>SUM(J4:J99793)</f>
        <v>307.46767486666721</v>
      </c>
      <c r="K3" s="9">
        <f>J3/D3</f>
        <v>1.6442121650623915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51</v>
      </c>
      <c r="V3" s="10">
        <f>AVERAGE(V4:V99793)</f>
        <v>0.2800357322416146</v>
      </c>
      <c r="W3" s="9">
        <f>ROUND(AVERAGE(W4:W99793),2)</f>
        <v>3.9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customHeight="1" x14ac:dyDescent="0.2">
      <c r="A12" s="2" t="s">
        <v>40</v>
      </c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customHeight="1" x14ac:dyDescent="0.2">
      <c r="A13" s="24" t="s">
        <v>41</v>
      </c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customHeight="1" x14ac:dyDescent="0.2">
      <c r="A14" s="2" t="s">
        <v>42</v>
      </c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customHeight="1" x14ac:dyDescent="0.2">
      <c r="A15" s="2" t="s">
        <v>43</v>
      </c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customHeight="1" x14ac:dyDescent="0.2">
      <c r="A16" s="2" t="s">
        <v>44</v>
      </c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customHeight="1" x14ac:dyDescent="0.2">
      <c r="A17" s="2" t="s">
        <v>45</v>
      </c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x14ac:dyDescent="0.2">
      <c r="A18" s="2" t="s">
        <v>46</v>
      </c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customHeight="1" x14ac:dyDescent="0.2">
      <c r="A19" s="2" t="s">
        <v>47</v>
      </c>
      <c r="B19" s="2"/>
      <c r="C19" s="19">
        <f t="shared" ref="C19:C30" si="1">IFERROR(F19/D19," - ")</f>
        <v>12.99</v>
      </c>
      <c r="D19" s="19">
        <v>4</v>
      </c>
      <c r="E19" s="19">
        <v>0</v>
      </c>
      <c r="F19" s="19">
        <v>51.96</v>
      </c>
      <c r="G19" s="19">
        <v>-15.45</v>
      </c>
      <c r="H19" s="19">
        <f t="shared" ref="H19:H30" si="2">G19/F19*-1</f>
        <v>0.29734411085450346</v>
      </c>
      <c r="I19" s="19">
        <f t="shared" ref="I19:I30" si="3">J19/F19</f>
        <v>-0.12350526045676168</v>
      </c>
      <c r="J19" s="19">
        <f t="shared" ref="J19:J30" si="4">F19*0.85+G19+AD19*D19+D19*AC19+AE19+AB19</f>
        <v>-6.4173333333333371</v>
      </c>
      <c r="K19" s="19">
        <f t="shared" ref="K19:K30" si="5">J19/D19</f>
        <v>-1.6043333333333343</v>
      </c>
      <c r="L19" s="19">
        <v>23</v>
      </c>
      <c r="M19" s="19">
        <f t="shared" ref="M19:M30" si="6">IFERROR(D19/L19,"-")</f>
        <v>0.17391304347826086</v>
      </c>
      <c r="N19" s="19">
        <v>206</v>
      </c>
      <c r="O19" s="19">
        <f t="shared" ref="O19:P19" si="7">D19/7</f>
        <v>0.5714285714285714</v>
      </c>
      <c r="P19" s="19">
        <f t="shared" si="7"/>
        <v>0</v>
      </c>
      <c r="Q19" s="19">
        <f t="shared" ref="Q19:Q30" si="8">ROUNDDOWN(N19/(O19+P19),0)</f>
        <v>360</v>
      </c>
      <c r="R19" s="43"/>
      <c r="S19" s="44"/>
      <c r="T19" s="45"/>
      <c r="U19" s="43">
        <v>2</v>
      </c>
      <c r="V19" s="43">
        <f t="shared" ref="V19:V30" si="9">IFERROR(U19/D19,0)</f>
        <v>0.5</v>
      </c>
      <c r="W19" s="43">
        <f t="shared" ref="W19:W30" si="10">IFERROR(G19/(U19+X19)*-1,0)</f>
        <v>7.7249999999999996</v>
      </c>
      <c r="X19" s="43">
        <v>0</v>
      </c>
      <c r="Y19" s="43" t="s">
        <v>48</v>
      </c>
      <c r="Z19" s="46">
        <f t="shared" ref="Z19:Z30" si="11">IF(OR(Y19="UsLargeStandardSize",Y19="UsSmallStandardSize"),-2.4,-1.2)</f>
        <v>-2.4</v>
      </c>
      <c r="AA19" s="43">
        <v>1.8518518518518517E-2</v>
      </c>
      <c r="AB19" s="43">
        <f t="shared" ref="AB19:AB30" si="12">IFERROR(Z19*AA19*D19*3,0)</f>
        <v>-0.53333333333333321</v>
      </c>
      <c r="AC19" s="43">
        <v>-4.9000000000000004</v>
      </c>
      <c r="AD19" s="43">
        <v>-3.75</v>
      </c>
      <c r="AE19" s="43">
        <v>0</v>
      </c>
      <c r="AF19" s="48">
        <v>4.8076923076923002E-3</v>
      </c>
    </row>
    <row r="20" spans="1:32" s="47" customFormat="1" ht="15.75" customHeight="1" x14ac:dyDescent="0.2">
      <c r="A20" s="2" t="s">
        <v>49</v>
      </c>
      <c r="B20" s="2"/>
      <c r="C20" s="19">
        <f t="shared" si="1"/>
        <v>12.989999999999998</v>
      </c>
      <c r="D20" s="19">
        <v>7</v>
      </c>
      <c r="E20" s="19">
        <v>0</v>
      </c>
      <c r="F20" s="19">
        <v>90.929999999999993</v>
      </c>
      <c r="G20" s="19">
        <v>-44.12</v>
      </c>
      <c r="H20" s="19">
        <f t="shared" si="2"/>
        <v>0.48520840206752447</v>
      </c>
      <c r="I20" s="19">
        <f t="shared" si="3"/>
        <v>-0.20877633124381398</v>
      </c>
      <c r="J20" s="19">
        <f t="shared" si="4"/>
        <v>-18.984031800000004</v>
      </c>
      <c r="K20" s="19">
        <f t="shared" si="5"/>
        <v>-2.7120045428571435</v>
      </c>
      <c r="L20" s="19">
        <v>74</v>
      </c>
      <c r="M20" s="19">
        <f t="shared" si="6"/>
        <v>9.45945945945946E-2</v>
      </c>
      <c r="N20" s="19">
        <v>196</v>
      </c>
      <c r="O20" s="19">
        <f t="shared" ref="O20:P20" si="13">D20/7</f>
        <v>1</v>
      </c>
      <c r="P20" s="19">
        <f t="shared" si="13"/>
        <v>0</v>
      </c>
      <c r="Q20" s="19">
        <f t="shared" si="8"/>
        <v>196</v>
      </c>
      <c r="R20" s="43"/>
      <c r="S20" s="44"/>
      <c r="T20" s="45"/>
      <c r="U20" s="43">
        <v>4</v>
      </c>
      <c r="V20" s="43">
        <f t="shared" si="9"/>
        <v>0.5714285714285714</v>
      </c>
      <c r="W20" s="43">
        <f t="shared" si="10"/>
        <v>8.8239999999999998</v>
      </c>
      <c r="X20" s="43">
        <v>1</v>
      </c>
      <c r="Y20" s="43" t="s">
        <v>48</v>
      </c>
      <c r="Z20" s="46">
        <f t="shared" si="11"/>
        <v>-2.4</v>
      </c>
      <c r="AA20" s="43">
        <v>5.4256583333333337E-2</v>
      </c>
      <c r="AB20" s="43">
        <f t="shared" si="12"/>
        <v>-2.7345318000000001</v>
      </c>
      <c r="AC20" s="43">
        <v>-3.31</v>
      </c>
      <c r="AD20" s="43">
        <v>-3.75</v>
      </c>
      <c r="AE20" s="43">
        <v>0</v>
      </c>
      <c r="AF20" s="48">
        <v>0.11111111111111099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12.990000000000002</v>
      </c>
      <c r="D21" s="19">
        <v>17</v>
      </c>
      <c r="E21" s="19">
        <v>0</v>
      </c>
      <c r="F21" s="19">
        <v>220.83000000000004</v>
      </c>
      <c r="G21" s="19">
        <v>-77.960000000000008</v>
      </c>
      <c r="H21" s="19">
        <f t="shared" si="2"/>
        <v>0.35303174387537922</v>
      </c>
      <c r="I21" s="19">
        <f t="shared" si="3"/>
        <v>-7.7861613005479224E-2</v>
      </c>
      <c r="J21" s="19">
        <f t="shared" si="4"/>
        <v>-17.194179999999982</v>
      </c>
      <c r="K21" s="19">
        <f t="shared" si="5"/>
        <v>-1.0114223529411754</v>
      </c>
      <c r="L21" s="19">
        <v>130</v>
      </c>
      <c r="M21" s="19">
        <f t="shared" si="6"/>
        <v>0.13076923076923078</v>
      </c>
      <c r="N21" s="19">
        <v>178</v>
      </c>
      <c r="O21" s="19">
        <f t="shared" ref="O21:P21" si="14">D21/7</f>
        <v>2.4285714285714284</v>
      </c>
      <c r="P21" s="19">
        <f t="shared" si="14"/>
        <v>0</v>
      </c>
      <c r="Q21" s="19">
        <f t="shared" si="8"/>
        <v>73</v>
      </c>
      <c r="R21" s="43"/>
      <c r="S21" s="44"/>
      <c r="T21" s="45"/>
      <c r="U21" s="43">
        <v>11</v>
      </c>
      <c r="V21" s="43">
        <f t="shared" si="9"/>
        <v>0.6470588235294118</v>
      </c>
      <c r="W21" s="43">
        <f t="shared" si="10"/>
        <v>5.5685714285714294</v>
      </c>
      <c r="X21" s="43">
        <v>3</v>
      </c>
      <c r="Y21" s="43" t="s">
        <v>48</v>
      </c>
      <c r="Z21" s="46">
        <f t="shared" si="11"/>
        <v>-2.4</v>
      </c>
      <c r="AA21" s="43">
        <v>5.6533333333333338E-2</v>
      </c>
      <c r="AB21" s="43">
        <f t="shared" si="12"/>
        <v>-6.9196799999999996</v>
      </c>
      <c r="AC21" s="43">
        <v>-3.31</v>
      </c>
      <c r="AD21" s="43">
        <v>-3.75</v>
      </c>
      <c r="AE21" s="43">
        <v>0</v>
      </c>
      <c r="AF21" s="48">
        <v>0.27173913043478198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12.990000000000002</v>
      </c>
      <c r="D22" s="19">
        <v>16</v>
      </c>
      <c r="E22" s="19">
        <v>0</v>
      </c>
      <c r="F22" s="19">
        <v>207.84000000000003</v>
      </c>
      <c r="G22" s="19">
        <v>-132.75</v>
      </c>
      <c r="H22" s="19">
        <f t="shared" si="2"/>
        <v>0.63871247113163965</v>
      </c>
      <c r="I22" s="19">
        <f t="shared" si="3"/>
        <v>-0.3635423402617397</v>
      </c>
      <c r="J22" s="19">
        <f t="shared" si="4"/>
        <v>-75.558639999999997</v>
      </c>
      <c r="K22" s="19">
        <f t="shared" si="5"/>
        <v>-4.7224149999999998</v>
      </c>
      <c r="L22" s="19">
        <v>146</v>
      </c>
      <c r="M22" s="19">
        <f t="shared" si="6"/>
        <v>0.1095890410958904</v>
      </c>
      <c r="N22" s="19">
        <v>163</v>
      </c>
      <c r="O22" s="19">
        <f t="shared" ref="O22:P22" si="15">D22/7</f>
        <v>2.2857142857142856</v>
      </c>
      <c r="P22" s="19">
        <f t="shared" si="15"/>
        <v>0</v>
      </c>
      <c r="Q22" s="19">
        <f t="shared" si="8"/>
        <v>71</v>
      </c>
      <c r="R22" s="43"/>
      <c r="S22" s="44"/>
      <c r="T22" s="45"/>
      <c r="U22" s="43">
        <v>12</v>
      </c>
      <c r="V22" s="43">
        <f t="shared" si="9"/>
        <v>0.75</v>
      </c>
      <c r="W22" s="43">
        <f t="shared" si="10"/>
        <v>8.296875</v>
      </c>
      <c r="X22" s="43">
        <v>4</v>
      </c>
      <c r="Y22" s="43" t="s">
        <v>48</v>
      </c>
      <c r="Z22" s="46">
        <f t="shared" si="11"/>
        <v>-2.4</v>
      </c>
      <c r="AA22" s="43">
        <v>5.6533333333333338E-2</v>
      </c>
      <c r="AB22" s="43">
        <f t="shared" si="12"/>
        <v>-6.5126399999999993</v>
      </c>
      <c r="AC22" s="43">
        <v>-3.31</v>
      </c>
      <c r="AD22" s="43">
        <v>-3.75</v>
      </c>
      <c r="AE22" s="43">
        <v>0</v>
      </c>
      <c r="AF22" s="48">
        <v>0.47337278106508801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12.990000000000006</v>
      </c>
      <c r="D23" s="19">
        <v>26</v>
      </c>
      <c r="E23" s="19">
        <v>0</v>
      </c>
      <c r="F23" s="19">
        <v>337.74000000000012</v>
      </c>
      <c r="G23" s="19">
        <v>-196.44000000000003</v>
      </c>
      <c r="H23" s="19">
        <f t="shared" si="2"/>
        <v>0.58163084029134826</v>
      </c>
      <c r="I23" s="19">
        <f t="shared" si="3"/>
        <v>-0.30646070942144804</v>
      </c>
      <c r="J23" s="19">
        <f t="shared" si="4"/>
        <v>-103.5040399999999</v>
      </c>
      <c r="K23" s="19">
        <f t="shared" si="5"/>
        <v>-3.9809246153846116</v>
      </c>
      <c r="L23" s="19">
        <v>219</v>
      </c>
      <c r="M23" s="19">
        <f t="shared" si="6"/>
        <v>0.11872146118721461</v>
      </c>
      <c r="N23" s="19">
        <v>131</v>
      </c>
      <c r="O23" s="19">
        <f t="shared" ref="O23:P23" si="16">D23/7</f>
        <v>3.7142857142857144</v>
      </c>
      <c r="P23" s="19">
        <f t="shared" si="16"/>
        <v>0</v>
      </c>
      <c r="Q23" s="19">
        <f t="shared" si="8"/>
        <v>35</v>
      </c>
      <c r="R23" s="43"/>
      <c r="S23" s="44"/>
      <c r="T23" s="45"/>
      <c r="U23" s="43">
        <v>17</v>
      </c>
      <c r="V23" s="43">
        <f t="shared" si="9"/>
        <v>0.65384615384615385</v>
      </c>
      <c r="W23" s="43">
        <f t="shared" si="10"/>
        <v>8.1850000000000005</v>
      </c>
      <c r="X23" s="43">
        <v>7</v>
      </c>
      <c r="Y23" s="43" t="s">
        <v>48</v>
      </c>
      <c r="Z23" s="46">
        <f t="shared" si="11"/>
        <v>-2.4</v>
      </c>
      <c r="AA23" s="43">
        <v>5.6533333333333338E-2</v>
      </c>
      <c r="AB23" s="43">
        <f t="shared" si="12"/>
        <v>-10.583039999999999</v>
      </c>
      <c r="AC23" s="43">
        <v>-3.31</v>
      </c>
      <c r="AD23" s="43">
        <v>-3.75</v>
      </c>
      <c r="AE23" s="43">
        <v>0</v>
      </c>
      <c r="AF23" s="48">
        <v>0.36931818181818099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13.609047619047622</v>
      </c>
      <c r="D24" s="19">
        <v>21</v>
      </c>
      <c r="E24" s="19">
        <v>0</v>
      </c>
      <c r="F24" s="19">
        <v>285.79000000000008</v>
      </c>
      <c r="G24" s="19">
        <v>-41.019999999999996</v>
      </c>
      <c r="H24" s="19">
        <f t="shared" si="2"/>
        <v>0.14353196402953211</v>
      </c>
      <c r="I24" s="19">
        <f t="shared" si="3"/>
        <v>0.15778599671087176</v>
      </c>
      <c r="J24" s="19">
        <f t="shared" si="4"/>
        <v>45.09366000000005</v>
      </c>
      <c r="K24" s="19">
        <f t="shared" si="5"/>
        <v>2.1473171428571454</v>
      </c>
      <c r="L24" s="19">
        <v>142</v>
      </c>
      <c r="M24" s="19">
        <f t="shared" si="6"/>
        <v>0.14788732394366197</v>
      </c>
      <c r="N24" s="19">
        <v>111</v>
      </c>
      <c r="O24" s="19">
        <f t="shared" ref="O24:P24" si="17">D24/7</f>
        <v>3</v>
      </c>
      <c r="P24" s="19">
        <f t="shared" si="17"/>
        <v>0</v>
      </c>
      <c r="Q24" s="19">
        <f t="shared" si="8"/>
        <v>37</v>
      </c>
      <c r="R24" s="43"/>
      <c r="S24" s="44"/>
      <c r="T24" s="45"/>
      <c r="U24" s="43">
        <v>5</v>
      </c>
      <c r="V24" s="43">
        <f t="shared" si="9"/>
        <v>0.23809523809523808</v>
      </c>
      <c r="W24" s="43">
        <f t="shared" si="10"/>
        <v>8.2039999999999988</v>
      </c>
      <c r="X24" s="43">
        <v>0</v>
      </c>
      <c r="Y24" s="43" t="s">
        <v>48</v>
      </c>
      <c r="Z24" s="46">
        <f t="shared" si="11"/>
        <v>-2.4</v>
      </c>
      <c r="AA24" s="43">
        <v>5.6533333333333338E-2</v>
      </c>
      <c r="AB24" s="43">
        <f t="shared" si="12"/>
        <v>-8.547839999999999</v>
      </c>
      <c r="AC24" s="43">
        <v>-3.31</v>
      </c>
      <c r="AD24" s="43">
        <v>-3.75</v>
      </c>
      <c r="AE24" s="43">
        <v>0</v>
      </c>
      <c r="AF24" s="43">
        <v>0.78220858895705503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13.990000000000004</v>
      </c>
      <c r="D25" s="19">
        <v>25</v>
      </c>
      <c r="E25" s="19">
        <v>0</v>
      </c>
      <c r="F25" s="19">
        <v>349.75000000000011</v>
      </c>
      <c r="G25" s="19">
        <v>0</v>
      </c>
      <c r="H25" s="19">
        <f t="shared" si="2"/>
        <v>0</v>
      </c>
      <c r="I25" s="19">
        <f t="shared" si="3"/>
        <v>0.31625875625446759</v>
      </c>
      <c r="J25" s="19">
        <f t="shared" si="4"/>
        <v>110.61150000000008</v>
      </c>
      <c r="K25" s="19">
        <f t="shared" si="5"/>
        <v>4.4244600000000034</v>
      </c>
      <c r="L25" s="19">
        <v>116</v>
      </c>
      <c r="M25" s="19">
        <f t="shared" si="6"/>
        <v>0.21551724137931033</v>
      </c>
      <c r="N25" s="19">
        <v>87</v>
      </c>
      <c r="O25" s="19">
        <f t="shared" ref="O25:P25" si="18">D25/7</f>
        <v>3.5714285714285716</v>
      </c>
      <c r="P25" s="19">
        <f t="shared" si="18"/>
        <v>0</v>
      </c>
      <c r="Q25" s="19">
        <f t="shared" si="8"/>
        <v>24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11"/>
        <v>-2.4</v>
      </c>
      <c r="AA25" s="43">
        <v>5.6533333333333338E-2</v>
      </c>
      <c r="AB25" s="43">
        <f t="shared" si="12"/>
        <v>-10.176</v>
      </c>
      <c r="AC25" s="43">
        <v>-3.31</v>
      </c>
      <c r="AD25" s="43">
        <v>-3.75</v>
      </c>
      <c r="AE25" s="43">
        <v>0</v>
      </c>
      <c r="AF25" s="48">
        <v>0.94838709677419297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14.645172413793109</v>
      </c>
      <c r="D26" s="19">
        <v>29</v>
      </c>
      <c r="E26" s="19">
        <v>0</v>
      </c>
      <c r="F26" s="19">
        <v>424.71000000000015</v>
      </c>
      <c r="G26" s="19">
        <v>0</v>
      </c>
      <c r="H26" s="19">
        <f t="shared" si="2"/>
        <v>0</v>
      </c>
      <c r="I26" s="19">
        <f t="shared" si="3"/>
        <v>0.3401364225000591</v>
      </c>
      <c r="J26" s="19">
        <f t="shared" si="4"/>
        <v>144.45934000000014</v>
      </c>
      <c r="K26" s="19">
        <f t="shared" si="5"/>
        <v>4.9813565517241427</v>
      </c>
      <c r="L26" s="19">
        <v>175</v>
      </c>
      <c r="M26" s="19">
        <f t="shared" si="6"/>
        <v>0.1657142857142857</v>
      </c>
      <c r="N26" s="19">
        <v>48</v>
      </c>
      <c r="O26" s="19">
        <f t="shared" ref="O26:P26" si="19">D26/7</f>
        <v>4.1428571428571432</v>
      </c>
      <c r="P26" s="19">
        <f t="shared" si="19"/>
        <v>0</v>
      </c>
      <c r="Q26" s="19">
        <f t="shared" si="8"/>
        <v>11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11"/>
        <v>-2.4</v>
      </c>
      <c r="AA26" s="43">
        <v>5.6533333333333338E-2</v>
      </c>
      <c r="AB26" s="43">
        <f t="shared" si="12"/>
        <v>-11.80416</v>
      </c>
      <c r="AC26" s="43">
        <v>-3.31</v>
      </c>
      <c r="AD26" s="43">
        <v>-3.75</v>
      </c>
      <c r="AE26" s="43">
        <v>0</v>
      </c>
      <c r="AF26" s="48">
        <v>1.40977443609022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14.990000000000006</v>
      </c>
      <c r="D27" s="19">
        <v>40</v>
      </c>
      <c r="E27" s="19">
        <v>0</v>
      </c>
      <c r="F27" s="19">
        <v>599.60000000000025</v>
      </c>
      <c r="G27" s="19">
        <v>0</v>
      </c>
      <c r="H27" s="19">
        <f t="shared" si="2"/>
        <v>0</v>
      </c>
      <c r="I27" s="19">
        <f t="shared" si="3"/>
        <v>0.35186524349566395</v>
      </c>
      <c r="J27" s="19">
        <f t="shared" si="4"/>
        <v>210.97840000000019</v>
      </c>
      <c r="K27" s="19">
        <f t="shared" si="5"/>
        <v>5.2744600000000048</v>
      </c>
      <c r="L27" s="19">
        <v>180</v>
      </c>
      <c r="M27" s="19">
        <f t="shared" si="6"/>
        <v>0.22222222222222221</v>
      </c>
      <c r="N27" s="19">
        <v>6</v>
      </c>
      <c r="O27" s="19">
        <f t="shared" ref="O27:P27" si="20">D27/7</f>
        <v>5.7142857142857144</v>
      </c>
      <c r="P27" s="19">
        <f t="shared" si="20"/>
        <v>0</v>
      </c>
      <c r="Q27" s="19">
        <f t="shared" si="8"/>
        <v>1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11"/>
        <v>-2.4</v>
      </c>
      <c r="AA27" s="43">
        <v>5.6533333333333338E-2</v>
      </c>
      <c r="AB27" s="43">
        <f t="shared" si="12"/>
        <v>-16.281600000000001</v>
      </c>
      <c r="AC27" s="43">
        <v>-3.31</v>
      </c>
      <c r="AD27" s="43">
        <v>-3.75</v>
      </c>
      <c r="AE27" s="43">
        <v>0</v>
      </c>
      <c r="AF27" s="48">
        <v>1.61095890410958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14.99</v>
      </c>
      <c r="D28" s="19">
        <v>2</v>
      </c>
      <c r="E28" s="19">
        <v>0</v>
      </c>
      <c r="F28" s="19">
        <v>29.98</v>
      </c>
      <c r="G28" s="19">
        <v>0</v>
      </c>
      <c r="H28" s="19">
        <f t="shared" si="2"/>
        <v>0</v>
      </c>
      <c r="I28" s="19">
        <f t="shared" si="3"/>
        <v>0.59983322214809875</v>
      </c>
      <c r="J28" s="19">
        <f t="shared" si="4"/>
        <v>17.983000000000001</v>
      </c>
      <c r="K28" s="19">
        <f t="shared" si="5"/>
        <v>8.9915000000000003</v>
      </c>
      <c r="L28" s="19">
        <v>72</v>
      </c>
      <c r="M28" s="19">
        <f t="shared" si="6"/>
        <v>2.7777777777777776E-2</v>
      </c>
      <c r="N28" s="19">
        <v>0</v>
      </c>
      <c r="O28" s="19">
        <f t="shared" ref="O28:P28" si="21">D28/7</f>
        <v>0.2857142857142857</v>
      </c>
      <c r="P28" s="19">
        <f t="shared" si="21"/>
        <v>0</v>
      </c>
      <c r="Q28" s="19">
        <f t="shared" si="8"/>
        <v>0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e">
        <v>#N/A</v>
      </c>
      <c r="Z28" s="46" t="e">
        <f t="shared" si="11"/>
        <v>#N/A</v>
      </c>
      <c r="AA28" s="43" t="e">
        <v>#N/A</v>
      </c>
      <c r="AB28" s="43">
        <f t="shared" si="12"/>
        <v>0</v>
      </c>
      <c r="AC28" s="43">
        <v>0</v>
      </c>
      <c r="AD28" s="43">
        <v>-3.75</v>
      </c>
      <c r="AE28" s="43">
        <v>0</v>
      </c>
      <c r="AF28" s="48">
        <v>0</v>
      </c>
    </row>
    <row r="29" spans="1:32" s="47" customFormat="1" ht="15.75" customHeight="1" x14ac:dyDescent="0.2">
      <c r="A29" s="2" t="s">
        <v>58</v>
      </c>
      <c r="B29" s="2"/>
      <c r="C29" s="19" t="str">
        <f t="shared" si="1"/>
        <v xml:space="preserve"> - </v>
      </c>
      <c r="D29" s="19">
        <v>0</v>
      </c>
      <c r="E29" s="19">
        <v>0</v>
      </c>
      <c r="F29" s="19">
        <v>0</v>
      </c>
      <c r="G29" s="19">
        <v>0</v>
      </c>
      <c r="H29" s="19" t="e">
        <f t="shared" si="2"/>
        <v>#DIV/0!</v>
      </c>
      <c r="I29" s="19" t="e">
        <f t="shared" si="3"/>
        <v>#DIV/0!</v>
      </c>
      <c r="J29" s="19">
        <f t="shared" si="4"/>
        <v>0</v>
      </c>
      <c r="K29" s="19" t="e">
        <f t="shared" si="5"/>
        <v>#DIV/0!</v>
      </c>
      <c r="L29" s="19">
        <v>0</v>
      </c>
      <c r="M29" s="19" t="str">
        <f t="shared" si="6"/>
        <v>-</v>
      </c>
      <c r="N29" s="19">
        <v>0</v>
      </c>
      <c r="O29" s="19">
        <f t="shared" ref="O29:P29" si="22">D29/7</f>
        <v>0</v>
      </c>
      <c r="P29" s="19">
        <f t="shared" si="22"/>
        <v>0</v>
      </c>
      <c r="Q29" s="19" t="e">
        <f t="shared" si="8"/>
        <v>#DIV/0!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e">
        <v>#N/A</v>
      </c>
      <c r="Z29" s="46" t="e">
        <f t="shared" si="11"/>
        <v>#N/A</v>
      </c>
      <c r="AA29" s="43" t="e">
        <v>#N/A</v>
      </c>
      <c r="AB29" s="43">
        <f t="shared" si="12"/>
        <v>0</v>
      </c>
      <c r="AC29" s="43">
        <v>0</v>
      </c>
      <c r="AD29" s="43">
        <v>-3.75</v>
      </c>
      <c r="AE29" s="43">
        <v>0</v>
      </c>
      <c r="AF29" s="48" t="e">
        <v>#N/A</v>
      </c>
    </row>
    <row r="30" spans="1:32" s="47" customFormat="1" ht="15.75" customHeight="1" x14ac:dyDescent="0.2">
      <c r="A30" s="2" t="s">
        <v>59</v>
      </c>
      <c r="B30" s="2"/>
      <c r="C30" s="19" t="str">
        <f t="shared" si="1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2"/>
        <v>#DIV/0!</v>
      </c>
      <c r="I30" s="19" t="e">
        <f t="shared" si="3"/>
        <v>#DIV/0!</v>
      </c>
      <c r="J30" s="19">
        <f t="shared" si="4"/>
        <v>0</v>
      </c>
      <c r="K30" s="19" t="e">
        <f t="shared" si="5"/>
        <v>#DIV/0!</v>
      </c>
      <c r="L30" s="19">
        <v>0</v>
      </c>
      <c r="M30" s="19" t="str">
        <f t="shared" si="6"/>
        <v>-</v>
      </c>
      <c r="N30" s="19">
        <v>0</v>
      </c>
      <c r="O30" s="19">
        <f t="shared" ref="O30:P30" si="23">D30/7</f>
        <v>0</v>
      </c>
      <c r="P30" s="19">
        <f t="shared" si="23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11"/>
        <v>#N/A</v>
      </c>
      <c r="AA30" s="43" t="e">
        <v>#N/A</v>
      </c>
      <c r="AB30" s="43">
        <f t="shared" si="12"/>
        <v>0</v>
      </c>
      <c r="AC30" s="43">
        <v>0</v>
      </c>
      <c r="AD30" s="43">
        <v>-3.75</v>
      </c>
      <c r="AE30" s="43">
        <v>0</v>
      </c>
      <c r="AF30" s="49" t="e">
        <v>#N/A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287" priority="1" operator="lessThan">
      <formula>100</formula>
    </cfRule>
  </conditionalFormatting>
  <conditionalFormatting sqref="Q1:Q3 Q12:Q1000">
    <cfRule type="cellIs" dxfId="286" priority="2" operator="lessThan">
      <formula>100</formula>
    </cfRule>
  </conditionalFormatting>
  <conditionalFormatting sqref="I1:I3 I12:I1000">
    <cfRule type="cellIs" dxfId="285" priority="3" operator="lessThan">
      <formula>0.05</formula>
    </cfRule>
  </conditionalFormatting>
  <conditionalFormatting sqref="Q4">
    <cfRule type="cellIs" dxfId="284" priority="4" operator="lessThan">
      <formula>100</formula>
    </cfRule>
  </conditionalFormatting>
  <conditionalFormatting sqref="Q4">
    <cfRule type="cellIs" dxfId="283" priority="5" operator="lessThan">
      <formula>100</formula>
    </cfRule>
  </conditionalFormatting>
  <conditionalFormatting sqref="I4">
    <cfRule type="cellIs" dxfId="282" priority="6" operator="lessThan">
      <formula>0.05</formula>
    </cfRule>
  </conditionalFormatting>
  <conditionalFormatting sqref="Q5">
    <cfRule type="cellIs" dxfId="281" priority="7" operator="lessThan">
      <formula>100</formula>
    </cfRule>
  </conditionalFormatting>
  <conditionalFormatting sqref="Q5">
    <cfRule type="cellIs" dxfId="280" priority="8" operator="lessThan">
      <formula>100</formula>
    </cfRule>
  </conditionalFormatting>
  <conditionalFormatting sqref="I5">
    <cfRule type="cellIs" dxfId="279" priority="9" operator="lessThan">
      <formula>0.05</formula>
    </cfRule>
  </conditionalFormatting>
  <conditionalFormatting sqref="Q6:Q11">
    <cfRule type="cellIs" dxfId="278" priority="10" operator="lessThan">
      <formula>100</formula>
    </cfRule>
  </conditionalFormatting>
  <conditionalFormatting sqref="Q6:Q11">
    <cfRule type="cellIs" dxfId="277" priority="11" operator="lessThan">
      <formula>100</formula>
    </cfRule>
  </conditionalFormatting>
  <conditionalFormatting sqref="I6:I11">
    <cfRule type="cellIs" dxfId="276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6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IFERROR(__xludf.DUMMYFUNCTION("IFERROR(VLOOKUP(B2,IMPORTRANGE(""https://docs.google.com/spreadsheets/d/1V-qh4gaE8Fnon_cFgLuR_3iyE-fuVbrHr9YQylaPLK4/edit#gid=0"",""Sheet1!A2:F100""),2,FALSE),"""")"),"Double Size Pizza")</f>
        <v>Double Size Pizza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IFERROR(__xludf.DUMMYFUNCTION("IFERROR(VLOOKUP(B2,IMPORTRANGE(""https://docs.google.com/spreadsheets/d/1V-qh4gaE8Fnon_cFgLuR_3iyE-fuVbrHr9YQylaPLK4/edit?usp=sharing"",""Sheet1!A1:AA1000""),3,FALSE),"""")"),"B07DXKWSFX")</f>
        <v>B07DXKWSFX</v>
      </c>
      <c r="B2" s="4" t="s">
        <v>74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24.223529411764705</v>
      </c>
      <c r="D3" s="8">
        <f>SUM(D4:D99793)</f>
        <v>356</v>
      </c>
      <c r="E3" s="8"/>
      <c r="F3" s="9">
        <f t="shared" ref="F3:G3" si="0">SUM(F4:F99793)</f>
        <v>12977.519999999997</v>
      </c>
      <c r="G3" s="9">
        <f t="shared" si="0"/>
        <v>-774.38</v>
      </c>
      <c r="H3" s="10">
        <f t="shared" ref="H3:H30" si="1">G3/F3*-1</f>
        <v>5.9670877024269674E-2</v>
      </c>
      <c r="I3" s="11">
        <f t="shared" ref="I3:I30" si="2">J3/F3</f>
        <v>0.15459206077485324</v>
      </c>
      <c r="J3" s="9">
        <f>SUM(J4:J99793)</f>
        <v>2006.2215605468728</v>
      </c>
      <c r="K3" s="9">
        <f t="shared" ref="K3:K30" si="3">J3/D3</f>
        <v>5.6354538217608789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85</v>
      </c>
      <c r="V3" s="10">
        <f>AVERAGE(V4:V99793)</f>
        <v>0.13925350167861467</v>
      </c>
      <c r="W3" s="9">
        <f>ROUND(AVERAGE(W4:W99793),2)</f>
        <v>3.95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/>
      <c r="C4" s="19">
        <f t="shared" ref="C4:C30" si="4">IFERROR(F4/D4," - ")</f>
        <v>37.632857142857141</v>
      </c>
      <c r="D4" s="19">
        <v>28</v>
      </c>
      <c r="E4" s="19">
        <v>0</v>
      </c>
      <c r="F4" s="19">
        <v>1053.72</v>
      </c>
      <c r="G4" s="19">
        <v>-85.33</v>
      </c>
      <c r="H4" s="19">
        <f t="shared" si="1"/>
        <v>8.0979766921003685E-2</v>
      </c>
      <c r="I4" s="19">
        <f t="shared" si="2"/>
        <v>0.17757631148454997</v>
      </c>
      <c r="J4" s="19">
        <f t="shared" ref="J4:J30" si="5">F4*0.85+G4+AD4*D4+D4*AC4+AE4+AB4</f>
        <v>187.11571093750001</v>
      </c>
      <c r="K4" s="19">
        <f t="shared" si="3"/>
        <v>6.682703962053572</v>
      </c>
      <c r="L4" s="19">
        <v>184</v>
      </c>
      <c r="M4" s="19">
        <f t="shared" ref="M4:M30" si="6">IFERROR(D4/L4,"-")</f>
        <v>0.15217391304347827</v>
      </c>
      <c r="N4" s="19">
        <v>207</v>
      </c>
      <c r="O4" s="19">
        <f t="shared" ref="O4:P4" si="7">D4/7</f>
        <v>4</v>
      </c>
      <c r="P4" s="19">
        <f t="shared" si="7"/>
        <v>0</v>
      </c>
      <c r="Q4" s="19">
        <f t="shared" ref="Q4:Q30" si="8">ROUNDDOWN(N4/(O4+P4),0)</f>
        <v>51</v>
      </c>
      <c r="R4" s="43"/>
      <c r="S4" s="44"/>
      <c r="T4" s="45"/>
      <c r="U4" s="43">
        <v>6</v>
      </c>
      <c r="V4" s="43">
        <f t="shared" ref="V4:V30" si="9">IFERROR(U4/D4,0)</f>
        <v>0.21428571428571427</v>
      </c>
      <c r="W4" s="43">
        <f t="shared" ref="W4:W30" si="10">IFERROR(G4/(U4+X4)*-1,0)</f>
        <v>12.19</v>
      </c>
      <c r="X4" s="43">
        <v>1</v>
      </c>
      <c r="Y4" s="43" t="s">
        <v>48</v>
      </c>
      <c r="Z4" s="46">
        <f t="shared" ref="Z4:Z17" si="11">IF(OR(Y4="UsLargeStandardSize",Y4="UsSmallStandardSize"),-0.75,-0.48)</f>
        <v>-0.75</v>
      </c>
      <c r="AA4" s="43">
        <v>0.7412109375</v>
      </c>
      <c r="AB4" s="43">
        <f t="shared" ref="AB4:AB30" si="12">IFERROR(Z4*AA4*D4*3,0)</f>
        <v>-46.6962890625</v>
      </c>
      <c r="AC4" s="43">
        <v>-8.08</v>
      </c>
      <c r="AD4" s="43">
        <v>-12.51</v>
      </c>
      <c r="AE4" s="43">
        <v>0</v>
      </c>
    </row>
    <row r="5" spans="1:32" s="47" customFormat="1" ht="15.75" customHeight="1" x14ac:dyDescent="0.2">
      <c r="A5" s="2" t="s">
        <v>33</v>
      </c>
      <c r="B5" s="2"/>
      <c r="C5" s="19">
        <f t="shared" si="4"/>
        <v>34.784657534246541</v>
      </c>
      <c r="D5" s="19">
        <v>73</v>
      </c>
      <c r="E5" s="19">
        <v>0</v>
      </c>
      <c r="F5" s="19">
        <v>2539.2799999999975</v>
      </c>
      <c r="G5" s="19">
        <v>-85.789999999999992</v>
      </c>
      <c r="H5" s="19">
        <f t="shared" si="1"/>
        <v>3.3785167449040705E-2</v>
      </c>
      <c r="I5" s="19">
        <f t="shared" si="2"/>
        <v>0.17634294111544338</v>
      </c>
      <c r="J5" s="19">
        <f t="shared" si="5"/>
        <v>447.78410351562263</v>
      </c>
      <c r="K5" s="19">
        <f t="shared" si="3"/>
        <v>6.1340288152825018</v>
      </c>
      <c r="L5" s="19">
        <v>200</v>
      </c>
      <c r="M5" s="19">
        <f t="shared" si="6"/>
        <v>0.36499999999999999</v>
      </c>
      <c r="N5" s="19">
        <v>155</v>
      </c>
      <c r="O5" s="19">
        <f t="shared" ref="O5:P5" si="13">D5/7</f>
        <v>10.428571428571429</v>
      </c>
      <c r="P5" s="19">
        <f t="shared" si="13"/>
        <v>0</v>
      </c>
      <c r="Q5" s="19">
        <f t="shared" si="8"/>
        <v>14</v>
      </c>
      <c r="R5" s="43"/>
      <c r="S5" s="44"/>
      <c r="T5" s="45"/>
      <c r="U5" s="43">
        <v>30</v>
      </c>
      <c r="V5" s="43">
        <f t="shared" si="9"/>
        <v>0.41095890410958902</v>
      </c>
      <c r="W5" s="43">
        <f t="shared" si="10"/>
        <v>2.7674193548387094</v>
      </c>
      <c r="X5" s="43">
        <v>1</v>
      </c>
      <c r="Y5" s="43" t="s">
        <v>48</v>
      </c>
      <c r="Z5" s="46">
        <f t="shared" si="11"/>
        <v>-0.75</v>
      </c>
      <c r="AA5" s="43">
        <v>0.7412109375</v>
      </c>
      <c r="AB5" s="43">
        <f t="shared" si="12"/>
        <v>-121.743896484375</v>
      </c>
      <c r="AC5" s="43">
        <v>-8.08</v>
      </c>
      <c r="AD5" s="43">
        <v>-12.51</v>
      </c>
      <c r="AE5" s="43">
        <v>0</v>
      </c>
    </row>
    <row r="6" spans="1:32" s="47" customFormat="1" ht="15.75" customHeight="1" x14ac:dyDescent="0.2">
      <c r="A6" s="2" t="s">
        <v>34</v>
      </c>
      <c r="B6" s="2"/>
      <c r="C6" s="19">
        <f t="shared" si="4"/>
        <v>36.772608695652181</v>
      </c>
      <c r="D6" s="19">
        <v>23</v>
      </c>
      <c r="E6" s="19">
        <v>0</v>
      </c>
      <c r="F6" s="19">
        <v>845.7700000000001</v>
      </c>
      <c r="G6" s="19">
        <v>-92.85</v>
      </c>
      <c r="H6" s="19">
        <f t="shared" si="1"/>
        <v>0.1097816191163082</v>
      </c>
      <c r="I6" s="19">
        <f t="shared" si="2"/>
        <v>0.13493838039227574</v>
      </c>
      <c r="J6" s="19">
        <f t="shared" si="5"/>
        <v>114.12683398437505</v>
      </c>
      <c r="K6" s="19">
        <f t="shared" si="3"/>
        <v>4.9620362601902199</v>
      </c>
      <c r="L6" s="19">
        <v>212</v>
      </c>
      <c r="M6" s="19">
        <f t="shared" si="6"/>
        <v>0.10849056603773585</v>
      </c>
      <c r="N6" s="19">
        <v>114</v>
      </c>
      <c r="O6" s="19">
        <f t="shared" ref="O6:P6" si="14">D6/7</f>
        <v>3.2857142857142856</v>
      </c>
      <c r="P6" s="19">
        <f t="shared" si="14"/>
        <v>0</v>
      </c>
      <c r="Q6" s="19">
        <f t="shared" si="8"/>
        <v>34</v>
      </c>
      <c r="R6" s="43"/>
      <c r="S6" s="44"/>
      <c r="T6" s="45"/>
      <c r="U6" s="43">
        <v>7</v>
      </c>
      <c r="V6" s="43">
        <f t="shared" si="9"/>
        <v>0.30434782608695654</v>
      </c>
      <c r="W6" s="43">
        <f t="shared" si="10"/>
        <v>10.316666666666666</v>
      </c>
      <c r="X6" s="43">
        <v>2</v>
      </c>
      <c r="Y6" s="43" t="s">
        <v>48</v>
      </c>
      <c r="Z6" s="46">
        <f t="shared" si="11"/>
        <v>-0.75</v>
      </c>
      <c r="AA6" s="43">
        <v>0.7412109375</v>
      </c>
      <c r="AB6" s="43">
        <f t="shared" si="12"/>
        <v>-38.357666015625</v>
      </c>
      <c r="AC6" s="43">
        <v>-8.08</v>
      </c>
      <c r="AD6" s="43">
        <v>-12.51</v>
      </c>
      <c r="AE6" s="43">
        <v>0</v>
      </c>
      <c r="AF6" s="48">
        <v>1.5288169868554</v>
      </c>
    </row>
    <row r="7" spans="1:32" s="47" customFormat="1" ht="15.75" customHeight="1" x14ac:dyDescent="0.2">
      <c r="A7" s="2" t="s">
        <v>35</v>
      </c>
      <c r="B7" s="2"/>
      <c r="C7" s="19">
        <f t="shared" si="4"/>
        <v>36.180714285714288</v>
      </c>
      <c r="D7" s="19">
        <v>42</v>
      </c>
      <c r="E7" s="19">
        <v>0</v>
      </c>
      <c r="F7" s="19">
        <v>1519.5900000000001</v>
      </c>
      <c r="G7" s="19">
        <v>-87.289999999999992</v>
      </c>
      <c r="H7" s="19">
        <f t="shared" si="1"/>
        <v>5.7443126106383947E-2</v>
      </c>
      <c r="I7" s="19">
        <f t="shared" si="2"/>
        <v>0.17737486190765286</v>
      </c>
      <c r="J7" s="19">
        <f t="shared" si="5"/>
        <v>269.53706640625023</v>
      </c>
      <c r="K7" s="19">
        <f t="shared" si="3"/>
        <v>6.417549200148815</v>
      </c>
      <c r="L7" s="19">
        <v>255</v>
      </c>
      <c r="M7" s="19">
        <f t="shared" si="6"/>
        <v>0.16470588235294117</v>
      </c>
      <c r="N7" s="19">
        <v>77</v>
      </c>
      <c r="O7" s="19">
        <f t="shared" ref="O7:P7" si="15">D7/7</f>
        <v>6</v>
      </c>
      <c r="P7" s="19">
        <f t="shared" si="15"/>
        <v>0</v>
      </c>
      <c r="Q7" s="19">
        <f t="shared" si="8"/>
        <v>12</v>
      </c>
      <c r="R7" s="43"/>
      <c r="S7" s="44"/>
      <c r="T7" s="45"/>
      <c r="U7" s="43">
        <v>6</v>
      </c>
      <c r="V7" s="43">
        <f t="shared" si="9"/>
        <v>0.14285714285714285</v>
      </c>
      <c r="W7" s="43">
        <f t="shared" si="10"/>
        <v>10.911249999999999</v>
      </c>
      <c r="X7" s="43">
        <v>2</v>
      </c>
      <c r="Y7" s="43" t="s">
        <v>48</v>
      </c>
      <c r="Z7" s="46">
        <f t="shared" si="11"/>
        <v>-0.75</v>
      </c>
      <c r="AA7" s="43">
        <v>0.7412109375</v>
      </c>
      <c r="AB7" s="43">
        <f t="shared" si="12"/>
        <v>-70.04443359375</v>
      </c>
      <c r="AC7" s="43">
        <v>-8.08</v>
      </c>
      <c r="AD7" s="43">
        <v>-12.51</v>
      </c>
      <c r="AE7" s="43">
        <v>0</v>
      </c>
      <c r="AF7" s="48">
        <v>1.8527746319365701</v>
      </c>
    </row>
    <row r="8" spans="1:32" s="47" customFormat="1" ht="15.75" customHeight="1" x14ac:dyDescent="0.2">
      <c r="A8" s="2" t="s">
        <v>36</v>
      </c>
      <c r="B8" s="2"/>
      <c r="C8" s="19">
        <f t="shared" si="4"/>
        <v>34.465500000000006</v>
      </c>
      <c r="D8" s="19">
        <v>40</v>
      </c>
      <c r="E8" s="19">
        <v>0</v>
      </c>
      <c r="F8" s="19">
        <v>1378.6200000000001</v>
      </c>
      <c r="G8" s="19">
        <v>-56.900000000000006</v>
      </c>
      <c r="H8" s="19">
        <f t="shared" si="1"/>
        <v>4.12731572151862E-2</v>
      </c>
      <c r="I8" s="19">
        <f t="shared" si="2"/>
        <v>0.16292960759672712</v>
      </c>
      <c r="J8" s="19">
        <f t="shared" si="5"/>
        <v>224.61801562499994</v>
      </c>
      <c r="K8" s="19">
        <f t="shared" si="3"/>
        <v>5.6154503906249982</v>
      </c>
      <c r="L8" s="19">
        <v>205</v>
      </c>
      <c r="M8" s="19">
        <f t="shared" si="6"/>
        <v>0.1951219512195122</v>
      </c>
      <c r="N8" s="19">
        <v>47</v>
      </c>
      <c r="O8" s="19">
        <f t="shared" ref="O8:P8" si="16">D8/7</f>
        <v>5.7142857142857144</v>
      </c>
      <c r="P8" s="19">
        <f t="shared" si="16"/>
        <v>0</v>
      </c>
      <c r="Q8" s="19">
        <f t="shared" si="8"/>
        <v>8</v>
      </c>
      <c r="R8" s="43"/>
      <c r="S8" s="44"/>
      <c r="T8" s="45"/>
      <c r="U8" s="43">
        <v>8</v>
      </c>
      <c r="V8" s="43">
        <f t="shared" si="9"/>
        <v>0.2</v>
      </c>
      <c r="W8" s="43">
        <f t="shared" si="10"/>
        <v>7.1125000000000007</v>
      </c>
      <c r="X8" s="43">
        <v>0</v>
      </c>
      <c r="Y8" s="43" t="s">
        <v>48</v>
      </c>
      <c r="Z8" s="46">
        <f t="shared" si="11"/>
        <v>-0.75</v>
      </c>
      <c r="AA8" s="43">
        <v>0.7412109375</v>
      </c>
      <c r="AB8" s="43">
        <f t="shared" si="12"/>
        <v>-66.708984375</v>
      </c>
      <c r="AC8" s="43">
        <v>-8.08</v>
      </c>
      <c r="AD8" s="43">
        <v>-12.51</v>
      </c>
      <c r="AE8" s="43"/>
      <c r="AF8" s="48">
        <v>2.4364123159303799</v>
      </c>
    </row>
    <row r="9" spans="1:32" s="47" customFormat="1" ht="15.75" customHeight="1" x14ac:dyDescent="0.2">
      <c r="A9" s="2" t="s">
        <v>37</v>
      </c>
      <c r="B9" s="2"/>
      <c r="C9" s="19">
        <f t="shared" si="4"/>
        <v>37.466190476190476</v>
      </c>
      <c r="D9" s="19">
        <v>21</v>
      </c>
      <c r="E9" s="19">
        <v>0</v>
      </c>
      <c r="F9" s="19">
        <v>786.79000000000008</v>
      </c>
      <c r="G9" s="19">
        <v>-23.520000000000003</v>
      </c>
      <c r="H9" s="19">
        <f t="shared" si="1"/>
        <v>2.9893618373390614E-2</v>
      </c>
      <c r="I9" s="19">
        <f t="shared" si="2"/>
        <v>0.22603144829385868</v>
      </c>
      <c r="J9" s="19">
        <f t="shared" si="5"/>
        <v>177.83928320312509</v>
      </c>
      <c r="K9" s="19">
        <f t="shared" si="3"/>
        <v>8.4685372953869091</v>
      </c>
      <c r="L9" s="19">
        <v>170</v>
      </c>
      <c r="M9" s="19">
        <f t="shared" si="6"/>
        <v>0.12352941176470589</v>
      </c>
      <c r="N9" s="19">
        <v>29</v>
      </c>
      <c r="O9" s="19">
        <f t="shared" ref="O9:P9" si="17">D9/7</f>
        <v>3</v>
      </c>
      <c r="P9" s="19">
        <f t="shared" si="17"/>
        <v>0</v>
      </c>
      <c r="Q9" s="19">
        <f t="shared" si="8"/>
        <v>9</v>
      </c>
      <c r="R9" s="43"/>
      <c r="S9" s="44"/>
      <c r="T9" s="45"/>
      <c r="U9" s="43">
        <v>2</v>
      </c>
      <c r="V9" s="43">
        <f t="shared" si="9"/>
        <v>9.5238095238095233E-2</v>
      </c>
      <c r="W9" s="43">
        <f t="shared" si="10"/>
        <v>11.760000000000002</v>
      </c>
      <c r="X9" s="43">
        <v>0</v>
      </c>
      <c r="Y9" s="43" t="s">
        <v>48</v>
      </c>
      <c r="Z9" s="46">
        <f t="shared" si="11"/>
        <v>-0.75</v>
      </c>
      <c r="AA9" s="43">
        <v>0.7412109375</v>
      </c>
      <c r="AB9" s="43">
        <f t="shared" si="12"/>
        <v>-35.022216796875</v>
      </c>
      <c r="AC9" s="43">
        <v>-8.08</v>
      </c>
      <c r="AD9" s="43">
        <v>-12.51</v>
      </c>
      <c r="AE9" s="43"/>
      <c r="AF9" s="48">
        <v>2.87289433384379</v>
      </c>
    </row>
    <row r="10" spans="1:32" s="47" customFormat="1" ht="15.75" customHeight="1" x14ac:dyDescent="0.2">
      <c r="A10" s="2" t="s">
        <v>38</v>
      </c>
      <c r="B10" s="2" t="s">
        <v>75</v>
      </c>
      <c r="C10" s="19">
        <f t="shared" si="4"/>
        <v>32.276666666666671</v>
      </c>
      <c r="D10" s="19">
        <v>21</v>
      </c>
      <c r="E10" s="19">
        <v>0</v>
      </c>
      <c r="F10" s="19">
        <v>677.81000000000006</v>
      </c>
      <c r="G10" s="19">
        <v>-0.24000000000000002</v>
      </c>
      <c r="H10" s="19">
        <f t="shared" si="1"/>
        <v>3.540815272716543E-4</v>
      </c>
      <c r="I10" s="19">
        <f t="shared" si="2"/>
        <v>0.16005412018578219</v>
      </c>
      <c r="J10" s="19">
        <f t="shared" si="5"/>
        <v>108.48628320312503</v>
      </c>
      <c r="K10" s="19">
        <f t="shared" si="3"/>
        <v>5.1660134858630968</v>
      </c>
      <c r="L10" s="19">
        <v>112</v>
      </c>
      <c r="M10" s="19">
        <f t="shared" si="6"/>
        <v>0.1875</v>
      </c>
      <c r="N10" s="19">
        <v>15</v>
      </c>
      <c r="O10" s="19">
        <f t="shared" ref="O10:P10" si="18">D10/7</f>
        <v>3</v>
      </c>
      <c r="P10" s="19">
        <f t="shared" si="18"/>
        <v>0</v>
      </c>
      <c r="Q10" s="19">
        <f t="shared" si="8"/>
        <v>5</v>
      </c>
      <c r="R10" s="43">
        <v>500</v>
      </c>
      <c r="S10" s="44">
        <v>500</v>
      </c>
      <c r="T10" s="45">
        <v>44105</v>
      </c>
      <c r="U10" s="43">
        <v>0</v>
      </c>
      <c r="V10" s="43">
        <f t="shared" si="9"/>
        <v>0</v>
      </c>
      <c r="W10" s="43">
        <f t="shared" si="10"/>
        <v>0</v>
      </c>
      <c r="X10" s="43">
        <v>0</v>
      </c>
      <c r="Y10" s="43" t="s">
        <v>48</v>
      </c>
      <c r="Z10" s="46">
        <f t="shared" si="11"/>
        <v>-0.75</v>
      </c>
      <c r="AA10" s="43">
        <v>0.7412109375</v>
      </c>
      <c r="AB10" s="43">
        <f t="shared" si="12"/>
        <v>-35.022216796875</v>
      </c>
      <c r="AC10" s="43">
        <v>-8.08</v>
      </c>
      <c r="AD10" s="43">
        <v>-12.51</v>
      </c>
      <c r="AE10" s="43">
        <v>0</v>
      </c>
      <c r="AF10" s="48">
        <v>1.82748815165876</v>
      </c>
    </row>
    <row r="11" spans="1:32" s="47" customFormat="1" ht="15.75" customHeight="1" x14ac:dyDescent="0.2">
      <c r="A11" s="2" t="s">
        <v>39</v>
      </c>
      <c r="B11" s="2"/>
      <c r="C11" s="19">
        <f t="shared" si="4"/>
        <v>36.284117647058828</v>
      </c>
      <c r="D11" s="19">
        <v>17</v>
      </c>
      <c r="E11" s="19">
        <v>0</v>
      </c>
      <c r="F11" s="19">
        <v>616.83000000000004</v>
      </c>
      <c r="G11" s="19">
        <v>-0.08</v>
      </c>
      <c r="H11" s="19">
        <f t="shared" si="1"/>
        <v>1.296953779809672E-4</v>
      </c>
      <c r="I11" s="19">
        <f t="shared" si="2"/>
        <v>0.23644145330257127</v>
      </c>
      <c r="J11" s="19">
        <f t="shared" si="5"/>
        <v>145.84418164062504</v>
      </c>
      <c r="K11" s="19">
        <f t="shared" si="3"/>
        <v>8.5790695082720614</v>
      </c>
      <c r="L11" s="19">
        <v>98</v>
      </c>
      <c r="M11" s="19">
        <f t="shared" si="6"/>
        <v>0.17346938775510204</v>
      </c>
      <c r="N11" s="19">
        <v>3</v>
      </c>
      <c r="O11" s="19">
        <f t="shared" ref="O11:P11" si="19">D11/7</f>
        <v>2.4285714285714284</v>
      </c>
      <c r="P11" s="19">
        <f t="shared" si="19"/>
        <v>0</v>
      </c>
      <c r="Q11" s="19">
        <f t="shared" si="8"/>
        <v>1</v>
      </c>
      <c r="R11" s="43"/>
      <c r="S11" s="44"/>
      <c r="T11" s="45"/>
      <c r="U11" s="43">
        <v>0</v>
      </c>
      <c r="V11" s="43">
        <f t="shared" si="9"/>
        <v>0</v>
      </c>
      <c r="W11" s="43">
        <f t="shared" si="10"/>
        <v>0</v>
      </c>
      <c r="X11" s="43">
        <v>0</v>
      </c>
      <c r="Y11" s="43" t="s">
        <v>48</v>
      </c>
      <c r="Z11" s="46">
        <f t="shared" si="11"/>
        <v>-0.75</v>
      </c>
      <c r="AA11" s="43">
        <v>0.7412109375</v>
      </c>
      <c r="AB11" s="43">
        <f t="shared" si="12"/>
        <v>-28.351318359375</v>
      </c>
      <c r="AC11" s="43">
        <v>-8.08</v>
      </c>
      <c r="AD11" s="43">
        <v>-12.51</v>
      </c>
      <c r="AE11" s="43">
        <v>0</v>
      </c>
      <c r="AF11" s="48">
        <v>1.9795501022494799</v>
      </c>
    </row>
    <row r="12" spans="1:32" s="47" customFormat="1" ht="15.75" customHeight="1" x14ac:dyDescent="0.2">
      <c r="A12" s="2" t="s">
        <v>40</v>
      </c>
      <c r="B12" s="2"/>
      <c r="C12" s="19" t="str">
        <f t="shared" si="4"/>
        <v xml:space="preserve"> - </v>
      </c>
      <c r="D12" s="19">
        <v>0</v>
      </c>
      <c r="E12" s="19">
        <v>0</v>
      </c>
      <c r="F12" s="19">
        <v>0</v>
      </c>
      <c r="G12" s="19">
        <v>0</v>
      </c>
      <c r="H12" s="19" t="e">
        <f t="shared" si="1"/>
        <v>#DIV/0!</v>
      </c>
      <c r="I12" s="19" t="e">
        <f t="shared" si="2"/>
        <v>#DIV/0!</v>
      </c>
      <c r="J12" s="19">
        <f t="shared" si="5"/>
        <v>0</v>
      </c>
      <c r="K12" s="19" t="e">
        <f t="shared" si="3"/>
        <v>#DIV/0!</v>
      </c>
      <c r="L12" s="19">
        <v>0</v>
      </c>
      <c r="M12" s="19" t="str">
        <f t="shared" si="6"/>
        <v>-</v>
      </c>
      <c r="N12" s="19">
        <v>0</v>
      </c>
      <c r="O12" s="19">
        <f t="shared" ref="O12:P12" si="20">D12/7</f>
        <v>0</v>
      </c>
      <c r="P12" s="19">
        <f t="shared" si="20"/>
        <v>0</v>
      </c>
      <c r="Q12" s="19" t="e">
        <f t="shared" si="8"/>
        <v>#DIV/0!</v>
      </c>
      <c r="R12" s="43"/>
      <c r="S12" s="44"/>
      <c r="T12" s="45"/>
      <c r="U12" s="43">
        <v>0</v>
      </c>
      <c r="V12" s="43">
        <f t="shared" si="9"/>
        <v>0</v>
      </c>
      <c r="W12" s="43">
        <f t="shared" si="10"/>
        <v>0</v>
      </c>
      <c r="X12" s="43">
        <v>0</v>
      </c>
      <c r="Y12" s="43" t="s">
        <v>48</v>
      </c>
      <c r="Z12" s="46">
        <f t="shared" si="11"/>
        <v>-0.75</v>
      </c>
      <c r="AA12" s="43">
        <v>0.7412109375</v>
      </c>
      <c r="AB12" s="43">
        <f t="shared" si="12"/>
        <v>0</v>
      </c>
      <c r="AC12" s="43">
        <v>-8.08</v>
      </c>
      <c r="AD12" s="43">
        <v>-12.51</v>
      </c>
      <c r="AE12" s="43">
        <v>0</v>
      </c>
      <c r="AF12" s="48">
        <v>2.1751824817518202</v>
      </c>
    </row>
    <row r="13" spans="1:32" s="47" customFormat="1" ht="15.75" customHeight="1" x14ac:dyDescent="0.2">
      <c r="A13" s="2" t="s">
        <v>41</v>
      </c>
      <c r="B13" s="2"/>
      <c r="C13" s="19" t="str">
        <f t="shared" si="4"/>
        <v xml:space="preserve"> - </v>
      </c>
      <c r="D13" s="19">
        <v>0</v>
      </c>
      <c r="E13" s="19">
        <v>0</v>
      </c>
      <c r="F13" s="19">
        <v>0</v>
      </c>
      <c r="G13" s="19">
        <v>0</v>
      </c>
      <c r="H13" s="19" t="e">
        <f t="shared" si="1"/>
        <v>#DIV/0!</v>
      </c>
      <c r="I13" s="19" t="e">
        <f t="shared" si="2"/>
        <v>#DIV/0!</v>
      </c>
      <c r="J13" s="19">
        <f t="shared" si="5"/>
        <v>0</v>
      </c>
      <c r="K13" s="19" t="e">
        <f t="shared" si="3"/>
        <v>#DIV/0!</v>
      </c>
      <c r="L13" s="19">
        <v>0</v>
      </c>
      <c r="M13" s="19" t="str">
        <f t="shared" si="6"/>
        <v>-</v>
      </c>
      <c r="N13" s="19">
        <v>0</v>
      </c>
      <c r="O13" s="19">
        <f t="shared" ref="O13:P13" si="21">D13/7</f>
        <v>0</v>
      </c>
      <c r="P13" s="19">
        <f t="shared" si="21"/>
        <v>0</v>
      </c>
      <c r="Q13" s="19" t="e">
        <f t="shared" si="8"/>
        <v>#DIV/0!</v>
      </c>
      <c r="R13" s="43"/>
      <c r="S13" s="44"/>
      <c r="T13" s="45"/>
      <c r="U13" s="43">
        <v>0</v>
      </c>
      <c r="V13" s="43">
        <f t="shared" si="9"/>
        <v>0</v>
      </c>
      <c r="W13" s="43">
        <f t="shared" si="10"/>
        <v>0</v>
      </c>
      <c r="X13" s="43">
        <v>0</v>
      </c>
      <c r="Y13" s="43" t="e">
        <v>#N/A</v>
      </c>
      <c r="Z13" s="46" t="e">
        <f t="shared" si="11"/>
        <v>#N/A</v>
      </c>
      <c r="AA13" s="43">
        <v>0.7412109375</v>
      </c>
      <c r="AB13" s="43">
        <f t="shared" si="12"/>
        <v>0</v>
      </c>
      <c r="AC13" s="43">
        <v>-8.08</v>
      </c>
      <c r="AD13" s="43">
        <v>-12.51</v>
      </c>
      <c r="AE13" s="43">
        <v>0</v>
      </c>
      <c r="AF13" s="48">
        <v>2.3124087591240801</v>
      </c>
    </row>
    <row r="14" spans="1:32" s="47" customFormat="1" ht="15.75" customHeight="1" x14ac:dyDescent="0.2">
      <c r="A14" s="2" t="s">
        <v>42</v>
      </c>
      <c r="B14" s="2"/>
      <c r="C14" s="19" t="str">
        <f t="shared" si="4"/>
        <v xml:space="preserve"> - </v>
      </c>
      <c r="D14" s="19">
        <v>0</v>
      </c>
      <c r="E14" s="19">
        <v>0</v>
      </c>
      <c r="F14" s="19">
        <v>0</v>
      </c>
      <c r="G14" s="19">
        <v>0</v>
      </c>
      <c r="H14" s="19" t="e">
        <f t="shared" si="1"/>
        <v>#DIV/0!</v>
      </c>
      <c r="I14" s="19" t="e">
        <f t="shared" si="2"/>
        <v>#DIV/0!</v>
      </c>
      <c r="J14" s="19">
        <f t="shared" si="5"/>
        <v>0</v>
      </c>
      <c r="K14" s="19" t="e">
        <f t="shared" si="3"/>
        <v>#DIV/0!</v>
      </c>
      <c r="L14" s="19">
        <v>0</v>
      </c>
      <c r="M14" s="19" t="str">
        <f t="shared" si="6"/>
        <v>-</v>
      </c>
      <c r="N14" s="19">
        <v>0</v>
      </c>
      <c r="O14" s="19">
        <f t="shared" ref="O14:P14" si="22">D14/7</f>
        <v>0</v>
      </c>
      <c r="P14" s="19">
        <f t="shared" si="22"/>
        <v>0</v>
      </c>
      <c r="Q14" s="19" t="e">
        <f t="shared" si="8"/>
        <v>#DIV/0!</v>
      </c>
      <c r="R14" s="43"/>
      <c r="S14" s="44"/>
      <c r="T14" s="45"/>
      <c r="U14" s="43">
        <v>0</v>
      </c>
      <c r="V14" s="43">
        <f t="shared" si="9"/>
        <v>0</v>
      </c>
      <c r="W14" s="43">
        <f t="shared" si="10"/>
        <v>0</v>
      </c>
      <c r="X14" s="43">
        <v>0</v>
      </c>
      <c r="Y14" s="43" t="e">
        <v>#N/A</v>
      </c>
      <c r="Z14" s="46" t="e">
        <f t="shared" si="11"/>
        <v>#N/A</v>
      </c>
      <c r="AA14" s="43">
        <v>0.7412109375</v>
      </c>
      <c r="AB14" s="43">
        <f t="shared" si="12"/>
        <v>0</v>
      </c>
      <c r="AC14" s="43">
        <v>-8.08</v>
      </c>
      <c r="AD14" s="43">
        <v>-12.51</v>
      </c>
      <c r="AE14" s="43">
        <v>0</v>
      </c>
      <c r="AF14" s="48">
        <v>2.51546391752577</v>
      </c>
    </row>
    <row r="15" spans="1:32" s="47" customFormat="1" ht="15.75" customHeight="1" x14ac:dyDescent="0.2">
      <c r="A15" s="2" t="s">
        <v>43</v>
      </c>
      <c r="B15" s="2"/>
      <c r="C15" s="19">
        <f t="shared" si="4"/>
        <v>39.99</v>
      </c>
      <c r="D15" s="19">
        <v>1</v>
      </c>
      <c r="E15" s="19">
        <v>0</v>
      </c>
      <c r="F15" s="19">
        <v>39.99</v>
      </c>
      <c r="G15" s="19">
        <v>-0.18</v>
      </c>
      <c r="H15" s="19">
        <f t="shared" si="1"/>
        <v>4.5011252813203298E-3</v>
      </c>
      <c r="I15" s="19">
        <f t="shared" si="2"/>
        <v>0.28891661391910489</v>
      </c>
      <c r="J15" s="19">
        <f t="shared" si="5"/>
        <v>11.553775390625004</v>
      </c>
      <c r="K15" s="19">
        <f t="shared" si="3"/>
        <v>11.553775390625004</v>
      </c>
      <c r="L15" s="19">
        <v>38</v>
      </c>
      <c r="M15" s="19">
        <f t="shared" si="6"/>
        <v>2.6315789473684209E-2</v>
      </c>
      <c r="N15" s="19">
        <v>2</v>
      </c>
      <c r="O15" s="19">
        <f t="shared" ref="O15:P15" si="23">D15/7</f>
        <v>0.14285714285714285</v>
      </c>
      <c r="P15" s="19">
        <f t="shared" si="23"/>
        <v>0</v>
      </c>
      <c r="Q15" s="19">
        <f t="shared" si="8"/>
        <v>14</v>
      </c>
      <c r="R15" s="43"/>
      <c r="S15" s="44"/>
      <c r="T15" s="45"/>
      <c r="U15" s="43">
        <v>0</v>
      </c>
      <c r="V15" s="43">
        <f t="shared" si="9"/>
        <v>0</v>
      </c>
      <c r="W15" s="43">
        <f t="shared" si="10"/>
        <v>0.18</v>
      </c>
      <c r="X15" s="43">
        <v>1</v>
      </c>
      <c r="Y15" s="43" t="s">
        <v>48</v>
      </c>
      <c r="Z15" s="46">
        <f t="shared" si="11"/>
        <v>-0.75</v>
      </c>
      <c r="AA15" s="43">
        <v>0.7412109375</v>
      </c>
      <c r="AB15" s="43">
        <f t="shared" si="12"/>
        <v>-1.667724609375</v>
      </c>
      <c r="AC15" s="43">
        <v>-8.08</v>
      </c>
      <c r="AD15" s="43">
        <v>-12.51</v>
      </c>
      <c r="AE15" s="43">
        <v>0</v>
      </c>
      <c r="AF15" s="48">
        <v>2.5836909871244602</v>
      </c>
    </row>
    <row r="16" spans="1:32" s="47" customFormat="1" ht="15.75" customHeight="1" x14ac:dyDescent="0.2">
      <c r="A16" s="2" t="s">
        <v>44</v>
      </c>
      <c r="B16" s="2"/>
      <c r="C16" s="19">
        <f t="shared" si="4"/>
        <v>39.99</v>
      </c>
      <c r="D16" s="19">
        <v>1</v>
      </c>
      <c r="E16" s="19">
        <v>0</v>
      </c>
      <c r="F16" s="19">
        <v>39.99</v>
      </c>
      <c r="G16" s="19">
        <v>0</v>
      </c>
      <c r="H16" s="19">
        <f t="shared" si="1"/>
        <v>0</v>
      </c>
      <c r="I16" s="19">
        <f t="shared" si="2"/>
        <v>0.29341773920042519</v>
      </c>
      <c r="J16" s="19">
        <f t="shared" si="5"/>
        <v>11.733775390625004</v>
      </c>
      <c r="K16" s="19">
        <f t="shared" si="3"/>
        <v>11.733775390625004</v>
      </c>
      <c r="L16" s="19">
        <v>53</v>
      </c>
      <c r="M16" s="19">
        <f t="shared" si="6"/>
        <v>1.8867924528301886E-2</v>
      </c>
      <c r="N16" s="19">
        <v>0</v>
      </c>
      <c r="O16" s="19">
        <f t="shared" ref="O16:P16" si="24">D16/7</f>
        <v>0.14285714285714285</v>
      </c>
      <c r="P16" s="19">
        <f t="shared" si="24"/>
        <v>0</v>
      </c>
      <c r="Q16" s="19">
        <f t="shared" si="8"/>
        <v>0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0</v>
      </c>
      <c r="X16" s="43">
        <v>0</v>
      </c>
      <c r="Y16" s="43" t="s">
        <v>48</v>
      </c>
      <c r="Z16" s="46">
        <f t="shared" si="11"/>
        <v>-0.75</v>
      </c>
      <c r="AA16" s="43">
        <v>0.7412109375</v>
      </c>
      <c r="AB16" s="43">
        <f t="shared" si="12"/>
        <v>-1.667724609375</v>
      </c>
      <c r="AC16" s="43">
        <v>-8.08</v>
      </c>
      <c r="AD16" s="43">
        <v>-12.51</v>
      </c>
      <c r="AE16" s="43">
        <v>0</v>
      </c>
      <c r="AF16" s="48" t="e">
        <v>#N/A</v>
      </c>
    </row>
    <row r="17" spans="1:32" s="47" customFormat="1" ht="15.75" customHeight="1" x14ac:dyDescent="0.2">
      <c r="A17" s="2" t="s">
        <v>45</v>
      </c>
      <c r="B17" s="2"/>
      <c r="C17" s="19" t="str">
        <f t="shared" si="4"/>
        <v xml:space="preserve"> - </v>
      </c>
      <c r="D17" s="19">
        <v>0</v>
      </c>
      <c r="E17" s="19">
        <v>0</v>
      </c>
      <c r="F17" s="19">
        <v>0</v>
      </c>
      <c r="G17" s="19">
        <v>0</v>
      </c>
      <c r="H17" s="19" t="e">
        <f t="shared" si="1"/>
        <v>#DIV/0!</v>
      </c>
      <c r="I17" s="19" t="e">
        <f t="shared" si="2"/>
        <v>#DIV/0!</v>
      </c>
      <c r="J17" s="19">
        <f t="shared" si="5"/>
        <v>0</v>
      </c>
      <c r="K17" s="19" t="e">
        <f t="shared" si="3"/>
        <v>#DIV/0!</v>
      </c>
      <c r="L17" s="19">
        <v>0</v>
      </c>
      <c r="M17" s="19" t="str">
        <f t="shared" si="6"/>
        <v>-</v>
      </c>
      <c r="N17" s="19">
        <v>0</v>
      </c>
      <c r="O17" s="19">
        <f t="shared" ref="O17:P17" si="25">D17/7</f>
        <v>0</v>
      </c>
      <c r="P17" s="19">
        <f t="shared" si="25"/>
        <v>0</v>
      </c>
      <c r="Q17" s="19" t="e">
        <f t="shared" si="8"/>
        <v>#DIV/0!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s">
        <v>48</v>
      </c>
      <c r="Z17" s="46">
        <f t="shared" si="11"/>
        <v>-0.75</v>
      </c>
      <c r="AA17" s="43">
        <v>0.7412109375</v>
      </c>
      <c r="AB17" s="43">
        <f t="shared" si="12"/>
        <v>0</v>
      </c>
      <c r="AC17" s="43">
        <v>-8.08</v>
      </c>
      <c r="AD17" s="43">
        <v>-12.51</v>
      </c>
      <c r="AE17" s="43">
        <v>0</v>
      </c>
      <c r="AF17" s="48" t="e">
        <v>#N/A</v>
      </c>
    </row>
    <row r="18" spans="1:32" s="47" customFormat="1" ht="15.75" customHeight="1" x14ac:dyDescent="0.2">
      <c r="A18" s="2" t="s">
        <v>46</v>
      </c>
      <c r="B18" s="2"/>
      <c r="C18" s="19" t="str">
        <f t="shared" si="4"/>
        <v xml:space="preserve"> - </v>
      </c>
      <c r="D18" s="19">
        <v>0</v>
      </c>
      <c r="E18" s="19">
        <v>0</v>
      </c>
      <c r="F18" s="19">
        <v>0</v>
      </c>
      <c r="G18" s="19">
        <v>0</v>
      </c>
      <c r="H18" s="19" t="e">
        <f t="shared" si="1"/>
        <v>#DIV/0!</v>
      </c>
      <c r="I18" s="19" t="e">
        <f t="shared" si="2"/>
        <v>#DIV/0!</v>
      </c>
      <c r="J18" s="19">
        <f t="shared" si="5"/>
        <v>0</v>
      </c>
      <c r="K18" s="19" t="e">
        <f t="shared" si="3"/>
        <v>#DIV/0!</v>
      </c>
      <c r="L18" s="19">
        <v>0</v>
      </c>
      <c r="M18" s="19" t="str">
        <f t="shared" si="6"/>
        <v>-</v>
      </c>
      <c r="N18" s="19">
        <v>0</v>
      </c>
      <c r="O18" s="19">
        <f t="shared" ref="O18:P18" si="26">D18/7</f>
        <v>0</v>
      </c>
      <c r="P18" s="19">
        <f t="shared" si="26"/>
        <v>0</v>
      </c>
      <c r="Q18" s="19" t="e">
        <f t="shared" si="8"/>
        <v>#DIV/0!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s">
        <v>48</v>
      </c>
      <c r="Z18" s="46">
        <f t="shared" ref="Z18:Z30" si="27">IF(OR(Y18="UsLargeStandardSize",Y18="UsSmallStandardSize"),-2.4,-1.2)</f>
        <v>-2.4</v>
      </c>
      <c r="AA18" s="43">
        <v>0.7412109375</v>
      </c>
      <c r="AB18" s="43">
        <f t="shared" si="12"/>
        <v>0</v>
      </c>
      <c r="AC18" s="43">
        <v>-8.08</v>
      </c>
      <c r="AD18" s="43">
        <v>-12.51</v>
      </c>
      <c r="AE18" s="43">
        <v>0</v>
      </c>
      <c r="AF18" s="48" t="e">
        <v>#N/A</v>
      </c>
    </row>
    <row r="19" spans="1:32" s="47" customFormat="1" ht="15.75" customHeight="1" x14ac:dyDescent="0.2">
      <c r="A19" s="2" t="s">
        <v>47</v>
      </c>
      <c r="B19" s="2"/>
      <c r="C19" s="19" t="str">
        <f t="shared" si="4"/>
        <v xml:space="preserve"> - </v>
      </c>
      <c r="D19" s="19">
        <v>0</v>
      </c>
      <c r="E19" s="19">
        <v>0</v>
      </c>
      <c r="F19" s="19">
        <v>0</v>
      </c>
      <c r="G19" s="19">
        <v>0</v>
      </c>
      <c r="H19" s="19" t="e">
        <f t="shared" si="1"/>
        <v>#DIV/0!</v>
      </c>
      <c r="I19" s="19" t="e">
        <f t="shared" si="2"/>
        <v>#DIV/0!</v>
      </c>
      <c r="J19" s="19">
        <f t="shared" si="5"/>
        <v>0</v>
      </c>
      <c r="K19" s="19" t="e">
        <f t="shared" si="3"/>
        <v>#DIV/0!</v>
      </c>
      <c r="L19" s="19">
        <v>0</v>
      </c>
      <c r="M19" s="19" t="str">
        <f t="shared" si="6"/>
        <v>-</v>
      </c>
      <c r="N19" s="19">
        <v>2</v>
      </c>
      <c r="O19" s="19">
        <f t="shared" ref="O19:P19" si="28">D19/7</f>
        <v>0</v>
      </c>
      <c r="P19" s="19">
        <f t="shared" si="28"/>
        <v>0</v>
      </c>
      <c r="Q19" s="19" t="e">
        <f t="shared" si="8"/>
        <v>#DIV/0!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s">
        <v>48</v>
      </c>
      <c r="Z19" s="46">
        <f t="shared" si="27"/>
        <v>-2.4</v>
      </c>
      <c r="AA19" s="43">
        <v>0.7412109375</v>
      </c>
      <c r="AB19" s="43">
        <f t="shared" si="12"/>
        <v>0</v>
      </c>
      <c r="AC19" s="43">
        <v>-8.08</v>
      </c>
      <c r="AD19" s="43">
        <v>-12.51</v>
      </c>
      <c r="AE19" s="43">
        <v>0</v>
      </c>
      <c r="AF19" s="48" t="e">
        <v>#N/A</v>
      </c>
    </row>
    <row r="20" spans="1:32" s="47" customFormat="1" ht="15.75" customHeight="1" x14ac:dyDescent="0.2">
      <c r="A20" s="2" t="s">
        <v>49</v>
      </c>
      <c r="B20" s="2"/>
      <c r="C20" s="19">
        <f t="shared" si="4"/>
        <v>39.99</v>
      </c>
      <c r="D20" s="19">
        <v>2</v>
      </c>
      <c r="E20" s="19">
        <v>0</v>
      </c>
      <c r="F20" s="19">
        <v>79.98</v>
      </c>
      <c r="G20" s="19">
        <v>-0.03</v>
      </c>
      <c r="H20" s="19">
        <f t="shared" si="1"/>
        <v>3.750937734433608E-4</v>
      </c>
      <c r="I20" s="19">
        <f t="shared" si="2"/>
        <v>0.20129485496374103</v>
      </c>
      <c r="J20" s="19">
        <f t="shared" si="5"/>
        <v>16.099562500000008</v>
      </c>
      <c r="K20" s="19">
        <f t="shared" si="3"/>
        <v>8.0497812500000041</v>
      </c>
      <c r="L20" s="19">
        <v>10</v>
      </c>
      <c r="M20" s="19">
        <f t="shared" si="6"/>
        <v>0.2</v>
      </c>
      <c r="N20" s="19">
        <v>1</v>
      </c>
      <c r="O20" s="19">
        <f t="shared" ref="O20:P20" si="29">D20/7</f>
        <v>0.2857142857142857</v>
      </c>
      <c r="P20" s="19">
        <f t="shared" si="29"/>
        <v>0</v>
      </c>
      <c r="Q20" s="19">
        <f t="shared" si="8"/>
        <v>3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s">
        <v>48</v>
      </c>
      <c r="Z20" s="46">
        <f t="shared" si="27"/>
        <v>-2.4</v>
      </c>
      <c r="AA20" s="43">
        <v>0.7412109375</v>
      </c>
      <c r="AB20" s="43">
        <f t="shared" si="12"/>
        <v>-10.673437499999999</v>
      </c>
      <c r="AC20" s="43">
        <v>-8.08</v>
      </c>
      <c r="AD20" s="43">
        <v>-12.51</v>
      </c>
      <c r="AE20" s="43">
        <v>0</v>
      </c>
      <c r="AF20" s="48">
        <v>3.5809523809523802</v>
      </c>
    </row>
    <row r="21" spans="1:32" s="47" customFormat="1" ht="15.75" customHeight="1" x14ac:dyDescent="0.2">
      <c r="A21" s="2" t="s">
        <v>50</v>
      </c>
      <c r="B21" s="2"/>
      <c r="C21" s="19">
        <f t="shared" si="4"/>
        <v>39.99</v>
      </c>
      <c r="D21" s="19">
        <v>1</v>
      </c>
      <c r="E21" s="19">
        <v>0</v>
      </c>
      <c r="F21" s="19">
        <v>39.99</v>
      </c>
      <c r="G21" s="19">
        <v>-0.08</v>
      </c>
      <c r="H21" s="19">
        <f t="shared" si="1"/>
        <v>2.0005001250312576E-3</v>
      </c>
      <c r="I21" s="19">
        <f t="shared" si="2"/>
        <v>0.19966944861215319</v>
      </c>
      <c r="J21" s="19">
        <f t="shared" si="5"/>
        <v>7.9847812500000064</v>
      </c>
      <c r="K21" s="19">
        <f t="shared" si="3"/>
        <v>7.9847812500000064</v>
      </c>
      <c r="L21" s="19">
        <v>0</v>
      </c>
      <c r="M21" s="19" t="str">
        <f t="shared" si="6"/>
        <v>-</v>
      </c>
      <c r="N21" s="19">
        <v>201</v>
      </c>
      <c r="O21" s="19">
        <f t="shared" ref="O21:P21" si="30">D21/7</f>
        <v>0.14285714285714285</v>
      </c>
      <c r="P21" s="19">
        <f t="shared" si="30"/>
        <v>0</v>
      </c>
      <c r="Q21" s="19">
        <f t="shared" si="8"/>
        <v>1407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s">
        <v>48</v>
      </c>
      <c r="Z21" s="46">
        <f t="shared" si="27"/>
        <v>-2.4</v>
      </c>
      <c r="AA21" s="43">
        <v>0.7412109375</v>
      </c>
      <c r="AB21" s="43">
        <f t="shared" si="12"/>
        <v>-5.3367187499999993</v>
      </c>
      <c r="AC21" s="43">
        <v>-8.08</v>
      </c>
      <c r="AD21" s="43">
        <v>-12.51</v>
      </c>
      <c r="AE21" s="43">
        <v>0</v>
      </c>
      <c r="AF21" s="48" t="e">
        <v>#N/A</v>
      </c>
    </row>
    <row r="22" spans="1:32" s="47" customFormat="1" ht="15.75" customHeight="1" x14ac:dyDescent="0.2">
      <c r="A22" s="2" t="s">
        <v>51</v>
      </c>
      <c r="B22" s="2"/>
      <c r="C22" s="19">
        <f t="shared" si="4"/>
        <v>39.99</v>
      </c>
      <c r="D22" s="19">
        <v>7</v>
      </c>
      <c r="E22" s="19">
        <v>0</v>
      </c>
      <c r="F22" s="19">
        <v>279.93</v>
      </c>
      <c r="G22" s="19">
        <v>-85.75</v>
      </c>
      <c r="H22" s="19">
        <f t="shared" si="1"/>
        <v>0.30632658164541132</v>
      </c>
      <c r="I22" s="19">
        <f t="shared" si="2"/>
        <v>-0.10465663290822708</v>
      </c>
      <c r="J22" s="19">
        <f t="shared" si="5"/>
        <v>-29.296531250000008</v>
      </c>
      <c r="K22" s="19">
        <f t="shared" si="3"/>
        <v>-4.1852187500000015</v>
      </c>
      <c r="L22" s="19">
        <v>56</v>
      </c>
      <c r="M22" s="19">
        <f t="shared" si="6"/>
        <v>0.125</v>
      </c>
      <c r="N22" s="19">
        <v>194</v>
      </c>
      <c r="O22" s="19">
        <f t="shared" ref="O22:P22" si="31">D22/7</f>
        <v>1</v>
      </c>
      <c r="P22" s="19">
        <f t="shared" si="31"/>
        <v>0</v>
      </c>
      <c r="Q22" s="19">
        <f t="shared" si="8"/>
        <v>194</v>
      </c>
      <c r="R22" s="43"/>
      <c r="S22" s="44"/>
      <c r="T22" s="45"/>
      <c r="U22" s="43">
        <v>7</v>
      </c>
      <c r="V22" s="43">
        <f t="shared" si="9"/>
        <v>1</v>
      </c>
      <c r="W22" s="43">
        <f t="shared" si="10"/>
        <v>10.71875</v>
      </c>
      <c r="X22" s="43">
        <v>1</v>
      </c>
      <c r="Y22" s="43" t="s">
        <v>48</v>
      </c>
      <c r="Z22" s="46">
        <f t="shared" si="27"/>
        <v>-2.4</v>
      </c>
      <c r="AA22" s="43">
        <v>0.7412109375</v>
      </c>
      <c r="AB22" s="43">
        <f t="shared" si="12"/>
        <v>-37.357031249999999</v>
      </c>
      <c r="AC22" s="43">
        <v>-8.08</v>
      </c>
      <c r="AD22" s="43">
        <v>-12.51</v>
      </c>
      <c r="AE22" s="43">
        <v>0</v>
      </c>
      <c r="AF22" s="48">
        <v>0.79352226720647701</v>
      </c>
    </row>
    <row r="23" spans="1:32" s="47" customFormat="1" ht="15.75" customHeight="1" x14ac:dyDescent="0.2">
      <c r="A23" s="2" t="s">
        <v>52</v>
      </c>
      <c r="B23" s="2"/>
      <c r="C23" s="19">
        <f t="shared" si="4"/>
        <v>39.99</v>
      </c>
      <c r="D23" s="19">
        <v>17</v>
      </c>
      <c r="E23" s="19">
        <v>0</v>
      </c>
      <c r="F23" s="19">
        <v>679.83</v>
      </c>
      <c r="G23" s="19">
        <v>-115.48000000000002</v>
      </c>
      <c r="H23" s="19">
        <f t="shared" si="1"/>
        <v>0.16986599591074242</v>
      </c>
      <c r="I23" s="19">
        <f t="shared" si="2"/>
        <v>3.1803952826441897E-2</v>
      </c>
      <c r="J23" s="19">
        <f t="shared" si="5"/>
        <v>21.621281249999996</v>
      </c>
      <c r="K23" s="19">
        <f t="shared" si="3"/>
        <v>1.2718400735294115</v>
      </c>
      <c r="L23" s="19">
        <v>70</v>
      </c>
      <c r="M23" s="19">
        <f t="shared" si="6"/>
        <v>0.24285714285714285</v>
      </c>
      <c r="N23" s="19">
        <v>175</v>
      </c>
      <c r="O23" s="19">
        <f t="shared" ref="O23:P23" si="32">D23/7</f>
        <v>2.4285714285714284</v>
      </c>
      <c r="P23" s="19">
        <f t="shared" si="32"/>
        <v>0</v>
      </c>
      <c r="Q23" s="19">
        <f t="shared" si="8"/>
        <v>72</v>
      </c>
      <c r="R23" s="43"/>
      <c r="S23" s="44"/>
      <c r="T23" s="45"/>
      <c r="U23" s="43">
        <v>9</v>
      </c>
      <c r="V23" s="43">
        <f t="shared" si="9"/>
        <v>0.52941176470588236</v>
      </c>
      <c r="W23" s="43">
        <f t="shared" si="10"/>
        <v>12.831111111111113</v>
      </c>
      <c r="X23" s="43">
        <v>0</v>
      </c>
      <c r="Y23" s="43" t="s">
        <v>48</v>
      </c>
      <c r="Z23" s="46">
        <f t="shared" si="27"/>
        <v>-2.4</v>
      </c>
      <c r="AA23" s="43">
        <v>0.7412109375</v>
      </c>
      <c r="AB23" s="43">
        <f t="shared" si="12"/>
        <v>-90.724218749999991</v>
      </c>
      <c r="AC23" s="43">
        <v>-8.08</v>
      </c>
      <c r="AD23" s="43">
        <v>-12.51</v>
      </c>
      <c r="AE23" s="43">
        <v>0</v>
      </c>
      <c r="AF23" s="48">
        <v>0.86538461538461497</v>
      </c>
    </row>
    <row r="24" spans="1:32" s="47" customFormat="1" ht="15.75" customHeight="1" x14ac:dyDescent="0.2">
      <c r="A24" s="2" t="s">
        <v>53</v>
      </c>
      <c r="B24" s="2"/>
      <c r="C24" s="19">
        <f t="shared" si="4"/>
        <v>39.99</v>
      </c>
      <c r="D24" s="19">
        <v>17</v>
      </c>
      <c r="E24" s="19">
        <v>0</v>
      </c>
      <c r="F24" s="19">
        <v>679.83</v>
      </c>
      <c r="G24" s="19">
        <v>-124.66</v>
      </c>
      <c r="H24" s="19">
        <f t="shared" si="1"/>
        <v>0.18336937175470336</v>
      </c>
      <c r="I24" s="19">
        <f t="shared" si="2"/>
        <v>1.8300576982480981E-2</v>
      </c>
      <c r="J24" s="19">
        <f t="shared" si="5"/>
        <v>12.441281250000046</v>
      </c>
      <c r="K24" s="19">
        <f t="shared" si="3"/>
        <v>0.73184007352941449</v>
      </c>
      <c r="L24" s="19">
        <v>91</v>
      </c>
      <c r="M24" s="19">
        <f t="shared" si="6"/>
        <v>0.18681318681318682</v>
      </c>
      <c r="N24" s="19">
        <v>159</v>
      </c>
      <c r="O24" s="19">
        <f t="shared" ref="O24:P24" si="33">D24/7</f>
        <v>2.4285714285714284</v>
      </c>
      <c r="P24" s="19">
        <f t="shared" si="33"/>
        <v>0</v>
      </c>
      <c r="Q24" s="19">
        <f t="shared" si="8"/>
        <v>65</v>
      </c>
      <c r="R24" s="43"/>
      <c r="S24" s="44"/>
      <c r="T24" s="45"/>
      <c r="U24" s="43">
        <v>9</v>
      </c>
      <c r="V24" s="43">
        <f t="shared" si="9"/>
        <v>0.52941176470588236</v>
      </c>
      <c r="W24" s="43">
        <f t="shared" si="10"/>
        <v>12.465999999999999</v>
      </c>
      <c r="X24" s="43">
        <v>1</v>
      </c>
      <c r="Y24" s="43" t="s">
        <v>48</v>
      </c>
      <c r="Z24" s="46">
        <f t="shared" si="27"/>
        <v>-2.4</v>
      </c>
      <c r="AA24" s="43">
        <v>0.7412109375</v>
      </c>
      <c r="AB24" s="43">
        <f t="shared" si="12"/>
        <v>-90.724218749999991</v>
      </c>
      <c r="AC24" s="43">
        <v>-8.08</v>
      </c>
      <c r="AD24" s="43">
        <v>-12.51</v>
      </c>
      <c r="AE24" s="43">
        <v>0</v>
      </c>
      <c r="AF24" s="43">
        <v>1.10112359550561</v>
      </c>
    </row>
    <row r="25" spans="1:32" s="47" customFormat="1" ht="15.75" customHeight="1" x14ac:dyDescent="0.2">
      <c r="A25" s="2" t="s">
        <v>54</v>
      </c>
      <c r="B25" s="2"/>
      <c r="C25" s="19">
        <f t="shared" si="4"/>
        <v>39.99</v>
      </c>
      <c r="D25" s="19">
        <v>3</v>
      </c>
      <c r="E25" s="19">
        <v>0</v>
      </c>
      <c r="F25" s="19">
        <v>119.97</v>
      </c>
      <c r="G25" s="19">
        <v>-15.370000000000001</v>
      </c>
      <c r="H25" s="19">
        <f t="shared" si="1"/>
        <v>0.12811536217387681</v>
      </c>
      <c r="I25" s="19">
        <f t="shared" si="2"/>
        <v>7.3554586563307378E-2</v>
      </c>
      <c r="J25" s="19">
        <f t="shared" si="5"/>
        <v>8.8243437499999864</v>
      </c>
      <c r="K25" s="19">
        <f t="shared" si="3"/>
        <v>2.9414479166666623</v>
      </c>
      <c r="L25" s="19">
        <v>36</v>
      </c>
      <c r="M25" s="19">
        <f t="shared" si="6"/>
        <v>8.3333333333333329E-2</v>
      </c>
      <c r="N25" s="19">
        <v>145</v>
      </c>
      <c r="O25" s="19">
        <f t="shared" ref="O25:P25" si="34">D25/7</f>
        <v>0.42857142857142855</v>
      </c>
      <c r="P25" s="19">
        <f t="shared" si="34"/>
        <v>0</v>
      </c>
      <c r="Q25" s="19">
        <f t="shared" si="8"/>
        <v>338</v>
      </c>
      <c r="R25" s="43"/>
      <c r="S25" s="44"/>
      <c r="T25" s="45"/>
      <c r="U25" s="43">
        <v>1</v>
      </c>
      <c r="V25" s="43">
        <f t="shared" si="9"/>
        <v>0.33333333333333331</v>
      </c>
      <c r="W25" s="43">
        <f t="shared" si="10"/>
        <v>15.370000000000001</v>
      </c>
      <c r="X25" s="43">
        <v>0</v>
      </c>
      <c r="Y25" s="43" t="s">
        <v>48</v>
      </c>
      <c r="Z25" s="46">
        <f t="shared" si="27"/>
        <v>-2.4</v>
      </c>
      <c r="AA25" s="43">
        <v>0.7412109375</v>
      </c>
      <c r="AB25" s="43">
        <f t="shared" si="12"/>
        <v>-16.010156249999998</v>
      </c>
      <c r="AC25" s="43">
        <v>-8.08</v>
      </c>
      <c r="AD25" s="43">
        <v>-12.51</v>
      </c>
      <c r="AE25" s="43">
        <v>0</v>
      </c>
      <c r="AF25" s="48">
        <v>1.2215568862275401</v>
      </c>
    </row>
    <row r="26" spans="1:32" s="47" customFormat="1" ht="15.75" customHeight="1" x14ac:dyDescent="0.2">
      <c r="A26" s="2" t="s">
        <v>55</v>
      </c>
      <c r="B26" s="2"/>
      <c r="C26" s="19">
        <f t="shared" si="4"/>
        <v>39.99</v>
      </c>
      <c r="D26" s="19">
        <v>27</v>
      </c>
      <c r="E26" s="19">
        <v>0</v>
      </c>
      <c r="F26" s="19">
        <v>1079.73</v>
      </c>
      <c r="G26" s="19">
        <v>-0.04</v>
      </c>
      <c r="H26" s="19">
        <f t="shared" si="1"/>
        <v>3.7046298611689958E-5</v>
      </c>
      <c r="I26" s="19">
        <f t="shared" si="2"/>
        <v>0.20163290243857268</v>
      </c>
      <c r="J26" s="19">
        <f t="shared" si="5"/>
        <v>217.70909375000008</v>
      </c>
      <c r="K26" s="19">
        <f t="shared" si="3"/>
        <v>8.0632997685185206</v>
      </c>
      <c r="L26" s="19">
        <v>17</v>
      </c>
      <c r="M26" s="19">
        <f t="shared" si="6"/>
        <v>1.588235294117647</v>
      </c>
      <c r="N26" s="19">
        <v>129</v>
      </c>
      <c r="O26" s="19">
        <f t="shared" ref="O26:P26" si="35">D26/7</f>
        <v>3.8571428571428572</v>
      </c>
      <c r="P26" s="19">
        <f t="shared" si="35"/>
        <v>0</v>
      </c>
      <c r="Q26" s="19">
        <f t="shared" si="8"/>
        <v>33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27"/>
        <v>-2.4</v>
      </c>
      <c r="AA26" s="43">
        <v>0.7412109375</v>
      </c>
      <c r="AB26" s="43">
        <f t="shared" si="12"/>
        <v>-144.09140624999998</v>
      </c>
      <c r="AC26" s="43">
        <v>-8.08</v>
      </c>
      <c r="AD26" s="43">
        <v>-12.51</v>
      </c>
      <c r="AE26" s="43">
        <v>0</v>
      </c>
      <c r="AF26" s="48">
        <v>1.2926829268292599</v>
      </c>
    </row>
    <row r="27" spans="1:32" s="47" customFormat="1" ht="15.75" customHeight="1" x14ac:dyDescent="0.2">
      <c r="A27" s="2" t="s">
        <v>56</v>
      </c>
      <c r="B27" s="2"/>
      <c r="C27" s="19" t="str">
        <f t="shared" si="4"/>
        <v xml:space="preserve"> - </v>
      </c>
      <c r="D27" s="19">
        <v>0</v>
      </c>
      <c r="E27" s="19">
        <v>0</v>
      </c>
      <c r="F27" s="19">
        <v>0</v>
      </c>
      <c r="G27" s="19">
        <v>-0.24</v>
      </c>
      <c r="H27" s="19" t="e">
        <f t="shared" si="1"/>
        <v>#DIV/0!</v>
      </c>
      <c r="I27" s="19" t="e">
        <f t="shared" si="2"/>
        <v>#DIV/0!</v>
      </c>
      <c r="J27" s="19">
        <f t="shared" si="5"/>
        <v>-0.24</v>
      </c>
      <c r="K27" s="19" t="e">
        <f t="shared" si="3"/>
        <v>#DIV/0!</v>
      </c>
      <c r="L27" s="19">
        <v>17</v>
      </c>
      <c r="M27" s="19">
        <f t="shared" si="6"/>
        <v>0</v>
      </c>
      <c r="N27" s="19">
        <v>128</v>
      </c>
      <c r="O27" s="19">
        <f t="shared" ref="O27:P27" si="36">D27/7</f>
        <v>0</v>
      </c>
      <c r="P27" s="19">
        <f t="shared" si="36"/>
        <v>0</v>
      </c>
      <c r="Q27" s="19" t="e">
        <f t="shared" si="8"/>
        <v>#DIV/0!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27"/>
        <v>-2.4</v>
      </c>
      <c r="AA27" s="43">
        <v>0.7412109375</v>
      </c>
      <c r="AB27" s="43">
        <f t="shared" si="12"/>
        <v>0</v>
      </c>
      <c r="AC27" s="43">
        <v>-8.08</v>
      </c>
      <c r="AD27" s="43">
        <v>-12.51</v>
      </c>
      <c r="AE27" s="43">
        <v>0</v>
      </c>
      <c r="AF27" s="48">
        <v>0.96894409937888204</v>
      </c>
    </row>
    <row r="28" spans="1:32" s="47" customFormat="1" ht="15.75" customHeight="1" x14ac:dyDescent="0.2">
      <c r="A28" s="2" t="s">
        <v>57</v>
      </c>
      <c r="B28" s="2"/>
      <c r="C28" s="19">
        <f t="shared" si="4"/>
        <v>39.99</v>
      </c>
      <c r="D28" s="19">
        <v>6</v>
      </c>
      <c r="E28" s="19">
        <v>0</v>
      </c>
      <c r="F28" s="19">
        <v>239.94</v>
      </c>
      <c r="G28" s="19">
        <v>-0.27</v>
      </c>
      <c r="H28" s="19">
        <f t="shared" si="1"/>
        <v>1.1252813203300827E-3</v>
      </c>
      <c r="I28" s="19">
        <f t="shared" si="2"/>
        <v>0.20054466741685409</v>
      </c>
      <c r="J28" s="19">
        <f t="shared" si="5"/>
        <v>48.118687499999972</v>
      </c>
      <c r="K28" s="19">
        <f t="shared" si="3"/>
        <v>8.0197812499999959</v>
      </c>
      <c r="L28" s="19">
        <v>19</v>
      </c>
      <c r="M28" s="19">
        <f t="shared" si="6"/>
        <v>0.31578947368421051</v>
      </c>
      <c r="N28" s="19">
        <v>121</v>
      </c>
      <c r="O28" s="19">
        <f t="shared" ref="O28:P28" si="37">D28/7</f>
        <v>0.8571428571428571</v>
      </c>
      <c r="P28" s="19">
        <f t="shared" si="37"/>
        <v>0</v>
      </c>
      <c r="Q28" s="19">
        <f t="shared" si="8"/>
        <v>141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27"/>
        <v>-2.4</v>
      </c>
      <c r="AA28" s="43">
        <v>0.7412109375</v>
      </c>
      <c r="AB28" s="43">
        <f t="shared" si="12"/>
        <v>-32.020312499999996</v>
      </c>
      <c r="AC28" s="43">
        <v>-8.08</v>
      </c>
      <c r="AD28" s="43">
        <v>-12.51</v>
      </c>
      <c r="AE28" s="43">
        <v>0</v>
      </c>
      <c r="AF28" s="48">
        <v>1.0718954248365999</v>
      </c>
    </row>
    <row r="29" spans="1:32" s="47" customFormat="1" ht="15.75" customHeight="1" x14ac:dyDescent="0.2">
      <c r="A29" s="2" t="s">
        <v>58</v>
      </c>
      <c r="B29" s="2"/>
      <c r="C29" s="19">
        <f t="shared" si="4"/>
        <v>0</v>
      </c>
      <c r="D29" s="19">
        <v>2</v>
      </c>
      <c r="E29" s="19">
        <v>0</v>
      </c>
      <c r="F29" s="19">
        <v>0</v>
      </c>
      <c r="G29" s="19">
        <v>-0.08</v>
      </c>
      <c r="H29" s="19" t="e">
        <f t="shared" si="1"/>
        <v>#DIV/0!</v>
      </c>
      <c r="I29" s="19" t="e">
        <f t="shared" si="2"/>
        <v>#DIV/0!</v>
      </c>
      <c r="J29" s="19">
        <f t="shared" si="5"/>
        <v>-51.933437499999997</v>
      </c>
      <c r="K29" s="19">
        <f t="shared" si="3"/>
        <v>-25.966718749999998</v>
      </c>
      <c r="L29" s="19">
        <v>11</v>
      </c>
      <c r="M29" s="19">
        <f t="shared" si="6"/>
        <v>0.18181818181818182</v>
      </c>
      <c r="N29" s="19">
        <v>121</v>
      </c>
      <c r="O29" s="19">
        <f t="shared" ref="O29:P29" si="38">D29/7</f>
        <v>0.2857142857142857</v>
      </c>
      <c r="P29" s="19">
        <f t="shared" si="38"/>
        <v>0</v>
      </c>
      <c r="Q29" s="19">
        <f t="shared" si="8"/>
        <v>423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27"/>
        <v>-2.4</v>
      </c>
      <c r="AA29" s="43">
        <v>0.7412109375</v>
      </c>
      <c r="AB29" s="43">
        <f t="shared" si="12"/>
        <v>-10.673437499999999</v>
      </c>
      <c r="AC29" s="43">
        <v>-8.08</v>
      </c>
      <c r="AD29" s="43">
        <v>-12.51</v>
      </c>
      <c r="AE29" s="43">
        <v>0</v>
      </c>
      <c r="AF29" s="48">
        <v>1.1814946619216999</v>
      </c>
    </row>
    <row r="30" spans="1:32" s="47" customFormat="1" ht="15.75" customHeight="1" x14ac:dyDescent="0.2">
      <c r="A30" s="2" t="s">
        <v>59</v>
      </c>
      <c r="B30" s="2"/>
      <c r="C30" s="19">
        <f t="shared" si="4"/>
        <v>39.99</v>
      </c>
      <c r="D30" s="19">
        <v>7</v>
      </c>
      <c r="E30" s="19">
        <v>0</v>
      </c>
      <c r="F30" s="19">
        <v>279.93</v>
      </c>
      <c r="G30" s="19">
        <v>-0.2</v>
      </c>
      <c r="H30" s="19">
        <f t="shared" si="1"/>
        <v>7.1446433036830644E-4</v>
      </c>
      <c r="I30" s="19">
        <f t="shared" si="2"/>
        <v>0.20095548440681599</v>
      </c>
      <c r="J30" s="19">
        <f t="shared" si="5"/>
        <v>56.253468750000003</v>
      </c>
      <c r="K30" s="19">
        <f t="shared" si="3"/>
        <v>8.0362098214285727</v>
      </c>
      <c r="L30" s="19">
        <v>13</v>
      </c>
      <c r="M30" s="19">
        <f t="shared" si="6"/>
        <v>0.53846153846153844</v>
      </c>
      <c r="N30" s="19">
        <v>117</v>
      </c>
      <c r="O30" s="19">
        <f t="shared" ref="O30:P30" si="39">D30/7</f>
        <v>1</v>
      </c>
      <c r="P30" s="19">
        <f t="shared" si="39"/>
        <v>0</v>
      </c>
      <c r="Q30" s="19">
        <f t="shared" si="8"/>
        <v>117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27"/>
        <v>-2.4</v>
      </c>
      <c r="AA30" s="43">
        <v>0.7412109375</v>
      </c>
      <c r="AB30" s="43">
        <f t="shared" si="12"/>
        <v>-37.357031249999999</v>
      </c>
      <c r="AC30" s="43">
        <v>-8.08</v>
      </c>
      <c r="AD30" s="43">
        <v>-12.51</v>
      </c>
      <c r="AE30" s="43">
        <v>0</v>
      </c>
      <c r="AF30" s="49">
        <v>0.71729957805907096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203" priority="1" operator="lessThan">
      <formula>100</formula>
    </cfRule>
  </conditionalFormatting>
  <conditionalFormatting sqref="Q1:Q4 Q31:Q1000">
    <cfRule type="cellIs" dxfId="202" priority="2" operator="lessThan">
      <formula>100</formula>
    </cfRule>
  </conditionalFormatting>
  <conditionalFormatting sqref="I1:I4 I31:I1000">
    <cfRule type="cellIs" dxfId="201" priority="3" operator="lessThan">
      <formula>0.05</formula>
    </cfRule>
  </conditionalFormatting>
  <conditionalFormatting sqref="Q5">
    <cfRule type="cellIs" dxfId="200" priority="4" operator="lessThan">
      <formula>100</formula>
    </cfRule>
  </conditionalFormatting>
  <conditionalFormatting sqref="Q5">
    <cfRule type="cellIs" dxfId="199" priority="5" operator="lessThan">
      <formula>100</formula>
    </cfRule>
  </conditionalFormatting>
  <conditionalFormatting sqref="I5">
    <cfRule type="cellIs" dxfId="198" priority="6" operator="lessThan">
      <formula>0.05</formula>
    </cfRule>
  </conditionalFormatting>
  <conditionalFormatting sqref="Q6:Q30">
    <cfRule type="cellIs" dxfId="197" priority="7" operator="lessThan">
      <formula>100</formula>
    </cfRule>
  </conditionalFormatting>
  <conditionalFormatting sqref="Q6:Q30">
    <cfRule type="cellIs" dxfId="196" priority="8" operator="lessThan">
      <formula>100</formula>
    </cfRule>
  </conditionalFormatting>
  <conditionalFormatting sqref="I6:I30">
    <cfRule type="cellIs" dxfId="195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IFERROR(__xludf.DUMMYFUNCTION("IFERROR(VLOOKUP(B2,IMPORTRANGE(""https://docs.google.com/spreadsheets/d/1V-qh4gaE8Fnon_cFgLuR_3iyE-fuVbrHr9YQylaPLK4/edit#gid=0"",""Sheet1!A2:F100""),2,FALSE),"""")"),"Backpack Pro")</f>
        <v>Backpack Pro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IFERROR(__xludf.DUMMYFUNCTION("IFERROR(VLOOKUP(B2,IMPORTRANGE(""https://docs.google.com/spreadsheets/d/1V-qh4gaE8Fnon_cFgLuR_3iyE-fuVbrHr9YQylaPLK4/edit?usp=sharing"",""Sheet1!A1:AA1000""),3,FALSE),"""")"),"B083HKCF5H")</f>
        <v>B083HKCF5H</v>
      </c>
      <c r="B2" s="4" t="s">
        <v>76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26.682352941176472</v>
      </c>
      <c r="D3" s="8">
        <f>SUM(D4:D99793)</f>
        <v>3</v>
      </c>
      <c r="E3" s="8"/>
      <c r="F3" s="9">
        <f t="shared" ref="F3:G3" si="0">SUM(F4:F99793)</f>
        <v>179.97</v>
      </c>
      <c r="G3" s="9">
        <f t="shared" si="0"/>
        <v>-130.83999999999997</v>
      </c>
      <c r="H3" s="10">
        <f t="shared" ref="H3:H30" si="1">G3/F3*-1</f>
        <v>0.72701005723176071</v>
      </c>
      <c r="I3" s="11">
        <f t="shared" ref="I3:I30" si="2">J3/F3</f>
        <v>-0.42746846696671653</v>
      </c>
      <c r="J3" s="9">
        <f>SUM(J4:J99793)</f>
        <v>-76.931499999999971</v>
      </c>
      <c r="K3" s="9">
        <f t="shared" ref="K3:K30" si="3">J3/D3</f>
        <v>-25.643833333333323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1</v>
      </c>
      <c r="V3" s="10">
        <f>AVERAGE(V4:V99793)</f>
        <v>1.8518518518518517E-2</v>
      </c>
      <c r="W3" s="9">
        <f>ROUND(AVERAGE(W4:W99793),2)</f>
        <v>2.42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/>
      <c r="C4" s="19">
        <f t="shared" ref="C4:C30" si="4">IFERROR(F4/D4," - ")</f>
        <v>61.49</v>
      </c>
      <c r="D4" s="19">
        <v>2</v>
      </c>
      <c r="E4" s="19">
        <v>0</v>
      </c>
      <c r="F4" s="19">
        <v>122.98</v>
      </c>
      <c r="G4" s="19">
        <v>-130.83999999999997</v>
      </c>
      <c r="H4" s="19">
        <f t="shared" si="1"/>
        <v>1.0639128313546915</v>
      </c>
      <c r="I4" s="19">
        <f t="shared" si="2"/>
        <v>-0.75484631647422318</v>
      </c>
      <c r="J4" s="19">
        <f t="shared" ref="J4:J30" si="5">F4*0.85+G4+AD4*D4+D4*AC4+AE4+AB4</f>
        <v>-92.830999999999975</v>
      </c>
      <c r="K4" s="19">
        <f t="shared" si="3"/>
        <v>-46.415499999999987</v>
      </c>
      <c r="L4" s="19">
        <v>157</v>
      </c>
      <c r="M4" s="19">
        <f t="shared" ref="M4:M30" si="6">IFERROR(D4/L4,"-")</f>
        <v>1.2738853503184714E-2</v>
      </c>
      <c r="N4" s="19">
        <v>0</v>
      </c>
      <c r="O4" s="19">
        <f t="shared" ref="O4:P4" si="7">D4/7</f>
        <v>0.2857142857142857</v>
      </c>
      <c r="P4" s="19">
        <f t="shared" si="7"/>
        <v>0</v>
      </c>
      <c r="Q4" s="19">
        <f t="shared" ref="Q4:Q30" si="8">ROUNDDOWN(N4/(O4+P4),0)</f>
        <v>0</v>
      </c>
      <c r="R4" s="43"/>
      <c r="S4" s="44"/>
      <c r="T4" s="45"/>
      <c r="U4" s="43">
        <v>1</v>
      </c>
      <c r="V4" s="43">
        <f t="shared" ref="V4:V30" si="9">IFERROR(U4/D4,0)</f>
        <v>0.5</v>
      </c>
      <c r="W4" s="43">
        <f t="shared" ref="W4:W30" si="10">IFERROR(G4/(U4+X4)*-1,0)</f>
        <v>65.419999999999987</v>
      </c>
      <c r="X4" s="43">
        <v>1</v>
      </c>
      <c r="Y4" s="43" t="s">
        <v>48</v>
      </c>
      <c r="Z4" s="46">
        <f t="shared" ref="Z4:Z17" si="11">IF(OR(Y4="UsLargeStandardSize",Y4="UsSmallStandardSize"),-0.75,-0.48)</f>
        <v>-0.75</v>
      </c>
      <c r="AA4" s="43">
        <v>0.79200000000000004</v>
      </c>
      <c r="AB4" s="43">
        <f t="shared" ref="AB4:AB30" si="12">IFERROR(Z4*AA4*D4*3,0)</f>
        <v>-3.5640000000000005</v>
      </c>
      <c r="AC4" s="43">
        <v>-8.8000000000000007</v>
      </c>
      <c r="AD4" s="43">
        <v>-22.68</v>
      </c>
      <c r="AE4" s="43">
        <v>0</v>
      </c>
    </row>
    <row r="5" spans="1:32" s="47" customFormat="1" ht="15.75" customHeight="1" x14ac:dyDescent="0.2">
      <c r="A5" s="2" t="s">
        <v>33</v>
      </c>
      <c r="B5" s="2"/>
      <c r="C5" s="19" t="str">
        <f t="shared" si="4"/>
        <v xml:space="preserve"> - </v>
      </c>
      <c r="D5" s="19">
        <v>0</v>
      </c>
      <c r="E5" s="19">
        <v>0</v>
      </c>
      <c r="F5" s="19">
        <v>0</v>
      </c>
      <c r="G5" s="19">
        <v>0</v>
      </c>
      <c r="H5" s="19" t="e">
        <f t="shared" si="1"/>
        <v>#DIV/0!</v>
      </c>
      <c r="I5" s="19" t="e">
        <f t="shared" si="2"/>
        <v>#DIV/0!</v>
      </c>
      <c r="J5" s="19">
        <f t="shared" si="5"/>
        <v>0</v>
      </c>
      <c r="K5" s="19" t="e">
        <f t="shared" si="3"/>
        <v>#DIV/0!</v>
      </c>
      <c r="L5" s="19">
        <v>0</v>
      </c>
      <c r="M5" s="19" t="str">
        <f t="shared" si="6"/>
        <v>-</v>
      </c>
      <c r="N5" s="19">
        <v>0</v>
      </c>
      <c r="O5" s="19">
        <f t="shared" ref="O5:P5" si="13">D5/7</f>
        <v>0</v>
      </c>
      <c r="P5" s="19">
        <f t="shared" si="13"/>
        <v>0</v>
      </c>
      <c r="Q5" s="19" t="e">
        <f t="shared" si="8"/>
        <v>#DIV/0!</v>
      </c>
      <c r="R5" s="43"/>
      <c r="S5" s="44"/>
      <c r="T5" s="45"/>
      <c r="U5" s="43">
        <v>0</v>
      </c>
      <c r="V5" s="43">
        <f t="shared" si="9"/>
        <v>0</v>
      </c>
      <c r="W5" s="43">
        <f t="shared" si="10"/>
        <v>0</v>
      </c>
      <c r="X5" s="43">
        <v>0</v>
      </c>
      <c r="Y5" s="43" t="e">
        <v>#N/A</v>
      </c>
      <c r="Z5" s="46" t="e">
        <f t="shared" si="11"/>
        <v>#N/A</v>
      </c>
      <c r="AA5" s="43" t="e">
        <v>#N/A</v>
      </c>
      <c r="AB5" s="43">
        <f t="shared" si="12"/>
        <v>0</v>
      </c>
      <c r="AC5" s="43">
        <v>0</v>
      </c>
      <c r="AD5" s="43">
        <v>-22.68</v>
      </c>
      <c r="AE5" s="43">
        <v>0</v>
      </c>
    </row>
    <row r="6" spans="1:32" s="47" customFormat="1" ht="15.75" customHeight="1" x14ac:dyDescent="0.2">
      <c r="A6" s="2" t="s">
        <v>34</v>
      </c>
      <c r="B6" s="2"/>
      <c r="C6" s="19" t="str">
        <f t="shared" si="4"/>
        <v xml:space="preserve"> - </v>
      </c>
      <c r="D6" s="19">
        <v>0</v>
      </c>
      <c r="E6" s="19">
        <v>0</v>
      </c>
      <c r="F6" s="19">
        <v>0</v>
      </c>
      <c r="G6" s="19">
        <v>0</v>
      </c>
      <c r="H6" s="19" t="e">
        <f t="shared" si="1"/>
        <v>#DIV/0!</v>
      </c>
      <c r="I6" s="19" t="e">
        <f t="shared" si="2"/>
        <v>#DIV/0!</v>
      </c>
      <c r="J6" s="19">
        <f t="shared" si="5"/>
        <v>0</v>
      </c>
      <c r="K6" s="19" t="e">
        <f t="shared" si="3"/>
        <v>#DIV/0!</v>
      </c>
      <c r="L6" s="19">
        <v>0</v>
      </c>
      <c r="M6" s="19" t="str">
        <f t="shared" si="6"/>
        <v>-</v>
      </c>
      <c r="N6" s="19">
        <v>0</v>
      </c>
      <c r="O6" s="19">
        <f t="shared" ref="O6:P6" si="14">D6/7</f>
        <v>0</v>
      </c>
      <c r="P6" s="19">
        <f t="shared" si="14"/>
        <v>0</v>
      </c>
      <c r="Q6" s="19" t="e">
        <f t="shared" si="8"/>
        <v>#DIV/0!</v>
      </c>
      <c r="R6" s="43"/>
      <c r="S6" s="44"/>
      <c r="T6" s="45"/>
      <c r="U6" s="43">
        <v>0</v>
      </c>
      <c r="V6" s="43">
        <f t="shared" si="9"/>
        <v>0</v>
      </c>
      <c r="W6" s="43">
        <f t="shared" si="10"/>
        <v>0</v>
      </c>
      <c r="X6" s="43">
        <v>0</v>
      </c>
      <c r="Y6" s="43" t="e">
        <v>#N/A</v>
      </c>
      <c r="Z6" s="46" t="e">
        <f t="shared" si="11"/>
        <v>#N/A</v>
      </c>
      <c r="AA6" s="43" t="e">
        <v>#N/A</v>
      </c>
      <c r="AB6" s="43">
        <f t="shared" si="12"/>
        <v>0</v>
      </c>
      <c r="AC6" s="43">
        <v>0</v>
      </c>
      <c r="AD6" s="43">
        <v>-22.68</v>
      </c>
      <c r="AE6" s="43">
        <v>0</v>
      </c>
      <c r="AF6" s="48">
        <v>0</v>
      </c>
    </row>
    <row r="7" spans="1:32" s="47" customFormat="1" ht="15.75" customHeight="1" x14ac:dyDescent="0.2">
      <c r="A7" s="2" t="s">
        <v>35</v>
      </c>
      <c r="B7" s="2"/>
      <c r="C7" s="19" t="str">
        <f t="shared" si="4"/>
        <v xml:space="preserve"> - </v>
      </c>
      <c r="D7" s="19">
        <v>0</v>
      </c>
      <c r="E7" s="19">
        <v>0</v>
      </c>
      <c r="F7" s="19">
        <v>0</v>
      </c>
      <c r="G7" s="19">
        <v>0</v>
      </c>
      <c r="H7" s="19" t="e">
        <f t="shared" si="1"/>
        <v>#DIV/0!</v>
      </c>
      <c r="I7" s="19" t="e">
        <f t="shared" si="2"/>
        <v>#DIV/0!</v>
      </c>
      <c r="J7" s="19">
        <f t="shared" si="5"/>
        <v>0</v>
      </c>
      <c r="K7" s="19" t="e">
        <f t="shared" si="3"/>
        <v>#DIV/0!</v>
      </c>
      <c r="L7" s="19">
        <v>0</v>
      </c>
      <c r="M7" s="19" t="str">
        <f t="shared" si="6"/>
        <v>-</v>
      </c>
      <c r="N7" s="19">
        <v>0</v>
      </c>
      <c r="O7" s="19">
        <f t="shared" ref="O7:P7" si="15">D7/7</f>
        <v>0</v>
      </c>
      <c r="P7" s="19">
        <f t="shared" si="15"/>
        <v>0</v>
      </c>
      <c r="Q7" s="19" t="e">
        <f t="shared" si="8"/>
        <v>#DIV/0!</v>
      </c>
      <c r="R7" s="43"/>
      <c r="S7" s="44"/>
      <c r="T7" s="45"/>
      <c r="U7" s="43">
        <v>0</v>
      </c>
      <c r="V7" s="43">
        <f t="shared" si="9"/>
        <v>0</v>
      </c>
      <c r="W7" s="43">
        <f t="shared" si="10"/>
        <v>0</v>
      </c>
      <c r="X7" s="43">
        <v>0</v>
      </c>
      <c r="Y7" s="43" t="e">
        <v>#N/A</v>
      </c>
      <c r="Z7" s="46" t="e">
        <f t="shared" si="11"/>
        <v>#N/A</v>
      </c>
      <c r="AA7" s="43" t="e">
        <v>#N/A</v>
      </c>
      <c r="AB7" s="43">
        <f t="shared" si="12"/>
        <v>0</v>
      </c>
      <c r="AC7" s="43">
        <v>0</v>
      </c>
      <c r="AD7" s="43">
        <v>-22.68</v>
      </c>
      <c r="AE7" s="43">
        <v>0</v>
      </c>
      <c r="AF7" s="48">
        <v>0</v>
      </c>
    </row>
    <row r="8" spans="1:32" s="47" customFormat="1" ht="15.75" customHeight="1" x14ac:dyDescent="0.2">
      <c r="A8" s="2" t="s">
        <v>36</v>
      </c>
      <c r="B8" s="2"/>
      <c r="C8" s="19" t="str">
        <f t="shared" si="4"/>
        <v xml:space="preserve"> - </v>
      </c>
      <c r="D8" s="19">
        <v>0</v>
      </c>
      <c r="E8" s="19">
        <v>0</v>
      </c>
      <c r="F8" s="19">
        <v>0</v>
      </c>
      <c r="G8" s="19">
        <v>0</v>
      </c>
      <c r="H8" s="19" t="e">
        <f t="shared" si="1"/>
        <v>#DIV/0!</v>
      </c>
      <c r="I8" s="19" t="e">
        <f t="shared" si="2"/>
        <v>#DIV/0!</v>
      </c>
      <c r="J8" s="19">
        <f t="shared" si="5"/>
        <v>0</v>
      </c>
      <c r="K8" s="19" t="e">
        <f t="shared" si="3"/>
        <v>#DIV/0!</v>
      </c>
      <c r="L8" s="19">
        <v>0</v>
      </c>
      <c r="M8" s="19" t="str">
        <f t="shared" si="6"/>
        <v>-</v>
      </c>
      <c r="N8" s="19">
        <v>0</v>
      </c>
      <c r="O8" s="19">
        <f t="shared" ref="O8:P8" si="16">D8/7</f>
        <v>0</v>
      </c>
      <c r="P8" s="19">
        <f t="shared" si="16"/>
        <v>0</v>
      </c>
      <c r="Q8" s="19" t="e">
        <f t="shared" si="8"/>
        <v>#DIV/0!</v>
      </c>
      <c r="R8" s="43"/>
      <c r="S8" s="44"/>
      <c r="T8" s="45"/>
      <c r="U8" s="43">
        <v>0</v>
      </c>
      <c r="V8" s="43">
        <f t="shared" si="9"/>
        <v>0</v>
      </c>
      <c r="W8" s="43">
        <f t="shared" si="10"/>
        <v>0</v>
      </c>
      <c r="X8" s="43">
        <v>0</v>
      </c>
      <c r="Y8" s="43" t="e">
        <v>#N/A</v>
      </c>
      <c r="Z8" s="46" t="e">
        <f t="shared" si="11"/>
        <v>#N/A</v>
      </c>
      <c r="AA8" s="43" t="e">
        <v>#N/A</v>
      </c>
      <c r="AB8" s="43">
        <f t="shared" si="12"/>
        <v>0</v>
      </c>
      <c r="AC8" s="43">
        <v>0</v>
      </c>
      <c r="AD8" s="43">
        <v>-22.68</v>
      </c>
      <c r="AE8" s="43"/>
      <c r="AF8" s="48">
        <v>0</v>
      </c>
    </row>
    <row r="9" spans="1:32" s="47" customFormat="1" ht="15.75" customHeight="1" x14ac:dyDescent="0.2">
      <c r="A9" s="2" t="s">
        <v>37</v>
      </c>
      <c r="B9" s="2"/>
      <c r="C9" s="19" t="str">
        <f t="shared" si="4"/>
        <v xml:space="preserve"> - </v>
      </c>
      <c r="D9" s="19">
        <v>0</v>
      </c>
      <c r="E9" s="19">
        <v>0</v>
      </c>
      <c r="F9" s="19">
        <v>0</v>
      </c>
      <c r="G9" s="19">
        <v>0</v>
      </c>
      <c r="H9" s="19" t="e">
        <f t="shared" si="1"/>
        <v>#DIV/0!</v>
      </c>
      <c r="I9" s="19" t="e">
        <f t="shared" si="2"/>
        <v>#DIV/0!</v>
      </c>
      <c r="J9" s="19">
        <f t="shared" si="5"/>
        <v>0</v>
      </c>
      <c r="K9" s="19" t="e">
        <f t="shared" si="3"/>
        <v>#DIV/0!</v>
      </c>
      <c r="L9" s="19">
        <v>0</v>
      </c>
      <c r="M9" s="19" t="str">
        <f t="shared" si="6"/>
        <v>-</v>
      </c>
      <c r="N9" s="19">
        <v>0</v>
      </c>
      <c r="O9" s="19">
        <f t="shared" ref="O9:P9" si="17">D9/7</f>
        <v>0</v>
      </c>
      <c r="P9" s="19">
        <f t="shared" si="17"/>
        <v>0</v>
      </c>
      <c r="Q9" s="19" t="e">
        <f t="shared" si="8"/>
        <v>#DIV/0!</v>
      </c>
      <c r="R9" s="43"/>
      <c r="S9" s="44"/>
      <c r="T9" s="45"/>
      <c r="U9" s="43">
        <v>0</v>
      </c>
      <c r="V9" s="43">
        <f t="shared" si="9"/>
        <v>0</v>
      </c>
      <c r="W9" s="43">
        <f t="shared" si="10"/>
        <v>0</v>
      </c>
      <c r="X9" s="43">
        <v>0</v>
      </c>
      <c r="Y9" s="43" t="e">
        <v>#N/A</v>
      </c>
      <c r="Z9" s="46" t="e">
        <f t="shared" si="11"/>
        <v>#N/A</v>
      </c>
      <c r="AA9" s="43" t="e">
        <v>#N/A</v>
      </c>
      <c r="AB9" s="43">
        <f t="shared" si="12"/>
        <v>0</v>
      </c>
      <c r="AC9" s="43">
        <v>0</v>
      </c>
      <c r="AD9" s="43">
        <v>-22.68</v>
      </c>
      <c r="AE9" s="43"/>
      <c r="AF9" s="48">
        <v>0</v>
      </c>
    </row>
    <row r="10" spans="1:32" s="47" customFormat="1" ht="15.75" customHeight="1" x14ac:dyDescent="0.2">
      <c r="A10" s="2" t="s">
        <v>38</v>
      </c>
      <c r="B10" s="2"/>
      <c r="C10" s="19" t="str">
        <f t="shared" si="4"/>
        <v xml:space="preserve"> - </v>
      </c>
      <c r="D10" s="19">
        <v>0</v>
      </c>
      <c r="E10" s="19">
        <v>0</v>
      </c>
      <c r="F10" s="19">
        <v>0</v>
      </c>
      <c r="G10" s="19">
        <v>0</v>
      </c>
      <c r="H10" s="19" t="e">
        <f t="shared" si="1"/>
        <v>#DIV/0!</v>
      </c>
      <c r="I10" s="19" t="e">
        <f t="shared" si="2"/>
        <v>#DIV/0!</v>
      </c>
      <c r="J10" s="19">
        <f t="shared" si="5"/>
        <v>0</v>
      </c>
      <c r="K10" s="19" t="e">
        <f t="shared" si="3"/>
        <v>#DIV/0!</v>
      </c>
      <c r="L10" s="19">
        <v>0</v>
      </c>
      <c r="M10" s="19" t="str">
        <f t="shared" si="6"/>
        <v>-</v>
      </c>
      <c r="N10" s="19">
        <v>0</v>
      </c>
      <c r="O10" s="19">
        <f t="shared" ref="O10:P10" si="18">D10/7</f>
        <v>0</v>
      </c>
      <c r="P10" s="19">
        <f t="shared" si="18"/>
        <v>0</v>
      </c>
      <c r="Q10" s="19" t="e">
        <f t="shared" si="8"/>
        <v>#DIV/0!</v>
      </c>
      <c r="R10" s="43"/>
      <c r="S10" s="44"/>
      <c r="T10" s="45"/>
      <c r="U10" s="43">
        <v>0</v>
      </c>
      <c r="V10" s="43">
        <f t="shared" si="9"/>
        <v>0</v>
      </c>
      <c r="W10" s="43">
        <f t="shared" si="10"/>
        <v>0</v>
      </c>
      <c r="X10" s="43">
        <v>0</v>
      </c>
      <c r="Y10" s="43" t="e">
        <v>#N/A</v>
      </c>
      <c r="Z10" s="46" t="e">
        <f t="shared" si="11"/>
        <v>#N/A</v>
      </c>
      <c r="AA10" s="43" t="e">
        <v>#N/A</v>
      </c>
      <c r="AB10" s="43">
        <f t="shared" si="12"/>
        <v>0</v>
      </c>
      <c r="AC10" s="43">
        <v>0</v>
      </c>
      <c r="AD10" s="43">
        <v>-22.68</v>
      </c>
      <c r="AE10" s="43">
        <v>0</v>
      </c>
      <c r="AF10" s="48">
        <v>0</v>
      </c>
    </row>
    <row r="11" spans="1:32" s="47" customFormat="1" ht="15.75" customHeight="1" x14ac:dyDescent="0.2">
      <c r="A11" s="2" t="s">
        <v>39</v>
      </c>
      <c r="B11" s="2"/>
      <c r="C11" s="19" t="str">
        <f t="shared" si="4"/>
        <v xml:space="preserve"> - </v>
      </c>
      <c r="D11" s="19">
        <v>0</v>
      </c>
      <c r="E11" s="19">
        <v>0</v>
      </c>
      <c r="F11" s="19">
        <v>0</v>
      </c>
      <c r="G11" s="19">
        <v>0</v>
      </c>
      <c r="H11" s="19" t="e">
        <f t="shared" si="1"/>
        <v>#DIV/0!</v>
      </c>
      <c r="I11" s="19" t="e">
        <f t="shared" si="2"/>
        <v>#DIV/0!</v>
      </c>
      <c r="J11" s="19">
        <f t="shared" si="5"/>
        <v>0</v>
      </c>
      <c r="K11" s="19" t="e">
        <f t="shared" si="3"/>
        <v>#DIV/0!</v>
      </c>
      <c r="L11" s="19">
        <v>0</v>
      </c>
      <c r="M11" s="19" t="str">
        <f t="shared" si="6"/>
        <v>-</v>
      </c>
      <c r="N11" s="19">
        <v>0</v>
      </c>
      <c r="O11" s="19">
        <f t="shared" ref="O11:P11" si="19">D11/7</f>
        <v>0</v>
      </c>
      <c r="P11" s="19">
        <f t="shared" si="19"/>
        <v>0</v>
      </c>
      <c r="Q11" s="19" t="e">
        <f t="shared" si="8"/>
        <v>#DIV/0!</v>
      </c>
      <c r="R11" s="43"/>
      <c r="S11" s="44"/>
      <c r="T11" s="45"/>
      <c r="U11" s="43">
        <v>0</v>
      </c>
      <c r="V11" s="43">
        <f t="shared" si="9"/>
        <v>0</v>
      </c>
      <c r="W11" s="43">
        <f t="shared" si="10"/>
        <v>0</v>
      </c>
      <c r="X11" s="43">
        <v>0</v>
      </c>
      <c r="Y11" s="43" t="e">
        <v>#N/A</v>
      </c>
      <c r="Z11" s="46" t="e">
        <f t="shared" si="11"/>
        <v>#N/A</v>
      </c>
      <c r="AA11" s="43" t="e">
        <v>#N/A</v>
      </c>
      <c r="AB11" s="43">
        <f t="shared" si="12"/>
        <v>0</v>
      </c>
      <c r="AC11" s="43">
        <v>0</v>
      </c>
      <c r="AD11" s="43">
        <v>-22.68</v>
      </c>
      <c r="AE11" s="43">
        <v>0</v>
      </c>
      <c r="AF11" s="48">
        <v>0</v>
      </c>
    </row>
    <row r="12" spans="1:32" s="47" customFormat="1" ht="15.75" customHeight="1" x14ac:dyDescent="0.2">
      <c r="A12" s="2" t="s">
        <v>40</v>
      </c>
      <c r="B12" s="2"/>
      <c r="C12" s="19" t="str">
        <f t="shared" si="4"/>
        <v xml:space="preserve"> - </v>
      </c>
      <c r="D12" s="19">
        <v>0</v>
      </c>
      <c r="E12" s="19">
        <v>0</v>
      </c>
      <c r="F12" s="19">
        <v>0</v>
      </c>
      <c r="G12" s="19">
        <v>0</v>
      </c>
      <c r="H12" s="19" t="e">
        <f t="shared" si="1"/>
        <v>#DIV/0!</v>
      </c>
      <c r="I12" s="19" t="e">
        <f t="shared" si="2"/>
        <v>#DIV/0!</v>
      </c>
      <c r="J12" s="19">
        <f t="shared" si="5"/>
        <v>0</v>
      </c>
      <c r="K12" s="19" t="e">
        <f t="shared" si="3"/>
        <v>#DIV/0!</v>
      </c>
      <c r="L12" s="19">
        <v>0</v>
      </c>
      <c r="M12" s="19" t="str">
        <f t="shared" si="6"/>
        <v>-</v>
      </c>
      <c r="N12" s="19">
        <v>0</v>
      </c>
      <c r="O12" s="19">
        <f t="shared" ref="O12:P12" si="20">D12/7</f>
        <v>0</v>
      </c>
      <c r="P12" s="19">
        <f t="shared" si="20"/>
        <v>0</v>
      </c>
      <c r="Q12" s="19" t="e">
        <f t="shared" si="8"/>
        <v>#DIV/0!</v>
      </c>
      <c r="R12" s="43"/>
      <c r="S12" s="44"/>
      <c r="T12" s="45"/>
      <c r="U12" s="43">
        <v>0</v>
      </c>
      <c r="V12" s="43">
        <f t="shared" si="9"/>
        <v>0</v>
      </c>
      <c r="W12" s="43">
        <f t="shared" si="10"/>
        <v>0</v>
      </c>
      <c r="X12" s="43">
        <v>0</v>
      </c>
      <c r="Y12" s="43" t="e">
        <v>#N/A</v>
      </c>
      <c r="Z12" s="46" t="e">
        <f t="shared" si="11"/>
        <v>#N/A</v>
      </c>
      <c r="AA12" s="43" t="e">
        <v>#N/A</v>
      </c>
      <c r="AB12" s="43">
        <f t="shared" si="12"/>
        <v>0</v>
      </c>
      <c r="AC12" s="43">
        <v>0</v>
      </c>
      <c r="AD12" s="43">
        <v>-22.68</v>
      </c>
      <c r="AE12" s="43">
        <v>0</v>
      </c>
      <c r="AF12" s="48">
        <v>0</v>
      </c>
    </row>
    <row r="13" spans="1:32" s="47" customFormat="1" ht="15.75" customHeight="1" x14ac:dyDescent="0.2">
      <c r="A13" s="2" t="s">
        <v>41</v>
      </c>
      <c r="B13" s="2"/>
      <c r="C13" s="19" t="str">
        <f t="shared" si="4"/>
        <v xml:space="preserve"> - </v>
      </c>
      <c r="D13" s="19">
        <v>0</v>
      </c>
      <c r="E13" s="19">
        <v>0</v>
      </c>
      <c r="F13" s="19">
        <v>0</v>
      </c>
      <c r="G13" s="19">
        <v>0</v>
      </c>
      <c r="H13" s="19" t="e">
        <f t="shared" si="1"/>
        <v>#DIV/0!</v>
      </c>
      <c r="I13" s="19" t="e">
        <f t="shared" si="2"/>
        <v>#DIV/0!</v>
      </c>
      <c r="J13" s="19">
        <f t="shared" si="5"/>
        <v>0</v>
      </c>
      <c r="K13" s="19" t="e">
        <f t="shared" si="3"/>
        <v>#DIV/0!</v>
      </c>
      <c r="L13" s="19">
        <v>0</v>
      </c>
      <c r="M13" s="19" t="str">
        <f t="shared" si="6"/>
        <v>-</v>
      </c>
      <c r="N13" s="19">
        <v>1</v>
      </c>
      <c r="O13" s="19">
        <f t="shared" ref="O13:P13" si="21">D13/7</f>
        <v>0</v>
      </c>
      <c r="P13" s="19">
        <f t="shared" si="21"/>
        <v>0</v>
      </c>
      <c r="Q13" s="19" t="e">
        <f t="shared" si="8"/>
        <v>#DIV/0!</v>
      </c>
      <c r="R13" s="43"/>
      <c r="S13" s="44"/>
      <c r="T13" s="45"/>
      <c r="U13" s="43">
        <v>0</v>
      </c>
      <c r="V13" s="43">
        <f t="shared" si="9"/>
        <v>0</v>
      </c>
      <c r="W13" s="43">
        <f t="shared" si="10"/>
        <v>0</v>
      </c>
      <c r="X13" s="43">
        <v>0</v>
      </c>
      <c r="Y13" s="43" t="s">
        <v>48</v>
      </c>
      <c r="Z13" s="46">
        <f t="shared" si="11"/>
        <v>-0.75</v>
      </c>
      <c r="AA13" s="43">
        <v>0.79200000000000004</v>
      </c>
      <c r="AB13" s="43">
        <f t="shared" si="12"/>
        <v>0</v>
      </c>
      <c r="AC13" s="43">
        <v>-8.08</v>
      </c>
      <c r="AD13" s="43">
        <v>-22.68</v>
      </c>
      <c r="AE13" s="43">
        <v>0</v>
      </c>
      <c r="AF13" s="48">
        <v>0.66666666666666596</v>
      </c>
    </row>
    <row r="14" spans="1:32" s="47" customFormat="1" ht="15.75" customHeight="1" x14ac:dyDescent="0.2">
      <c r="A14" s="2" t="s">
        <v>42</v>
      </c>
      <c r="B14" s="2"/>
      <c r="C14" s="19">
        <f t="shared" si="4"/>
        <v>56.99</v>
      </c>
      <c r="D14" s="19">
        <v>1</v>
      </c>
      <c r="E14" s="19">
        <v>0</v>
      </c>
      <c r="F14" s="19">
        <v>56.99</v>
      </c>
      <c r="G14" s="19">
        <v>0</v>
      </c>
      <c r="H14" s="19">
        <f t="shared" si="1"/>
        <v>0</v>
      </c>
      <c r="I14" s="19">
        <f t="shared" si="2"/>
        <v>0.27898754167397788</v>
      </c>
      <c r="J14" s="19">
        <f t="shared" si="5"/>
        <v>15.8995</v>
      </c>
      <c r="K14" s="19">
        <f t="shared" si="3"/>
        <v>15.8995</v>
      </c>
      <c r="L14" s="19">
        <v>32</v>
      </c>
      <c r="M14" s="19">
        <f t="shared" si="6"/>
        <v>3.125E-2</v>
      </c>
      <c r="N14" s="19">
        <v>0</v>
      </c>
      <c r="O14" s="19">
        <f t="shared" ref="O14:P14" si="22">D14/7</f>
        <v>0.14285714285714285</v>
      </c>
      <c r="P14" s="19">
        <f t="shared" si="22"/>
        <v>0</v>
      </c>
      <c r="Q14" s="19">
        <f t="shared" si="8"/>
        <v>0</v>
      </c>
      <c r="R14" s="43"/>
      <c r="S14" s="44"/>
      <c r="T14" s="45"/>
      <c r="U14" s="43">
        <v>0</v>
      </c>
      <c r="V14" s="43">
        <f t="shared" si="9"/>
        <v>0</v>
      </c>
      <c r="W14" s="43">
        <f t="shared" si="10"/>
        <v>0</v>
      </c>
      <c r="X14" s="43">
        <v>0</v>
      </c>
      <c r="Y14" s="43" t="s">
        <v>48</v>
      </c>
      <c r="Z14" s="46">
        <f t="shared" si="11"/>
        <v>-0.75</v>
      </c>
      <c r="AA14" s="43">
        <v>0.79200000000000004</v>
      </c>
      <c r="AB14" s="43">
        <f t="shared" si="12"/>
        <v>-1.7820000000000003</v>
      </c>
      <c r="AC14" s="43">
        <v>-8.08</v>
      </c>
      <c r="AD14" s="43">
        <v>-22.68</v>
      </c>
      <c r="AE14" s="43">
        <v>0</v>
      </c>
      <c r="AF14" s="48" t="e">
        <v>#N/A</v>
      </c>
    </row>
    <row r="15" spans="1:32" s="47" customFormat="1" ht="15.75" customHeight="1" x14ac:dyDescent="0.2">
      <c r="A15" s="2" t="s">
        <v>43</v>
      </c>
      <c r="B15" s="2"/>
      <c r="C15" s="19" t="str">
        <f t="shared" si="4"/>
        <v xml:space="preserve"> - </v>
      </c>
      <c r="D15" s="19">
        <v>0</v>
      </c>
      <c r="E15" s="19">
        <v>0</v>
      </c>
      <c r="F15" s="19">
        <v>0</v>
      </c>
      <c r="G15" s="19">
        <v>0</v>
      </c>
      <c r="H15" s="19" t="e">
        <f t="shared" si="1"/>
        <v>#DIV/0!</v>
      </c>
      <c r="I15" s="19" t="e">
        <f t="shared" si="2"/>
        <v>#DIV/0!</v>
      </c>
      <c r="J15" s="19">
        <f t="shared" si="5"/>
        <v>0</v>
      </c>
      <c r="K15" s="19" t="e">
        <f t="shared" si="3"/>
        <v>#DIV/0!</v>
      </c>
      <c r="L15" s="19">
        <v>0</v>
      </c>
      <c r="M15" s="19" t="str">
        <f t="shared" si="6"/>
        <v>-</v>
      </c>
      <c r="N15" s="19">
        <v>0</v>
      </c>
      <c r="O15" s="19">
        <f t="shared" ref="O15:P15" si="23">D15/7</f>
        <v>0</v>
      </c>
      <c r="P15" s="19">
        <f t="shared" si="23"/>
        <v>0</v>
      </c>
      <c r="Q15" s="19" t="e">
        <f t="shared" si="8"/>
        <v>#DIV/0!</v>
      </c>
      <c r="R15" s="43"/>
      <c r="S15" s="44"/>
      <c r="T15" s="45"/>
      <c r="U15" s="43">
        <v>0</v>
      </c>
      <c r="V15" s="43">
        <f t="shared" si="9"/>
        <v>0</v>
      </c>
      <c r="W15" s="43">
        <f t="shared" si="10"/>
        <v>0</v>
      </c>
      <c r="X15" s="43">
        <v>0</v>
      </c>
      <c r="Y15" s="43" t="e">
        <v>#N/A</v>
      </c>
      <c r="Z15" s="46" t="e">
        <f t="shared" si="11"/>
        <v>#N/A</v>
      </c>
      <c r="AA15" s="43">
        <v>0.79200000000000004</v>
      </c>
      <c r="AB15" s="43">
        <f t="shared" si="12"/>
        <v>0</v>
      </c>
      <c r="AC15" s="43">
        <v>-8.08</v>
      </c>
      <c r="AD15" s="43">
        <v>-22.68</v>
      </c>
      <c r="AE15" s="43">
        <v>0</v>
      </c>
      <c r="AF15" s="48" t="e">
        <v>#N/A</v>
      </c>
    </row>
    <row r="16" spans="1:32" s="47" customFormat="1" ht="15.75" customHeight="1" x14ac:dyDescent="0.2">
      <c r="A16" s="2" t="s">
        <v>44</v>
      </c>
      <c r="B16" s="2"/>
      <c r="C16" s="19" t="str">
        <f t="shared" si="4"/>
        <v xml:space="preserve"> - </v>
      </c>
      <c r="D16" s="19">
        <v>0</v>
      </c>
      <c r="E16" s="19">
        <v>0</v>
      </c>
      <c r="F16" s="19">
        <v>0</v>
      </c>
      <c r="G16" s="19">
        <v>0</v>
      </c>
      <c r="H16" s="19" t="e">
        <f t="shared" si="1"/>
        <v>#DIV/0!</v>
      </c>
      <c r="I16" s="19" t="e">
        <f t="shared" si="2"/>
        <v>#DIV/0!</v>
      </c>
      <c r="J16" s="19">
        <f t="shared" si="5"/>
        <v>0</v>
      </c>
      <c r="K16" s="19" t="e">
        <f t="shared" si="3"/>
        <v>#DIV/0!</v>
      </c>
      <c r="L16" s="19">
        <v>0</v>
      </c>
      <c r="M16" s="19" t="str">
        <f t="shared" si="6"/>
        <v>-</v>
      </c>
      <c r="N16" s="19">
        <v>0</v>
      </c>
      <c r="O16" s="19">
        <f t="shared" ref="O16:P16" si="24">D16/7</f>
        <v>0</v>
      </c>
      <c r="P16" s="19">
        <f t="shared" si="24"/>
        <v>0</v>
      </c>
      <c r="Q16" s="19" t="e">
        <f t="shared" si="8"/>
        <v>#DIV/0!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0</v>
      </c>
      <c r="X16" s="43">
        <v>0</v>
      </c>
      <c r="Y16" s="43" t="e">
        <v>#N/A</v>
      </c>
      <c r="Z16" s="46" t="e">
        <f t="shared" si="11"/>
        <v>#N/A</v>
      </c>
      <c r="AA16" s="43">
        <v>0.79200000000000004</v>
      </c>
      <c r="AB16" s="43">
        <f t="shared" si="12"/>
        <v>0</v>
      </c>
      <c r="AC16" s="43">
        <v>0</v>
      </c>
      <c r="AD16" s="43">
        <v>-22.68</v>
      </c>
      <c r="AE16" s="43">
        <v>0</v>
      </c>
      <c r="AF16" s="48" t="e">
        <v>#N/A</v>
      </c>
    </row>
    <row r="17" spans="1:32" s="47" customFormat="1" ht="15.75" customHeight="1" x14ac:dyDescent="0.2">
      <c r="A17" s="2" t="s">
        <v>45</v>
      </c>
      <c r="B17" s="2"/>
      <c r="C17" s="19" t="str">
        <f t="shared" si="4"/>
        <v xml:space="preserve"> - </v>
      </c>
      <c r="D17" s="19">
        <v>0</v>
      </c>
      <c r="E17" s="19">
        <v>0</v>
      </c>
      <c r="F17" s="19">
        <v>0</v>
      </c>
      <c r="G17" s="19">
        <v>0</v>
      </c>
      <c r="H17" s="19" t="e">
        <f t="shared" si="1"/>
        <v>#DIV/0!</v>
      </c>
      <c r="I17" s="19" t="e">
        <f t="shared" si="2"/>
        <v>#DIV/0!</v>
      </c>
      <c r="J17" s="19">
        <f t="shared" si="5"/>
        <v>0</v>
      </c>
      <c r="K17" s="19" t="e">
        <f t="shared" si="3"/>
        <v>#DIV/0!</v>
      </c>
      <c r="L17" s="19">
        <v>0</v>
      </c>
      <c r="M17" s="19" t="str">
        <f t="shared" si="6"/>
        <v>-</v>
      </c>
      <c r="N17" s="19">
        <v>0</v>
      </c>
      <c r="O17" s="19">
        <f t="shared" ref="O17:P17" si="25">D17/7</f>
        <v>0</v>
      </c>
      <c r="P17" s="19">
        <f t="shared" si="25"/>
        <v>0</v>
      </c>
      <c r="Q17" s="19" t="e">
        <f t="shared" si="8"/>
        <v>#DIV/0!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e">
        <v>#N/A</v>
      </c>
      <c r="Z17" s="46" t="e">
        <f t="shared" si="11"/>
        <v>#N/A</v>
      </c>
      <c r="AA17" s="43" t="e">
        <v>#N/A</v>
      </c>
      <c r="AB17" s="43">
        <f t="shared" si="12"/>
        <v>0</v>
      </c>
      <c r="AC17" s="43">
        <v>0</v>
      </c>
      <c r="AD17" s="43">
        <v>-22.68</v>
      </c>
      <c r="AE17" s="43">
        <v>0</v>
      </c>
      <c r="AF17" s="48" t="e">
        <v>#N/A</v>
      </c>
    </row>
    <row r="18" spans="1:32" s="47" customFormat="1" ht="15.75" customHeight="1" x14ac:dyDescent="0.2">
      <c r="A18" s="2" t="s">
        <v>46</v>
      </c>
      <c r="B18" s="2"/>
      <c r="C18" s="19" t="str">
        <f t="shared" si="4"/>
        <v xml:space="preserve"> - </v>
      </c>
      <c r="D18" s="19">
        <v>0</v>
      </c>
      <c r="E18" s="19">
        <v>0</v>
      </c>
      <c r="F18" s="19">
        <v>0</v>
      </c>
      <c r="G18" s="19">
        <v>0</v>
      </c>
      <c r="H18" s="19" t="e">
        <f t="shared" si="1"/>
        <v>#DIV/0!</v>
      </c>
      <c r="I18" s="19" t="e">
        <f t="shared" si="2"/>
        <v>#DIV/0!</v>
      </c>
      <c r="J18" s="19">
        <f t="shared" si="5"/>
        <v>0</v>
      </c>
      <c r="K18" s="19" t="e">
        <f t="shared" si="3"/>
        <v>#DIV/0!</v>
      </c>
      <c r="L18" s="19">
        <v>0</v>
      </c>
      <c r="M18" s="19" t="str">
        <f t="shared" si="6"/>
        <v>-</v>
      </c>
      <c r="N18" s="19">
        <v>0</v>
      </c>
      <c r="O18" s="19">
        <f t="shared" ref="O18:P18" si="26">D18/7</f>
        <v>0</v>
      </c>
      <c r="P18" s="19">
        <f t="shared" si="26"/>
        <v>0</v>
      </c>
      <c r="Q18" s="19" t="e">
        <f t="shared" si="8"/>
        <v>#DIV/0!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e">
        <v>#N/A</v>
      </c>
      <c r="Z18" s="46" t="e">
        <f t="shared" ref="Z18:Z30" si="27">IF(OR(Y18="UsLargeStandardSize",Y18="UsSmallStandardSize"),-2.4,-1.2)</f>
        <v>#N/A</v>
      </c>
      <c r="AA18" s="43" t="e">
        <v>#N/A</v>
      </c>
      <c r="AB18" s="43">
        <f t="shared" si="12"/>
        <v>0</v>
      </c>
      <c r="AC18" s="43">
        <v>0</v>
      </c>
      <c r="AD18" s="43">
        <v>-22.68</v>
      </c>
      <c r="AE18" s="43">
        <v>0</v>
      </c>
      <c r="AF18" s="48" t="e">
        <v>#N/A</v>
      </c>
    </row>
    <row r="19" spans="1:32" s="47" customFormat="1" ht="15.75" customHeight="1" x14ac:dyDescent="0.2">
      <c r="A19" s="2" t="s">
        <v>47</v>
      </c>
      <c r="B19" s="2"/>
      <c r="C19" s="19" t="str">
        <f t="shared" si="4"/>
        <v xml:space="preserve"> - </v>
      </c>
      <c r="D19" s="19">
        <v>0</v>
      </c>
      <c r="E19" s="19">
        <v>0</v>
      </c>
      <c r="F19" s="19">
        <v>0</v>
      </c>
      <c r="G19" s="19">
        <v>0</v>
      </c>
      <c r="H19" s="19" t="e">
        <f t="shared" si="1"/>
        <v>#DIV/0!</v>
      </c>
      <c r="I19" s="19" t="e">
        <f t="shared" si="2"/>
        <v>#DIV/0!</v>
      </c>
      <c r="J19" s="19">
        <f t="shared" si="5"/>
        <v>0</v>
      </c>
      <c r="K19" s="19" t="e">
        <f t="shared" si="3"/>
        <v>#DIV/0!</v>
      </c>
      <c r="L19" s="19">
        <v>0</v>
      </c>
      <c r="M19" s="19" t="str">
        <f t="shared" si="6"/>
        <v>-</v>
      </c>
      <c r="N19" s="19">
        <v>0</v>
      </c>
      <c r="O19" s="19">
        <f t="shared" ref="O19:P19" si="28">D19/7</f>
        <v>0</v>
      </c>
      <c r="P19" s="19">
        <f t="shared" si="28"/>
        <v>0</v>
      </c>
      <c r="Q19" s="19" t="e">
        <f t="shared" si="8"/>
        <v>#DIV/0!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e">
        <v>#N/A</v>
      </c>
      <c r="Z19" s="46" t="e">
        <f t="shared" si="27"/>
        <v>#N/A</v>
      </c>
      <c r="AA19" s="43" t="e">
        <v>#N/A</v>
      </c>
      <c r="AB19" s="43">
        <f t="shared" si="12"/>
        <v>0</v>
      </c>
      <c r="AC19" s="43">
        <v>0</v>
      </c>
      <c r="AD19" s="43">
        <v>-22.68</v>
      </c>
      <c r="AE19" s="43">
        <v>0</v>
      </c>
      <c r="AF19" s="48" t="e">
        <v>#N/A</v>
      </c>
    </row>
    <row r="20" spans="1:32" s="47" customFormat="1" ht="15.75" customHeight="1" x14ac:dyDescent="0.2">
      <c r="A20" s="2" t="s">
        <v>49</v>
      </c>
      <c r="B20" s="2"/>
      <c r="C20" s="19" t="str">
        <f t="shared" si="4"/>
        <v xml:space="preserve"> - </v>
      </c>
      <c r="D20" s="19">
        <v>0</v>
      </c>
      <c r="E20" s="19">
        <v>0</v>
      </c>
      <c r="F20" s="19">
        <v>0</v>
      </c>
      <c r="G20" s="19">
        <v>0</v>
      </c>
      <c r="H20" s="19" t="e">
        <f t="shared" si="1"/>
        <v>#DIV/0!</v>
      </c>
      <c r="I20" s="19" t="e">
        <f t="shared" si="2"/>
        <v>#DIV/0!</v>
      </c>
      <c r="J20" s="19">
        <f t="shared" si="5"/>
        <v>0</v>
      </c>
      <c r="K20" s="19" t="e">
        <f t="shared" si="3"/>
        <v>#DIV/0!</v>
      </c>
      <c r="L20" s="19">
        <v>0</v>
      </c>
      <c r="M20" s="19" t="str">
        <f t="shared" si="6"/>
        <v>-</v>
      </c>
      <c r="N20" s="19">
        <v>0</v>
      </c>
      <c r="O20" s="19">
        <f t="shared" ref="O20:P20" si="29">D20/7</f>
        <v>0</v>
      </c>
      <c r="P20" s="19">
        <f t="shared" si="29"/>
        <v>0</v>
      </c>
      <c r="Q20" s="19" t="e">
        <f t="shared" si="8"/>
        <v>#DIV/0!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e">
        <v>#N/A</v>
      </c>
      <c r="Z20" s="46" t="e">
        <f t="shared" si="27"/>
        <v>#N/A</v>
      </c>
      <c r="AA20" s="43" t="e">
        <v>#N/A</v>
      </c>
      <c r="AB20" s="43">
        <f t="shared" si="12"/>
        <v>0</v>
      </c>
      <c r="AC20" s="43">
        <v>0</v>
      </c>
      <c r="AD20" s="43">
        <v>-22.68</v>
      </c>
      <c r="AE20" s="43">
        <v>0</v>
      </c>
      <c r="AF20" s="48" t="e">
        <v>#N/A</v>
      </c>
    </row>
    <row r="21" spans="1:32" s="47" customFormat="1" ht="15.75" customHeight="1" x14ac:dyDescent="0.2">
      <c r="A21" s="2" t="s">
        <v>50</v>
      </c>
      <c r="B21" s="2"/>
      <c r="C21" s="19" t="str">
        <f t="shared" si="4"/>
        <v xml:space="preserve"> - </v>
      </c>
      <c r="D21" s="19">
        <v>0</v>
      </c>
      <c r="E21" s="19">
        <v>0</v>
      </c>
      <c r="F21" s="19">
        <v>0</v>
      </c>
      <c r="G21" s="19">
        <v>0</v>
      </c>
      <c r="H21" s="19" t="e">
        <f t="shared" si="1"/>
        <v>#DIV/0!</v>
      </c>
      <c r="I21" s="19" t="e">
        <f t="shared" si="2"/>
        <v>#DIV/0!</v>
      </c>
      <c r="J21" s="19">
        <f t="shared" si="5"/>
        <v>0</v>
      </c>
      <c r="K21" s="19" t="e">
        <f t="shared" si="3"/>
        <v>#DIV/0!</v>
      </c>
      <c r="L21" s="19">
        <v>0</v>
      </c>
      <c r="M21" s="19" t="str">
        <f t="shared" si="6"/>
        <v>-</v>
      </c>
      <c r="N21" s="19">
        <v>0</v>
      </c>
      <c r="O21" s="19">
        <f t="shared" ref="O21:P21" si="30">D21/7</f>
        <v>0</v>
      </c>
      <c r="P21" s="19">
        <f t="shared" si="30"/>
        <v>0</v>
      </c>
      <c r="Q21" s="19" t="e">
        <f t="shared" si="8"/>
        <v>#DIV/0!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e">
        <v>#N/A</v>
      </c>
      <c r="Z21" s="46" t="e">
        <f t="shared" si="27"/>
        <v>#N/A</v>
      </c>
      <c r="AA21" s="43" t="e">
        <v>#N/A</v>
      </c>
      <c r="AB21" s="43">
        <f t="shared" si="12"/>
        <v>0</v>
      </c>
      <c r="AC21" s="43">
        <v>0</v>
      </c>
      <c r="AD21" s="43">
        <v>-22.68</v>
      </c>
      <c r="AE21" s="43">
        <v>0</v>
      </c>
      <c r="AF21" s="48" t="e">
        <v>#N/A</v>
      </c>
    </row>
    <row r="22" spans="1:32" s="47" customFormat="1" ht="15.75" customHeight="1" x14ac:dyDescent="0.2">
      <c r="A22" s="2" t="s">
        <v>51</v>
      </c>
      <c r="B22" s="2"/>
      <c r="C22" s="19" t="str">
        <f t="shared" si="4"/>
        <v xml:space="preserve"> - </v>
      </c>
      <c r="D22" s="19">
        <v>0</v>
      </c>
      <c r="E22" s="19">
        <v>0</v>
      </c>
      <c r="F22" s="19">
        <v>0</v>
      </c>
      <c r="G22" s="19">
        <v>0</v>
      </c>
      <c r="H22" s="19" t="e">
        <f t="shared" si="1"/>
        <v>#DIV/0!</v>
      </c>
      <c r="I22" s="19" t="e">
        <f t="shared" si="2"/>
        <v>#DIV/0!</v>
      </c>
      <c r="J22" s="19">
        <f t="shared" si="5"/>
        <v>0</v>
      </c>
      <c r="K22" s="19" t="e">
        <f t="shared" si="3"/>
        <v>#DIV/0!</v>
      </c>
      <c r="L22" s="19">
        <v>0</v>
      </c>
      <c r="M22" s="19" t="str">
        <f t="shared" si="6"/>
        <v>-</v>
      </c>
      <c r="N22" s="19">
        <v>0</v>
      </c>
      <c r="O22" s="19">
        <f t="shared" ref="O22:P22" si="31">D22/7</f>
        <v>0</v>
      </c>
      <c r="P22" s="19">
        <f t="shared" si="31"/>
        <v>0</v>
      </c>
      <c r="Q22" s="19" t="e">
        <f t="shared" si="8"/>
        <v>#DIV/0!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e">
        <v>#N/A</v>
      </c>
      <c r="Z22" s="46" t="e">
        <f t="shared" si="27"/>
        <v>#N/A</v>
      </c>
      <c r="AA22" s="43" t="e">
        <v>#N/A</v>
      </c>
      <c r="AB22" s="43">
        <f t="shared" si="12"/>
        <v>0</v>
      </c>
      <c r="AC22" s="43">
        <v>0</v>
      </c>
      <c r="AD22" s="43">
        <v>-22.68</v>
      </c>
      <c r="AE22" s="43">
        <v>0</v>
      </c>
      <c r="AF22" s="48" t="e">
        <v>#N/A</v>
      </c>
    </row>
    <row r="23" spans="1:32" s="47" customFormat="1" ht="15.75" customHeight="1" x14ac:dyDescent="0.2">
      <c r="A23" s="2" t="s">
        <v>52</v>
      </c>
      <c r="B23" s="2"/>
      <c r="C23" s="19" t="str">
        <f t="shared" si="4"/>
        <v xml:space="preserve"> - </v>
      </c>
      <c r="D23" s="19">
        <v>0</v>
      </c>
      <c r="E23" s="19">
        <v>0</v>
      </c>
      <c r="F23" s="19">
        <v>0</v>
      </c>
      <c r="G23" s="19">
        <v>0</v>
      </c>
      <c r="H23" s="19" t="e">
        <f t="shared" si="1"/>
        <v>#DIV/0!</v>
      </c>
      <c r="I23" s="19" t="e">
        <f t="shared" si="2"/>
        <v>#DIV/0!</v>
      </c>
      <c r="J23" s="19">
        <f t="shared" si="5"/>
        <v>0</v>
      </c>
      <c r="K23" s="19" t="e">
        <f t="shared" si="3"/>
        <v>#DIV/0!</v>
      </c>
      <c r="L23" s="19">
        <v>0</v>
      </c>
      <c r="M23" s="19" t="str">
        <f t="shared" si="6"/>
        <v>-</v>
      </c>
      <c r="N23" s="19">
        <v>0</v>
      </c>
      <c r="O23" s="19">
        <f t="shared" ref="O23:P23" si="32">D23/7</f>
        <v>0</v>
      </c>
      <c r="P23" s="19">
        <f t="shared" si="32"/>
        <v>0</v>
      </c>
      <c r="Q23" s="19" t="e">
        <f t="shared" si="8"/>
        <v>#DIV/0!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e">
        <v>#N/A</v>
      </c>
      <c r="Z23" s="46" t="e">
        <f t="shared" si="27"/>
        <v>#N/A</v>
      </c>
      <c r="AA23" s="43" t="e">
        <v>#N/A</v>
      </c>
      <c r="AB23" s="43">
        <f t="shared" si="12"/>
        <v>0</v>
      </c>
      <c r="AC23" s="43">
        <v>0</v>
      </c>
      <c r="AD23" s="43">
        <v>-22.68</v>
      </c>
      <c r="AE23" s="43">
        <v>0</v>
      </c>
      <c r="AF23" s="48" t="e">
        <v>#N/A</v>
      </c>
    </row>
    <row r="24" spans="1:32" s="47" customFormat="1" ht="15.75" customHeight="1" x14ac:dyDescent="0.2">
      <c r="A24" s="2" t="s">
        <v>53</v>
      </c>
      <c r="B24" s="2"/>
      <c r="C24" s="19" t="str">
        <f t="shared" si="4"/>
        <v xml:space="preserve"> - </v>
      </c>
      <c r="D24" s="19">
        <v>0</v>
      </c>
      <c r="E24" s="19">
        <v>0</v>
      </c>
      <c r="F24" s="19">
        <v>0</v>
      </c>
      <c r="G24" s="19">
        <v>0</v>
      </c>
      <c r="H24" s="19" t="e">
        <f t="shared" si="1"/>
        <v>#DIV/0!</v>
      </c>
      <c r="I24" s="19" t="e">
        <f t="shared" si="2"/>
        <v>#DIV/0!</v>
      </c>
      <c r="J24" s="19">
        <f t="shared" si="5"/>
        <v>0</v>
      </c>
      <c r="K24" s="19" t="e">
        <f t="shared" si="3"/>
        <v>#DIV/0!</v>
      </c>
      <c r="L24" s="19">
        <v>0</v>
      </c>
      <c r="M24" s="19" t="str">
        <f t="shared" si="6"/>
        <v>-</v>
      </c>
      <c r="N24" s="19">
        <v>0</v>
      </c>
      <c r="O24" s="19">
        <f t="shared" ref="O24:P24" si="33">D24/7</f>
        <v>0</v>
      </c>
      <c r="P24" s="19">
        <f t="shared" si="33"/>
        <v>0</v>
      </c>
      <c r="Q24" s="19" t="e">
        <f t="shared" si="8"/>
        <v>#DIV/0!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e">
        <v>#N/A</v>
      </c>
      <c r="Z24" s="46" t="e">
        <f t="shared" si="27"/>
        <v>#N/A</v>
      </c>
      <c r="AA24" s="43" t="e">
        <v>#N/A</v>
      </c>
      <c r="AB24" s="43">
        <f t="shared" si="12"/>
        <v>0</v>
      </c>
      <c r="AC24" s="43">
        <v>0</v>
      </c>
      <c r="AD24" s="43">
        <v>-22.68</v>
      </c>
      <c r="AE24" s="43">
        <v>0</v>
      </c>
      <c r="AF24" s="43" t="e">
        <v>#N/A</v>
      </c>
    </row>
    <row r="25" spans="1:32" s="47" customFormat="1" ht="15.75" customHeight="1" x14ac:dyDescent="0.2">
      <c r="A25" s="2" t="s">
        <v>54</v>
      </c>
      <c r="B25" s="2"/>
      <c r="C25" s="19" t="str">
        <f t="shared" si="4"/>
        <v xml:space="preserve"> - </v>
      </c>
      <c r="D25" s="19">
        <v>0</v>
      </c>
      <c r="E25" s="19">
        <v>0</v>
      </c>
      <c r="F25" s="19">
        <v>0</v>
      </c>
      <c r="G25" s="19">
        <v>0</v>
      </c>
      <c r="H25" s="19" t="e">
        <f t="shared" si="1"/>
        <v>#DIV/0!</v>
      </c>
      <c r="I25" s="19" t="e">
        <f t="shared" si="2"/>
        <v>#DIV/0!</v>
      </c>
      <c r="J25" s="19">
        <f t="shared" si="5"/>
        <v>0</v>
      </c>
      <c r="K25" s="19" t="e">
        <f t="shared" si="3"/>
        <v>#DIV/0!</v>
      </c>
      <c r="L25" s="19">
        <v>0</v>
      </c>
      <c r="M25" s="19" t="str">
        <f t="shared" si="6"/>
        <v>-</v>
      </c>
      <c r="N25" s="19">
        <v>0</v>
      </c>
      <c r="O25" s="19">
        <f t="shared" ref="O25:P25" si="34">D25/7</f>
        <v>0</v>
      </c>
      <c r="P25" s="19">
        <f t="shared" si="34"/>
        <v>0</v>
      </c>
      <c r="Q25" s="19" t="e">
        <f t="shared" si="8"/>
        <v>#DIV/0!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e">
        <v>#N/A</v>
      </c>
      <c r="Z25" s="46" t="e">
        <f t="shared" si="27"/>
        <v>#N/A</v>
      </c>
      <c r="AA25" s="43" t="e">
        <v>#N/A</v>
      </c>
      <c r="AB25" s="43">
        <f t="shared" si="12"/>
        <v>0</v>
      </c>
      <c r="AC25" s="43">
        <v>0</v>
      </c>
      <c r="AD25" s="43">
        <v>-22.68</v>
      </c>
      <c r="AE25" s="43">
        <v>0</v>
      </c>
      <c r="AF25" s="48" t="e">
        <v>#N/A</v>
      </c>
    </row>
    <row r="26" spans="1:32" s="47" customFormat="1" ht="15.75" customHeight="1" x14ac:dyDescent="0.2">
      <c r="A26" s="2" t="s">
        <v>55</v>
      </c>
      <c r="B26" s="2"/>
      <c r="C26" s="19" t="str">
        <f t="shared" si="4"/>
        <v xml:space="preserve"> - </v>
      </c>
      <c r="D26" s="19">
        <v>0</v>
      </c>
      <c r="E26" s="19">
        <v>0</v>
      </c>
      <c r="F26" s="19">
        <v>0</v>
      </c>
      <c r="G26" s="19">
        <v>0</v>
      </c>
      <c r="H26" s="19" t="e">
        <f t="shared" si="1"/>
        <v>#DIV/0!</v>
      </c>
      <c r="I26" s="19" t="e">
        <f t="shared" si="2"/>
        <v>#DIV/0!</v>
      </c>
      <c r="J26" s="19">
        <f t="shared" si="5"/>
        <v>0</v>
      </c>
      <c r="K26" s="19" t="e">
        <f t="shared" si="3"/>
        <v>#DIV/0!</v>
      </c>
      <c r="L26" s="19">
        <v>0</v>
      </c>
      <c r="M26" s="19" t="str">
        <f t="shared" si="6"/>
        <v>-</v>
      </c>
      <c r="N26" s="19">
        <v>0</v>
      </c>
      <c r="O26" s="19">
        <f t="shared" ref="O26:P26" si="35">D26/7</f>
        <v>0</v>
      </c>
      <c r="P26" s="19">
        <f t="shared" si="35"/>
        <v>0</v>
      </c>
      <c r="Q26" s="19" t="e">
        <f t="shared" si="8"/>
        <v>#DIV/0!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e">
        <v>#N/A</v>
      </c>
      <c r="Z26" s="46" t="e">
        <f t="shared" si="27"/>
        <v>#N/A</v>
      </c>
      <c r="AA26" s="43" t="e">
        <v>#N/A</v>
      </c>
      <c r="AB26" s="43">
        <f t="shared" si="12"/>
        <v>0</v>
      </c>
      <c r="AC26" s="43">
        <v>0</v>
      </c>
      <c r="AD26" s="43">
        <v>-22.68</v>
      </c>
      <c r="AE26" s="43">
        <v>0</v>
      </c>
      <c r="AF26" s="48">
        <v>0</v>
      </c>
    </row>
    <row r="27" spans="1:32" s="47" customFormat="1" ht="15.75" customHeight="1" x14ac:dyDescent="0.2">
      <c r="A27" s="2" t="s">
        <v>56</v>
      </c>
      <c r="B27" s="2"/>
      <c r="C27" s="19" t="str">
        <f t="shared" si="4"/>
        <v xml:space="preserve"> - </v>
      </c>
      <c r="D27" s="19">
        <v>0</v>
      </c>
      <c r="E27" s="19">
        <v>0</v>
      </c>
      <c r="F27" s="19">
        <v>0</v>
      </c>
      <c r="G27" s="19">
        <v>0</v>
      </c>
      <c r="H27" s="19" t="e">
        <f t="shared" si="1"/>
        <v>#DIV/0!</v>
      </c>
      <c r="I27" s="19" t="e">
        <f t="shared" si="2"/>
        <v>#DIV/0!</v>
      </c>
      <c r="J27" s="19">
        <f t="shared" si="5"/>
        <v>0</v>
      </c>
      <c r="K27" s="19" t="e">
        <f t="shared" si="3"/>
        <v>#DIV/0!</v>
      </c>
      <c r="L27" s="19">
        <v>0</v>
      </c>
      <c r="M27" s="19" t="str">
        <f t="shared" si="6"/>
        <v>-</v>
      </c>
      <c r="N27" s="19">
        <v>0</v>
      </c>
      <c r="O27" s="19">
        <f t="shared" ref="O27:P27" si="36">D27/7</f>
        <v>0</v>
      </c>
      <c r="P27" s="19">
        <f t="shared" si="36"/>
        <v>0</v>
      </c>
      <c r="Q27" s="19" t="e">
        <f t="shared" si="8"/>
        <v>#DIV/0!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e">
        <v>#N/A</v>
      </c>
      <c r="Z27" s="46" t="e">
        <f t="shared" si="27"/>
        <v>#N/A</v>
      </c>
      <c r="AA27" s="43" t="e">
        <v>#N/A</v>
      </c>
      <c r="AB27" s="43">
        <f t="shared" si="12"/>
        <v>0</v>
      </c>
      <c r="AC27" s="43">
        <v>0</v>
      </c>
      <c r="AD27" s="43">
        <v>-22.68</v>
      </c>
      <c r="AE27" s="43">
        <v>0</v>
      </c>
      <c r="AF27" s="48">
        <v>0</v>
      </c>
    </row>
    <row r="28" spans="1:32" s="47" customFormat="1" ht="15.75" customHeight="1" x14ac:dyDescent="0.2">
      <c r="A28" s="2" t="s">
        <v>57</v>
      </c>
      <c r="B28" s="2"/>
      <c r="C28" s="19" t="str">
        <f t="shared" si="4"/>
        <v xml:space="preserve"> - </v>
      </c>
      <c r="D28" s="19">
        <v>0</v>
      </c>
      <c r="E28" s="19">
        <v>0</v>
      </c>
      <c r="F28" s="19">
        <v>0</v>
      </c>
      <c r="G28" s="19">
        <v>0</v>
      </c>
      <c r="H28" s="19" t="e">
        <f t="shared" si="1"/>
        <v>#DIV/0!</v>
      </c>
      <c r="I28" s="19" t="e">
        <f t="shared" si="2"/>
        <v>#DIV/0!</v>
      </c>
      <c r="J28" s="19">
        <f t="shared" si="5"/>
        <v>0</v>
      </c>
      <c r="K28" s="19" t="e">
        <f t="shared" si="3"/>
        <v>#DIV/0!</v>
      </c>
      <c r="L28" s="19">
        <v>0</v>
      </c>
      <c r="M28" s="19" t="str">
        <f t="shared" si="6"/>
        <v>-</v>
      </c>
      <c r="N28" s="19">
        <v>0</v>
      </c>
      <c r="O28" s="19">
        <f t="shared" ref="O28:P28" si="37">D28/7</f>
        <v>0</v>
      </c>
      <c r="P28" s="19">
        <f t="shared" si="37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e">
        <v>#N/A</v>
      </c>
      <c r="Z28" s="46" t="e">
        <f t="shared" si="27"/>
        <v>#N/A</v>
      </c>
      <c r="AA28" s="43" t="e">
        <v>#N/A</v>
      </c>
      <c r="AB28" s="43">
        <f t="shared" si="12"/>
        <v>0</v>
      </c>
      <c r="AC28" s="43">
        <v>0</v>
      </c>
      <c r="AD28" s="43">
        <v>-22.68</v>
      </c>
      <c r="AE28" s="43">
        <v>0</v>
      </c>
      <c r="AF28" s="48">
        <v>0</v>
      </c>
    </row>
    <row r="29" spans="1:32" s="47" customFormat="1" ht="15.75" customHeight="1" x14ac:dyDescent="0.2">
      <c r="A29" s="2" t="s">
        <v>58</v>
      </c>
      <c r="B29" s="2"/>
      <c r="C29" s="19" t="str">
        <f t="shared" si="4"/>
        <v xml:space="preserve"> - </v>
      </c>
      <c r="D29" s="19">
        <v>0</v>
      </c>
      <c r="E29" s="19">
        <v>0</v>
      </c>
      <c r="F29" s="19">
        <v>0</v>
      </c>
      <c r="G29" s="19">
        <v>0</v>
      </c>
      <c r="H29" s="19" t="e">
        <f t="shared" si="1"/>
        <v>#DIV/0!</v>
      </c>
      <c r="I29" s="19" t="e">
        <f t="shared" si="2"/>
        <v>#DIV/0!</v>
      </c>
      <c r="J29" s="19">
        <f t="shared" si="5"/>
        <v>0</v>
      </c>
      <c r="K29" s="19" t="e">
        <f t="shared" si="3"/>
        <v>#DIV/0!</v>
      </c>
      <c r="L29" s="19">
        <v>0</v>
      </c>
      <c r="M29" s="19" t="str">
        <f t="shared" si="6"/>
        <v>-</v>
      </c>
      <c r="N29" s="19">
        <v>0</v>
      </c>
      <c r="O29" s="19">
        <f t="shared" ref="O29:P29" si="38">D29/7</f>
        <v>0</v>
      </c>
      <c r="P29" s="19">
        <f t="shared" si="38"/>
        <v>0</v>
      </c>
      <c r="Q29" s="19" t="e">
        <f t="shared" si="8"/>
        <v>#DIV/0!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e">
        <v>#N/A</v>
      </c>
      <c r="Z29" s="46" t="e">
        <f t="shared" si="27"/>
        <v>#N/A</v>
      </c>
      <c r="AA29" s="43" t="e">
        <v>#N/A</v>
      </c>
      <c r="AB29" s="43">
        <f t="shared" si="12"/>
        <v>0</v>
      </c>
      <c r="AC29" s="43">
        <v>0</v>
      </c>
      <c r="AD29" s="43">
        <v>-22.68</v>
      </c>
      <c r="AE29" s="43">
        <v>0</v>
      </c>
      <c r="AF29" s="48" t="e">
        <v>#N/A</v>
      </c>
    </row>
    <row r="30" spans="1:32" s="47" customFormat="1" ht="15.75" customHeight="1" x14ac:dyDescent="0.2">
      <c r="A30" s="2" t="s">
        <v>59</v>
      </c>
      <c r="B30" s="2"/>
      <c r="C30" s="19" t="str">
        <f t="shared" si="4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1"/>
        <v>#DIV/0!</v>
      </c>
      <c r="I30" s="19" t="e">
        <f t="shared" si="2"/>
        <v>#DIV/0!</v>
      </c>
      <c r="J30" s="19">
        <f t="shared" si="5"/>
        <v>0</v>
      </c>
      <c r="K30" s="19" t="e">
        <f t="shared" si="3"/>
        <v>#DIV/0!</v>
      </c>
      <c r="L30" s="19">
        <v>0</v>
      </c>
      <c r="M30" s="19" t="str">
        <f t="shared" si="6"/>
        <v>-</v>
      </c>
      <c r="N30" s="19">
        <v>0</v>
      </c>
      <c r="O30" s="19">
        <f t="shared" ref="O30:P30" si="39">D30/7</f>
        <v>0</v>
      </c>
      <c r="P30" s="19">
        <f t="shared" si="39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27"/>
        <v>#N/A</v>
      </c>
      <c r="AA30" s="43" t="e">
        <v>#N/A</v>
      </c>
      <c r="AB30" s="43">
        <f t="shared" si="12"/>
        <v>0</v>
      </c>
      <c r="AC30" s="43">
        <v>0</v>
      </c>
      <c r="AD30" s="43">
        <v>-22.68</v>
      </c>
      <c r="AE30" s="43">
        <v>0</v>
      </c>
      <c r="AF30" s="49" t="e">
        <v>#N/A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194" priority="1" operator="lessThan">
      <formula>100</formula>
    </cfRule>
  </conditionalFormatting>
  <conditionalFormatting sqref="Q1:Q4 Q31:Q1000">
    <cfRule type="cellIs" dxfId="193" priority="2" operator="lessThan">
      <formula>100</formula>
    </cfRule>
  </conditionalFormatting>
  <conditionalFormatting sqref="I1:I4 I31:I1000">
    <cfRule type="cellIs" dxfId="192" priority="3" operator="lessThan">
      <formula>0.05</formula>
    </cfRule>
  </conditionalFormatting>
  <conditionalFormatting sqref="Q5">
    <cfRule type="cellIs" dxfId="191" priority="4" operator="lessThan">
      <formula>100</formula>
    </cfRule>
  </conditionalFormatting>
  <conditionalFormatting sqref="Q5">
    <cfRule type="cellIs" dxfId="190" priority="5" operator="lessThan">
      <formula>100</formula>
    </cfRule>
  </conditionalFormatting>
  <conditionalFormatting sqref="I5">
    <cfRule type="cellIs" dxfId="189" priority="6" operator="lessThan">
      <formula>0.05</formula>
    </cfRule>
  </conditionalFormatting>
  <conditionalFormatting sqref="Q6:Q30">
    <cfRule type="cellIs" dxfId="188" priority="7" operator="lessThan">
      <formula>100</formula>
    </cfRule>
  </conditionalFormatting>
  <conditionalFormatting sqref="Q6:Q30">
    <cfRule type="cellIs" dxfId="187" priority="8" operator="lessThan">
      <formula>100</formula>
    </cfRule>
  </conditionalFormatting>
  <conditionalFormatting sqref="I6:I30">
    <cfRule type="cellIs" dxfId="186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IFERROR(__xludf.DUMMYFUNCTION("IFERROR(VLOOKUP(B2,IMPORTRANGE(""https://docs.google.com/spreadsheets/d/1V-qh4gaE8Fnon_cFgLuR_3iyE-fuVbrHr9YQylaPLK4/edit#gid=0"",""Sheet1!A2:F100""),2,FALSE),"""")"),"Oven Mitt Smoke")</f>
        <v>Oven Mitt Smoke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IFERROR(__xludf.DUMMYFUNCTION("IFERROR(VLOOKUP(B2,IMPORTRANGE(""https://docs.google.com/spreadsheets/d/1V-qh4gaE8Fnon_cFgLuR_3iyE-fuVbrHr9YQylaPLK4/edit?usp=sharing"",""Sheet1!A1:AA1000""),3,FALSE),"""")"),"B0874XXN82")</f>
        <v>B0874XXN82</v>
      </c>
      <c r="B2" s="17" t="s">
        <v>77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8.3058823529411772</v>
      </c>
      <c r="D3" s="8">
        <f>SUM(D4:D99793)</f>
        <v>160</v>
      </c>
      <c r="E3" s="8"/>
      <c r="F3" s="9">
        <f t="shared" ref="F3:G3" si="0">SUM(F4:F99793)</f>
        <v>2341.4000000000005</v>
      </c>
      <c r="G3" s="9">
        <f t="shared" si="0"/>
        <v>0</v>
      </c>
      <c r="H3" s="10">
        <f>G3/F3*-1</f>
        <v>0</v>
      </c>
      <c r="I3" s="11">
        <f>J3/F3</f>
        <v>0.33812177967597751</v>
      </c>
      <c r="J3" s="9">
        <f>SUM(J4:J99793)</f>
        <v>791.67833493333387</v>
      </c>
      <c r="K3" s="9">
        <f>J3/D3</f>
        <v>4.9479895933333369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 t="s">
        <v>40</v>
      </c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4" t="s">
        <v>41</v>
      </c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 t="s">
        <v>42</v>
      </c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 t="s">
        <v>43</v>
      </c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 t="s">
        <v>44</v>
      </c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 t="s">
        <v>45</v>
      </c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 t="s">
        <v>46</v>
      </c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customHeight="1" x14ac:dyDescent="0.2">
      <c r="A19" s="2" t="s">
        <v>47</v>
      </c>
      <c r="B19" s="2"/>
      <c r="C19" s="19">
        <f t="shared" ref="C19:C30" si="1">IFERROR(F19/D19," - ")</f>
        <v>12.99</v>
      </c>
      <c r="D19" s="19">
        <v>5</v>
      </c>
      <c r="E19" s="19">
        <v>0</v>
      </c>
      <c r="F19" s="19">
        <v>64.95</v>
      </c>
      <c r="G19" s="19">
        <v>0</v>
      </c>
      <c r="H19" s="19">
        <f t="shared" ref="H19:H30" si="2">G19/F19*-1</f>
        <v>0</v>
      </c>
      <c r="I19" s="19">
        <f t="shared" ref="I19:I30" si="3">J19/F19</f>
        <v>0.27720363356428024</v>
      </c>
      <c r="J19" s="19">
        <f t="shared" ref="J19:J30" si="4">F19*0.85+G19+AD19*D19+D19*AC19+AE19+AB19</f>
        <v>18.004376000000001</v>
      </c>
      <c r="K19" s="19">
        <f t="shared" ref="K19:K30" si="5">J19/D19</f>
        <v>3.6008751999999999</v>
      </c>
      <c r="L19" s="19">
        <v>16</v>
      </c>
      <c r="M19" s="19">
        <f t="shared" ref="M19:M30" si="6">IFERROR(D19/L19,"-")</f>
        <v>0.3125</v>
      </c>
      <c r="N19" s="19">
        <v>180</v>
      </c>
      <c r="O19" s="19">
        <f t="shared" ref="O19:P19" si="7">D19/7</f>
        <v>0.7142857142857143</v>
      </c>
      <c r="P19" s="19">
        <f t="shared" si="7"/>
        <v>0</v>
      </c>
      <c r="Q19" s="19">
        <f t="shared" ref="Q19:Q30" si="8">ROUNDDOWN(N19/(O19+P19),0)</f>
        <v>252</v>
      </c>
      <c r="R19" s="43"/>
      <c r="S19" s="44"/>
      <c r="T19" s="45"/>
      <c r="U19" s="43">
        <v>0</v>
      </c>
      <c r="V19" s="43">
        <f t="shared" ref="V19:V30" si="9">IFERROR(U19/D19,0)</f>
        <v>0</v>
      </c>
      <c r="W19" s="43">
        <f t="shared" ref="W19:W30" si="10">IFERROR(G19/(U19+X19)*-1,0)</f>
        <v>0</v>
      </c>
      <c r="X19" s="43">
        <v>0</v>
      </c>
      <c r="Y19" s="43" t="s">
        <v>48</v>
      </c>
      <c r="Z19" s="46">
        <f t="shared" ref="Z19:Z30" si="11">IF(OR(Y19="UsLargeStandardSize",Y19="UsSmallStandardSize"),-2.4,-1.2)</f>
        <v>-2.4</v>
      </c>
      <c r="AA19" s="43">
        <v>5.2864555555555554E-2</v>
      </c>
      <c r="AB19" s="43">
        <f t="shared" ref="AB19:AB30" si="12">IFERROR(Z19*AA19*D19*3,0)</f>
        <v>-1.903124</v>
      </c>
      <c r="AC19" s="43">
        <v>-3.31</v>
      </c>
      <c r="AD19" s="43">
        <v>-3.75</v>
      </c>
      <c r="AE19" s="43">
        <v>0</v>
      </c>
      <c r="AF19" s="48">
        <v>2.7624309392265099E-2</v>
      </c>
    </row>
    <row r="20" spans="1:32" s="47" customFormat="1" ht="15.75" customHeight="1" x14ac:dyDescent="0.2">
      <c r="A20" s="2" t="s">
        <v>49</v>
      </c>
      <c r="B20" s="2"/>
      <c r="C20" s="19">
        <f t="shared" si="1"/>
        <v>12.99</v>
      </c>
      <c r="D20" s="19">
        <v>3</v>
      </c>
      <c r="E20" s="19">
        <v>0</v>
      </c>
      <c r="F20" s="19">
        <v>38.97</v>
      </c>
      <c r="G20" s="19">
        <v>0</v>
      </c>
      <c r="H20" s="19">
        <f t="shared" si="2"/>
        <v>0</v>
      </c>
      <c r="I20" s="19">
        <f t="shared" si="3"/>
        <v>0.27720363356428018</v>
      </c>
      <c r="J20" s="19">
        <f t="shared" si="4"/>
        <v>10.802625599999999</v>
      </c>
      <c r="K20" s="19">
        <f t="shared" si="5"/>
        <v>3.6008751999999995</v>
      </c>
      <c r="L20" s="19">
        <v>35</v>
      </c>
      <c r="M20" s="19">
        <f t="shared" si="6"/>
        <v>8.5714285714285715E-2</v>
      </c>
      <c r="N20" s="19">
        <v>178</v>
      </c>
      <c r="O20" s="19">
        <f t="shared" ref="O20:P20" si="13">D20/7</f>
        <v>0.42857142857142855</v>
      </c>
      <c r="P20" s="19">
        <f t="shared" si="13"/>
        <v>0</v>
      </c>
      <c r="Q20" s="19">
        <f t="shared" si="8"/>
        <v>415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s">
        <v>48</v>
      </c>
      <c r="Z20" s="46">
        <f t="shared" si="11"/>
        <v>-2.4</v>
      </c>
      <c r="AA20" s="43">
        <v>5.2864555555555554E-2</v>
      </c>
      <c r="AB20" s="43">
        <f t="shared" si="12"/>
        <v>-1.1418743999999998</v>
      </c>
      <c r="AC20" s="43">
        <v>-3.31</v>
      </c>
      <c r="AD20" s="43">
        <v>-3.75</v>
      </c>
      <c r="AE20" s="43">
        <v>0</v>
      </c>
      <c r="AF20" s="48">
        <v>0.101123595505617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12.99</v>
      </c>
      <c r="D21" s="19">
        <v>3</v>
      </c>
      <c r="E21" s="19">
        <v>0</v>
      </c>
      <c r="F21" s="19">
        <v>38.97</v>
      </c>
      <c r="G21" s="19">
        <v>0</v>
      </c>
      <c r="H21" s="19">
        <f t="shared" si="2"/>
        <v>0</v>
      </c>
      <c r="I21" s="19">
        <f t="shared" si="3"/>
        <v>0.27314600975109049</v>
      </c>
      <c r="J21" s="19">
        <f t="shared" si="4"/>
        <v>10.644499999999997</v>
      </c>
      <c r="K21" s="19">
        <f t="shared" si="5"/>
        <v>3.5481666666666656</v>
      </c>
      <c r="L21" s="19">
        <v>54</v>
      </c>
      <c r="M21" s="19">
        <f t="shared" si="6"/>
        <v>5.5555555555555552E-2</v>
      </c>
      <c r="N21" s="19">
        <v>176</v>
      </c>
      <c r="O21" s="19">
        <f t="shared" ref="O21:P21" si="14">D21/7</f>
        <v>0.42857142857142855</v>
      </c>
      <c r="P21" s="19">
        <f t="shared" si="14"/>
        <v>0</v>
      </c>
      <c r="Q21" s="19">
        <f t="shared" si="8"/>
        <v>410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s">
        <v>48</v>
      </c>
      <c r="Z21" s="46">
        <f t="shared" si="11"/>
        <v>-2.4</v>
      </c>
      <c r="AA21" s="43">
        <v>6.0185185185185182E-2</v>
      </c>
      <c r="AB21" s="43">
        <f t="shared" si="12"/>
        <v>-1.2999999999999998</v>
      </c>
      <c r="AC21" s="43">
        <v>-3.31</v>
      </c>
      <c r="AD21" s="43">
        <v>-3.75</v>
      </c>
      <c r="AE21" s="43">
        <v>0</v>
      </c>
      <c r="AF21" s="48">
        <v>0.112994350282485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12.99</v>
      </c>
      <c r="D22" s="19">
        <v>5</v>
      </c>
      <c r="E22" s="19">
        <v>0</v>
      </c>
      <c r="F22" s="19">
        <v>64.95</v>
      </c>
      <c r="G22" s="19">
        <v>0</v>
      </c>
      <c r="H22" s="19">
        <f t="shared" si="2"/>
        <v>0</v>
      </c>
      <c r="I22" s="19">
        <f t="shared" si="3"/>
        <v>0.2731460097510906</v>
      </c>
      <c r="J22" s="19">
        <f t="shared" si="4"/>
        <v>17.740833333333335</v>
      </c>
      <c r="K22" s="19">
        <f t="shared" si="5"/>
        <v>3.5481666666666669</v>
      </c>
      <c r="L22" s="19">
        <v>65</v>
      </c>
      <c r="M22" s="19">
        <f t="shared" si="6"/>
        <v>7.6923076923076927E-2</v>
      </c>
      <c r="N22" s="19">
        <v>172</v>
      </c>
      <c r="O22" s="19">
        <f t="shared" ref="O22:P22" si="15">D22/7</f>
        <v>0.7142857142857143</v>
      </c>
      <c r="P22" s="19">
        <f t="shared" si="15"/>
        <v>0</v>
      </c>
      <c r="Q22" s="19">
        <f t="shared" si="8"/>
        <v>240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s">
        <v>48</v>
      </c>
      <c r="Z22" s="46">
        <f t="shared" si="11"/>
        <v>-2.4</v>
      </c>
      <c r="AA22" s="43">
        <v>6.0185185185185182E-2</v>
      </c>
      <c r="AB22" s="43">
        <f t="shared" si="12"/>
        <v>-2.1666666666666661</v>
      </c>
      <c r="AC22" s="43">
        <v>-3.31</v>
      </c>
      <c r="AD22" s="43">
        <v>-3.75</v>
      </c>
      <c r="AE22" s="43">
        <v>0</v>
      </c>
      <c r="AF22" s="48">
        <v>0.116182572614107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12.99</v>
      </c>
      <c r="D23" s="19">
        <v>7</v>
      </c>
      <c r="E23" s="19">
        <v>0</v>
      </c>
      <c r="F23" s="19">
        <v>90.93</v>
      </c>
      <c r="G23" s="19">
        <v>0</v>
      </c>
      <c r="H23" s="19">
        <f t="shared" si="2"/>
        <v>0</v>
      </c>
      <c r="I23" s="19">
        <f t="shared" si="3"/>
        <v>0.27314600975109066</v>
      </c>
      <c r="J23" s="19">
        <f t="shared" si="4"/>
        <v>24.837166666666675</v>
      </c>
      <c r="K23" s="19">
        <f t="shared" si="5"/>
        <v>3.5481666666666678</v>
      </c>
      <c r="L23" s="19">
        <v>90</v>
      </c>
      <c r="M23" s="19">
        <f t="shared" si="6"/>
        <v>7.7777777777777779E-2</v>
      </c>
      <c r="N23" s="19">
        <v>165</v>
      </c>
      <c r="O23" s="19">
        <f t="shared" ref="O23:P23" si="16">D23/7</f>
        <v>1</v>
      </c>
      <c r="P23" s="19">
        <f t="shared" si="16"/>
        <v>0</v>
      </c>
      <c r="Q23" s="19">
        <f t="shared" si="8"/>
        <v>165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s">
        <v>48</v>
      </c>
      <c r="Z23" s="46">
        <f t="shared" si="11"/>
        <v>-2.4</v>
      </c>
      <c r="AA23" s="43">
        <v>6.0185185185185182E-2</v>
      </c>
      <c r="AB23" s="43">
        <f t="shared" si="12"/>
        <v>-3.0333333333333332</v>
      </c>
      <c r="AC23" s="43">
        <v>-3.31</v>
      </c>
      <c r="AD23" s="43">
        <v>-3.75</v>
      </c>
      <c r="AE23" s="43">
        <v>0</v>
      </c>
      <c r="AF23" s="48">
        <v>0.107954545454545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13.323333333333332</v>
      </c>
      <c r="D24" s="19">
        <v>3</v>
      </c>
      <c r="E24" s="19">
        <v>0</v>
      </c>
      <c r="F24" s="19">
        <v>39.97</v>
      </c>
      <c r="G24" s="19">
        <v>0</v>
      </c>
      <c r="H24" s="19">
        <f t="shared" si="2"/>
        <v>0</v>
      </c>
      <c r="I24" s="19">
        <f t="shared" si="3"/>
        <v>0.28757818363772825</v>
      </c>
      <c r="J24" s="19">
        <f t="shared" si="4"/>
        <v>11.494499999999999</v>
      </c>
      <c r="K24" s="19">
        <f t="shared" si="5"/>
        <v>3.8314999999999997</v>
      </c>
      <c r="L24" s="19">
        <v>49</v>
      </c>
      <c r="M24" s="19">
        <f t="shared" si="6"/>
        <v>6.1224489795918366E-2</v>
      </c>
      <c r="N24" s="19">
        <v>162</v>
      </c>
      <c r="O24" s="19">
        <f t="shared" ref="O24:P24" si="17">D24/7</f>
        <v>0.42857142857142855</v>
      </c>
      <c r="P24" s="19">
        <f t="shared" si="17"/>
        <v>0</v>
      </c>
      <c r="Q24" s="19">
        <f t="shared" si="8"/>
        <v>378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s">
        <v>48</v>
      </c>
      <c r="Z24" s="46">
        <f t="shared" si="11"/>
        <v>-2.4</v>
      </c>
      <c r="AA24" s="43">
        <v>6.0185185185185182E-2</v>
      </c>
      <c r="AB24" s="43">
        <f t="shared" si="12"/>
        <v>-1.2999999999999998</v>
      </c>
      <c r="AC24" s="43">
        <v>-3.31</v>
      </c>
      <c r="AD24" s="43">
        <v>-3.75</v>
      </c>
      <c r="AE24" s="43">
        <v>0</v>
      </c>
      <c r="AF24" s="43">
        <v>0.21052631578947301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13.99</v>
      </c>
      <c r="D25" s="19">
        <v>6</v>
      </c>
      <c r="E25" s="19">
        <v>0</v>
      </c>
      <c r="F25" s="19">
        <v>83.94</v>
      </c>
      <c r="G25" s="19">
        <v>0</v>
      </c>
      <c r="H25" s="19">
        <f t="shared" si="2"/>
        <v>0</v>
      </c>
      <c r="I25" s="19">
        <f t="shared" si="3"/>
        <v>0.3143793185608767</v>
      </c>
      <c r="J25" s="19">
        <f t="shared" si="4"/>
        <v>26.388999999999989</v>
      </c>
      <c r="K25" s="19">
        <f t="shared" si="5"/>
        <v>4.3981666666666648</v>
      </c>
      <c r="L25" s="19">
        <v>54</v>
      </c>
      <c r="M25" s="19">
        <f t="shared" si="6"/>
        <v>0.1111111111111111</v>
      </c>
      <c r="N25" s="19">
        <v>156</v>
      </c>
      <c r="O25" s="19">
        <f t="shared" ref="O25:P25" si="18">D25/7</f>
        <v>0.8571428571428571</v>
      </c>
      <c r="P25" s="19">
        <f t="shared" si="18"/>
        <v>0</v>
      </c>
      <c r="Q25" s="19">
        <f t="shared" si="8"/>
        <v>182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11"/>
        <v>-2.4</v>
      </c>
      <c r="AA25" s="43">
        <v>6.0185185185185182E-2</v>
      </c>
      <c r="AB25" s="43">
        <f t="shared" si="12"/>
        <v>-2.5999999999999996</v>
      </c>
      <c r="AC25" s="43">
        <v>-3.31</v>
      </c>
      <c r="AD25" s="43">
        <v>-3.75</v>
      </c>
      <c r="AE25" s="43">
        <v>0</v>
      </c>
      <c r="AF25" s="48">
        <v>0.22941176470588201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14.989999999999998</v>
      </c>
      <c r="D26" s="19">
        <v>8</v>
      </c>
      <c r="E26" s="19">
        <v>0</v>
      </c>
      <c r="F26" s="19">
        <v>119.91999999999999</v>
      </c>
      <c r="G26" s="19">
        <v>0</v>
      </c>
      <c r="H26" s="19">
        <f t="shared" si="2"/>
        <v>0</v>
      </c>
      <c r="I26" s="19">
        <f t="shared" si="3"/>
        <v>0.35011118523460072</v>
      </c>
      <c r="J26" s="19">
        <f t="shared" si="4"/>
        <v>41.985333333333315</v>
      </c>
      <c r="K26" s="19">
        <f t="shared" si="5"/>
        <v>5.2481666666666644</v>
      </c>
      <c r="L26" s="19">
        <v>77</v>
      </c>
      <c r="M26" s="19">
        <f t="shared" si="6"/>
        <v>0.1038961038961039</v>
      </c>
      <c r="N26" s="19">
        <v>146</v>
      </c>
      <c r="O26" s="19">
        <f t="shared" ref="O26:P26" si="19">D26/7</f>
        <v>1.1428571428571428</v>
      </c>
      <c r="P26" s="19">
        <f t="shared" si="19"/>
        <v>0</v>
      </c>
      <c r="Q26" s="19">
        <f t="shared" si="8"/>
        <v>127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11"/>
        <v>-2.4</v>
      </c>
      <c r="AA26" s="43">
        <v>6.0185185185185182E-2</v>
      </c>
      <c r="AB26" s="43">
        <f t="shared" si="12"/>
        <v>-3.4666666666666663</v>
      </c>
      <c r="AC26" s="43">
        <v>-3.31</v>
      </c>
      <c r="AD26" s="43">
        <v>-3.75</v>
      </c>
      <c r="AE26" s="43">
        <v>0</v>
      </c>
      <c r="AF26" s="48">
        <v>0.27927927927927898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14.990000000000004</v>
      </c>
      <c r="D27" s="19">
        <v>21</v>
      </c>
      <c r="E27" s="19">
        <v>0</v>
      </c>
      <c r="F27" s="19">
        <v>314.79000000000008</v>
      </c>
      <c r="G27" s="19">
        <v>0</v>
      </c>
      <c r="H27" s="19">
        <f t="shared" si="2"/>
        <v>0</v>
      </c>
      <c r="I27" s="19">
        <f t="shared" si="3"/>
        <v>0.350111185234601</v>
      </c>
      <c r="J27" s="19">
        <f t="shared" si="4"/>
        <v>110.21150000000007</v>
      </c>
      <c r="K27" s="19">
        <f t="shared" si="5"/>
        <v>5.2481666666666698</v>
      </c>
      <c r="L27" s="19">
        <v>91</v>
      </c>
      <c r="M27" s="19">
        <f t="shared" si="6"/>
        <v>0.23076923076923078</v>
      </c>
      <c r="N27" s="19">
        <v>118</v>
      </c>
      <c r="O27" s="19">
        <f t="shared" ref="O27:P27" si="20">D27/7</f>
        <v>3</v>
      </c>
      <c r="P27" s="19">
        <f t="shared" si="20"/>
        <v>0</v>
      </c>
      <c r="Q27" s="19">
        <f t="shared" si="8"/>
        <v>39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11"/>
        <v>-2.4</v>
      </c>
      <c r="AA27" s="43">
        <v>6.0185185185185182E-2</v>
      </c>
      <c r="AB27" s="43">
        <f t="shared" si="12"/>
        <v>-9.1</v>
      </c>
      <c r="AC27" s="43">
        <v>-3.31</v>
      </c>
      <c r="AD27" s="43">
        <v>-3.75</v>
      </c>
      <c r="AE27" s="43">
        <v>0</v>
      </c>
      <c r="AF27" s="48">
        <v>0.367983367983367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14.990000000000007</v>
      </c>
      <c r="D28" s="19">
        <v>63</v>
      </c>
      <c r="E28" s="19">
        <v>0</v>
      </c>
      <c r="F28" s="19">
        <v>944.37000000000046</v>
      </c>
      <c r="G28" s="19">
        <v>0</v>
      </c>
      <c r="H28" s="19">
        <f t="shared" si="2"/>
        <v>0</v>
      </c>
      <c r="I28" s="19">
        <f t="shared" si="3"/>
        <v>0.35011118523460111</v>
      </c>
      <c r="J28" s="19">
        <f t="shared" si="4"/>
        <v>330.6345000000004</v>
      </c>
      <c r="K28" s="19">
        <f t="shared" si="5"/>
        <v>5.2481666666666733</v>
      </c>
      <c r="L28" s="19">
        <v>327</v>
      </c>
      <c r="M28" s="19">
        <f t="shared" si="6"/>
        <v>0.19266055045871561</v>
      </c>
      <c r="N28" s="19">
        <v>55</v>
      </c>
      <c r="O28" s="19">
        <f t="shared" ref="O28:P28" si="21">D28/7</f>
        <v>9</v>
      </c>
      <c r="P28" s="19">
        <f t="shared" si="21"/>
        <v>0</v>
      </c>
      <c r="Q28" s="19">
        <f t="shared" si="8"/>
        <v>6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1"/>
        <v>-2.4</v>
      </c>
      <c r="AA28" s="43">
        <v>6.0185185185185182E-2</v>
      </c>
      <c r="AB28" s="43">
        <f t="shared" si="12"/>
        <v>-27.299999999999997</v>
      </c>
      <c r="AC28" s="43">
        <v>-3.31</v>
      </c>
      <c r="AD28" s="43">
        <v>-3.75</v>
      </c>
      <c r="AE28" s="43">
        <v>0</v>
      </c>
      <c r="AF28" s="48">
        <v>0.57174887892376602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14.990000000000006</v>
      </c>
      <c r="D29" s="19">
        <v>27</v>
      </c>
      <c r="E29" s="19">
        <v>0</v>
      </c>
      <c r="F29" s="19">
        <v>404.73000000000013</v>
      </c>
      <c r="G29" s="19">
        <v>0</v>
      </c>
      <c r="H29" s="19">
        <f t="shared" si="2"/>
        <v>0</v>
      </c>
      <c r="I29" s="19">
        <f t="shared" si="3"/>
        <v>0.35011118523460094</v>
      </c>
      <c r="J29" s="19">
        <f t="shared" si="4"/>
        <v>141.70050000000009</v>
      </c>
      <c r="K29" s="19">
        <f t="shared" si="5"/>
        <v>5.2481666666666698</v>
      </c>
      <c r="L29" s="19">
        <v>129</v>
      </c>
      <c r="M29" s="19">
        <f t="shared" si="6"/>
        <v>0.20930232558139536</v>
      </c>
      <c r="N29" s="19">
        <v>44</v>
      </c>
      <c r="O29" s="19">
        <f t="shared" ref="O29:P29" si="22">D29/7</f>
        <v>3.8571428571428572</v>
      </c>
      <c r="P29" s="19">
        <f t="shared" si="22"/>
        <v>0</v>
      </c>
      <c r="Q29" s="19">
        <f t="shared" si="8"/>
        <v>11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6.0185185185185182E-2</v>
      </c>
      <c r="AB29" s="43">
        <f t="shared" si="12"/>
        <v>-11.7</v>
      </c>
      <c r="AC29" s="43">
        <v>-3.31</v>
      </c>
      <c r="AD29" s="43">
        <v>-3.75</v>
      </c>
      <c r="AE29" s="43">
        <v>0</v>
      </c>
      <c r="AF29" s="48">
        <v>1.70491803278688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14.99</v>
      </c>
      <c r="D30" s="19">
        <v>9</v>
      </c>
      <c r="E30" s="19">
        <v>0</v>
      </c>
      <c r="F30" s="19">
        <v>134.91</v>
      </c>
      <c r="G30" s="19">
        <v>0</v>
      </c>
      <c r="H30" s="19">
        <f t="shared" si="2"/>
        <v>0</v>
      </c>
      <c r="I30" s="19">
        <f t="shared" si="3"/>
        <v>0.35011118523460077</v>
      </c>
      <c r="J30" s="19">
        <f t="shared" si="4"/>
        <v>47.233499999999992</v>
      </c>
      <c r="K30" s="19">
        <f t="shared" si="5"/>
        <v>5.2481666666666662</v>
      </c>
      <c r="L30" s="19">
        <v>51</v>
      </c>
      <c r="M30" s="19">
        <f t="shared" si="6"/>
        <v>0.17647058823529413</v>
      </c>
      <c r="N30" s="19">
        <v>15</v>
      </c>
      <c r="O30" s="19">
        <f t="shared" ref="O30:P30" si="23">D30/7</f>
        <v>1.2857142857142858</v>
      </c>
      <c r="P30" s="19">
        <f t="shared" si="23"/>
        <v>0</v>
      </c>
      <c r="Q30" s="19">
        <f t="shared" si="8"/>
        <v>11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1"/>
        <v>-2.4</v>
      </c>
      <c r="AA30" s="43">
        <v>6.0185185185185182E-2</v>
      </c>
      <c r="AB30" s="43">
        <f t="shared" si="12"/>
        <v>-3.8999999999999995</v>
      </c>
      <c r="AC30" s="43">
        <v>-3.31</v>
      </c>
      <c r="AD30" s="43">
        <v>-3.75</v>
      </c>
      <c r="AE30" s="43">
        <v>0</v>
      </c>
      <c r="AF30" s="49">
        <v>1.92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185" priority="1" operator="lessThan">
      <formula>100</formula>
    </cfRule>
  </conditionalFormatting>
  <conditionalFormatting sqref="Q1:Q3 Q12:Q1000">
    <cfRule type="cellIs" dxfId="184" priority="2" operator="lessThan">
      <formula>100</formula>
    </cfRule>
  </conditionalFormatting>
  <conditionalFormatting sqref="I1:I3 I12:I1000">
    <cfRule type="cellIs" dxfId="183" priority="3" operator="lessThan">
      <formula>0.05</formula>
    </cfRule>
  </conditionalFormatting>
  <conditionalFormatting sqref="Q4">
    <cfRule type="cellIs" dxfId="182" priority="4" operator="lessThan">
      <formula>100</formula>
    </cfRule>
  </conditionalFormatting>
  <conditionalFormatting sqref="Q4">
    <cfRule type="cellIs" dxfId="181" priority="5" operator="lessThan">
      <formula>100</formula>
    </cfRule>
  </conditionalFormatting>
  <conditionalFormatting sqref="I4">
    <cfRule type="cellIs" dxfId="180" priority="6" operator="lessThan">
      <formula>0.05</formula>
    </cfRule>
  </conditionalFormatting>
  <conditionalFormatting sqref="Q5">
    <cfRule type="cellIs" dxfId="179" priority="7" operator="lessThan">
      <formula>100</formula>
    </cfRule>
  </conditionalFormatting>
  <conditionalFormatting sqref="Q5">
    <cfRule type="cellIs" dxfId="178" priority="8" operator="lessThan">
      <formula>100</formula>
    </cfRule>
  </conditionalFormatting>
  <conditionalFormatting sqref="I5">
    <cfRule type="cellIs" dxfId="177" priority="9" operator="lessThan">
      <formula>0.05</formula>
    </cfRule>
  </conditionalFormatting>
  <conditionalFormatting sqref="Q6:Q11">
    <cfRule type="cellIs" dxfId="176" priority="10" operator="lessThan">
      <formula>100</formula>
    </cfRule>
  </conditionalFormatting>
  <conditionalFormatting sqref="Q6:Q11">
    <cfRule type="cellIs" dxfId="175" priority="11" operator="lessThan">
      <formula>100</formula>
    </cfRule>
  </conditionalFormatting>
  <conditionalFormatting sqref="I6:I11">
    <cfRule type="cellIs" dxfId="174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6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IFERROR(__xludf.DUMMYFUNCTION("IFERROR(VLOOKUP(B2,IMPORTRANGE(""https://docs.google.com/spreadsheets/d/1V-qh4gaE8Fnon_cFgLuR_3iyE-fuVbrHr9YQylaPLK4/edit#gid=0"",""Sheet1!A2:F100""),2,FALSE),"""")"),"Single Size Pizza")</f>
        <v>Single Size Pizza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IFERROR(__xludf.DUMMYFUNCTION("IFERROR(VLOOKUP(B2,IMPORTRANGE(""https://docs.google.com/spreadsheets/d/1V-qh4gaE8Fnon_cFgLuR_3iyE-fuVbrHr9YQylaPLK4/edit?usp=sharing"",""Sheet1!A1:AA1000""),3,FALSE),"""")"),"B08BLQCP16")</f>
        <v>B08BLQCP16</v>
      </c>
      <c r="B2" s="4" t="s">
        <v>78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14.411764705882353</v>
      </c>
      <c r="D3" s="8">
        <f>SUM(D4:D99793)</f>
        <v>157</v>
      </c>
      <c r="E3" s="8"/>
      <c r="F3" s="9">
        <f t="shared" ref="F3:G3" si="0">SUM(F4:F99793)</f>
        <v>5012.45</v>
      </c>
      <c r="G3" s="9">
        <f t="shared" si="0"/>
        <v>-658.44999999999993</v>
      </c>
      <c r="H3" s="10">
        <f>G3/F3*-1</f>
        <v>0.13136290636315573</v>
      </c>
      <c r="I3" s="11">
        <f>J3/F3</f>
        <v>2.1645851828946379E-3</v>
      </c>
      <c r="J3" s="9">
        <f>SUM(J4:J99793)</f>
        <v>10.849875000000228</v>
      </c>
      <c r="K3" s="9">
        <f>J3/D3</f>
        <v>6.9107484076434578E-2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53</v>
      </c>
      <c r="V3" s="10">
        <f>AVERAGE(V4:V99793)</f>
        <v>9.6757336782619927E-2</v>
      </c>
      <c r="W3" s="9">
        <f>ROUND(AVERAGE(W4:W99793),2)</f>
        <v>3.4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 t="s">
        <v>40</v>
      </c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4" t="s">
        <v>41</v>
      </c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customHeight="1" x14ac:dyDescent="0.2">
      <c r="A14" s="2" t="s">
        <v>42</v>
      </c>
      <c r="B14" s="2" t="s">
        <v>79</v>
      </c>
      <c r="C14" s="19">
        <f t="shared" ref="C14:C30" si="1">IFERROR(F14/D14," - ")</f>
        <v>29.990000000000002</v>
      </c>
      <c r="D14" s="19">
        <v>31</v>
      </c>
      <c r="E14" s="19">
        <v>0</v>
      </c>
      <c r="F14" s="19">
        <v>929.69</v>
      </c>
      <c r="G14" s="19">
        <v>-208.26</v>
      </c>
      <c r="H14" s="19">
        <f t="shared" ref="H14:H30" si="2">G14/F14*-1</f>
        <v>0.22401015392227513</v>
      </c>
      <c r="I14" s="19">
        <f t="shared" ref="I14:I30" si="3">J14/F14</f>
        <v>-0.10595638599963424</v>
      </c>
      <c r="J14" s="19">
        <f t="shared" ref="J14:J30" si="4">F14*0.85+G14+AD14*D14+D14*AC14+AE14+AB14</f>
        <v>-98.506592499999954</v>
      </c>
      <c r="K14" s="19">
        <f t="shared" ref="K14:K30" si="5">J14/D14</f>
        <v>-3.1776320161290306</v>
      </c>
      <c r="L14" s="19">
        <v>104</v>
      </c>
      <c r="M14" s="19">
        <f t="shared" ref="M14:M30" si="6">IFERROR(D14/L14,"-")</f>
        <v>0.29807692307692307</v>
      </c>
      <c r="N14" s="19">
        <v>130</v>
      </c>
      <c r="O14" s="19">
        <f t="shared" ref="O14:P14" si="7">D14/7</f>
        <v>4.4285714285714288</v>
      </c>
      <c r="P14" s="19">
        <f t="shared" si="7"/>
        <v>0</v>
      </c>
      <c r="Q14" s="19">
        <f t="shared" ref="Q14:Q30" si="8">ROUNDDOWN(N14/(O14+P14),0)</f>
        <v>29</v>
      </c>
      <c r="R14" s="43"/>
      <c r="S14" s="44"/>
      <c r="T14" s="45"/>
      <c r="U14" s="43">
        <v>9</v>
      </c>
      <c r="V14" s="43">
        <f t="shared" ref="V14:V30" si="9">IFERROR(U14/D14,0)</f>
        <v>0.29032258064516131</v>
      </c>
      <c r="W14" s="43">
        <f t="shared" ref="W14:W30" si="10">IFERROR(G14/(U14+X14)*-1,0)</f>
        <v>23.14</v>
      </c>
      <c r="X14" s="43">
        <v>0</v>
      </c>
      <c r="Y14" s="43" t="s">
        <v>68</v>
      </c>
      <c r="Z14" s="46">
        <f t="shared" ref="Z14:Z17" si="11">IF(OR(Y14="UsLargeStandardSize",Y14="UsSmallStandardSize"),-0.75,-0.48)</f>
        <v>-0.48</v>
      </c>
      <c r="AA14" s="43">
        <v>0.49379687499999997</v>
      </c>
      <c r="AB14" s="43">
        <f t="shared" ref="AB14:AB30" si="12">IFERROR(Z14*AA14*D14*3,0)</f>
        <v>-22.043092499999997</v>
      </c>
      <c r="AC14" s="43">
        <v>-10.54</v>
      </c>
      <c r="AD14" s="43">
        <v>-10.7</v>
      </c>
      <c r="AE14" s="43">
        <v>0</v>
      </c>
      <c r="AF14" s="48">
        <v>0.88111888111888104</v>
      </c>
    </row>
    <row r="15" spans="1:32" s="47" customFormat="1" ht="15.75" customHeight="1" x14ac:dyDescent="0.2">
      <c r="A15" s="2" t="s">
        <v>43</v>
      </c>
      <c r="B15" s="2" t="s">
        <v>80</v>
      </c>
      <c r="C15" s="19">
        <f t="shared" si="1"/>
        <v>30.783103448275867</v>
      </c>
      <c r="D15" s="19">
        <v>29</v>
      </c>
      <c r="E15" s="19">
        <v>0</v>
      </c>
      <c r="F15" s="19">
        <v>892.71000000000015</v>
      </c>
      <c r="G15" s="19">
        <v>-222.10000000000002</v>
      </c>
      <c r="H15" s="19">
        <f t="shared" si="2"/>
        <v>0.24879300108657906</v>
      </c>
      <c r="I15" s="19">
        <f t="shared" si="3"/>
        <v>-0.12422562478296409</v>
      </c>
      <c r="J15" s="19">
        <f t="shared" si="4"/>
        <v>-110.89745749999989</v>
      </c>
      <c r="K15" s="19">
        <f t="shared" si="5"/>
        <v>-3.8240502586206859</v>
      </c>
      <c r="L15" s="19">
        <v>239</v>
      </c>
      <c r="M15" s="19">
        <f t="shared" si="6"/>
        <v>0.12133891213389121</v>
      </c>
      <c r="N15" s="19">
        <v>101</v>
      </c>
      <c r="O15" s="19">
        <f t="shared" ref="O15:P15" si="13">D15/7</f>
        <v>4.1428571428571432</v>
      </c>
      <c r="P15" s="19">
        <f t="shared" si="13"/>
        <v>0</v>
      </c>
      <c r="Q15" s="19">
        <f t="shared" si="8"/>
        <v>24</v>
      </c>
      <c r="R15" s="43"/>
      <c r="S15" s="44"/>
      <c r="T15" s="45"/>
      <c r="U15" s="43">
        <v>9</v>
      </c>
      <c r="V15" s="43">
        <f t="shared" si="9"/>
        <v>0.31034482758620691</v>
      </c>
      <c r="W15" s="43">
        <f t="shared" si="10"/>
        <v>17.084615384615386</v>
      </c>
      <c r="X15" s="43">
        <v>4</v>
      </c>
      <c r="Y15" s="43" t="s">
        <v>68</v>
      </c>
      <c r="Z15" s="46">
        <f t="shared" si="11"/>
        <v>-0.48</v>
      </c>
      <c r="AA15" s="43">
        <v>0.49379687499999997</v>
      </c>
      <c r="AB15" s="43">
        <f t="shared" si="12"/>
        <v>-20.620957499999999</v>
      </c>
      <c r="AC15" s="43">
        <v>-10.92</v>
      </c>
      <c r="AD15" s="43">
        <v>-10.7</v>
      </c>
      <c r="AE15" s="43">
        <v>0</v>
      </c>
      <c r="AF15" s="48">
        <v>2.13888888888888</v>
      </c>
    </row>
    <row r="16" spans="1:32" s="47" customFormat="1" ht="15.75" customHeight="1" x14ac:dyDescent="0.2">
      <c r="A16" s="2" t="s">
        <v>44</v>
      </c>
      <c r="B16" s="2"/>
      <c r="C16" s="19">
        <f t="shared" si="1"/>
        <v>32.185365853658539</v>
      </c>
      <c r="D16" s="19">
        <v>41</v>
      </c>
      <c r="E16" s="19">
        <v>0</v>
      </c>
      <c r="F16" s="19">
        <v>1319.6000000000001</v>
      </c>
      <c r="G16" s="19">
        <v>-167.43</v>
      </c>
      <c r="H16" s="19">
        <f t="shared" si="2"/>
        <v>0.12687935738102454</v>
      </c>
      <c r="I16" s="19">
        <f t="shared" si="3"/>
        <v>2.9293901561079118E-2</v>
      </c>
      <c r="J16" s="19">
        <f t="shared" si="4"/>
        <v>38.656232500000009</v>
      </c>
      <c r="K16" s="19">
        <f t="shared" si="5"/>
        <v>0.94283493902439042</v>
      </c>
      <c r="L16" s="19">
        <v>222</v>
      </c>
      <c r="M16" s="19">
        <f t="shared" si="6"/>
        <v>0.18468468468468469</v>
      </c>
      <c r="N16" s="19">
        <v>63</v>
      </c>
      <c r="O16" s="19">
        <f t="shared" ref="O16:P16" si="14">D16/7</f>
        <v>5.8571428571428568</v>
      </c>
      <c r="P16" s="19">
        <f t="shared" si="14"/>
        <v>0</v>
      </c>
      <c r="Q16" s="19">
        <f t="shared" si="8"/>
        <v>10</v>
      </c>
      <c r="R16" s="43"/>
      <c r="S16" s="44"/>
      <c r="T16" s="45"/>
      <c r="U16" s="43">
        <v>30</v>
      </c>
      <c r="V16" s="43">
        <f t="shared" si="9"/>
        <v>0.73170731707317072</v>
      </c>
      <c r="W16" s="43">
        <f t="shared" si="10"/>
        <v>5.4009677419354842</v>
      </c>
      <c r="X16" s="43">
        <v>1</v>
      </c>
      <c r="Y16" s="43" t="s">
        <v>68</v>
      </c>
      <c r="Z16" s="46">
        <f t="shared" si="11"/>
        <v>-0.48</v>
      </c>
      <c r="AA16" s="43">
        <v>0.49379687499999997</v>
      </c>
      <c r="AB16" s="43">
        <f t="shared" si="12"/>
        <v>-29.153767499999994</v>
      </c>
      <c r="AC16" s="43">
        <v>-10.92</v>
      </c>
      <c r="AD16" s="43">
        <v>-10.7</v>
      </c>
      <c r="AE16" s="43">
        <v>0</v>
      </c>
      <c r="AF16" s="48">
        <v>1.7915057915057899</v>
      </c>
    </row>
    <row r="17" spans="1:32" s="47" customFormat="1" ht="15.75" customHeight="1" x14ac:dyDescent="0.2">
      <c r="A17" s="2" t="s">
        <v>45</v>
      </c>
      <c r="B17" s="2"/>
      <c r="C17" s="19">
        <f t="shared" si="1"/>
        <v>32.99</v>
      </c>
      <c r="D17" s="19">
        <v>16</v>
      </c>
      <c r="E17" s="19">
        <v>0</v>
      </c>
      <c r="F17" s="19">
        <v>527.84</v>
      </c>
      <c r="G17" s="19">
        <v>-60.66</v>
      </c>
      <c r="H17" s="19">
        <f t="shared" si="2"/>
        <v>0.11492118823886024</v>
      </c>
      <c r="I17" s="19">
        <f t="shared" si="3"/>
        <v>5.3487193088814847E-2</v>
      </c>
      <c r="J17" s="19">
        <f t="shared" si="4"/>
        <v>28.23268000000003</v>
      </c>
      <c r="K17" s="19">
        <f t="shared" si="5"/>
        <v>1.7645425000000019</v>
      </c>
      <c r="L17" s="19">
        <v>121</v>
      </c>
      <c r="M17" s="19">
        <f t="shared" si="6"/>
        <v>0.13223140495867769</v>
      </c>
      <c r="N17" s="19">
        <v>45</v>
      </c>
      <c r="O17" s="19">
        <f t="shared" ref="O17:P17" si="15">D17/7</f>
        <v>2.2857142857142856</v>
      </c>
      <c r="P17" s="19">
        <f t="shared" si="15"/>
        <v>0</v>
      </c>
      <c r="Q17" s="19">
        <f t="shared" si="8"/>
        <v>19</v>
      </c>
      <c r="R17" s="43"/>
      <c r="S17" s="44"/>
      <c r="T17" s="45"/>
      <c r="U17" s="43">
        <v>5</v>
      </c>
      <c r="V17" s="43">
        <f t="shared" si="9"/>
        <v>0.3125</v>
      </c>
      <c r="W17" s="43">
        <f t="shared" si="10"/>
        <v>12.132</v>
      </c>
      <c r="X17" s="43">
        <v>0</v>
      </c>
      <c r="Y17" s="43" t="s">
        <v>68</v>
      </c>
      <c r="Z17" s="46">
        <f t="shared" si="11"/>
        <v>-0.48</v>
      </c>
      <c r="AA17" s="43">
        <v>0.601185763888889</v>
      </c>
      <c r="AB17" s="43">
        <f t="shared" si="12"/>
        <v>-13.851320000000001</v>
      </c>
      <c r="AC17" s="43">
        <v>-10.92</v>
      </c>
      <c r="AD17" s="43">
        <v>-10.7</v>
      </c>
      <c r="AE17" s="43">
        <v>0</v>
      </c>
      <c r="AF17" s="48">
        <v>2.29059829059829</v>
      </c>
    </row>
    <row r="18" spans="1:32" s="47" customFormat="1" ht="15.75" customHeight="1" x14ac:dyDescent="0.2">
      <c r="A18" s="2" t="s">
        <v>46</v>
      </c>
      <c r="B18" s="2"/>
      <c r="C18" s="19">
        <f t="shared" si="1"/>
        <v>32.99</v>
      </c>
      <c r="D18" s="19">
        <v>10</v>
      </c>
      <c r="E18" s="19">
        <v>0</v>
      </c>
      <c r="F18" s="19">
        <v>329.90000000000003</v>
      </c>
      <c r="G18" s="19">
        <v>0</v>
      </c>
      <c r="H18" s="19">
        <f t="shared" si="2"/>
        <v>0</v>
      </c>
      <c r="I18" s="19">
        <f t="shared" si="3"/>
        <v>0.12904611245832073</v>
      </c>
      <c r="J18" s="19">
        <f t="shared" si="4"/>
        <v>42.572312500000017</v>
      </c>
      <c r="K18" s="19">
        <f t="shared" si="5"/>
        <v>4.257231250000002</v>
      </c>
      <c r="L18" s="19">
        <v>52</v>
      </c>
      <c r="M18" s="19">
        <f t="shared" si="6"/>
        <v>0.19230769230769232</v>
      </c>
      <c r="N18" s="19">
        <v>36</v>
      </c>
      <c r="O18" s="19">
        <f t="shared" ref="O18:P18" si="16">D18/7</f>
        <v>1.4285714285714286</v>
      </c>
      <c r="P18" s="19">
        <f t="shared" si="16"/>
        <v>0</v>
      </c>
      <c r="Q18" s="19">
        <f t="shared" si="8"/>
        <v>25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s">
        <v>68</v>
      </c>
      <c r="Z18" s="46">
        <f t="shared" ref="Z18:Z30" si="17">IF(OR(Y18="UsLargeStandardSize",Y18="UsSmallStandardSize"),-2.4,-1.2)</f>
        <v>-1.2</v>
      </c>
      <c r="AA18" s="43">
        <v>0.601185763888889</v>
      </c>
      <c r="AB18" s="43">
        <f t="shared" si="12"/>
        <v>-21.642687500000001</v>
      </c>
      <c r="AC18" s="43">
        <v>-10.92</v>
      </c>
      <c r="AD18" s="43">
        <v>-10.7</v>
      </c>
      <c r="AE18" s="43">
        <v>0</v>
      </c>
      <c r="AF18" s="48">
        <v>3.2707182320441901</v>
      </c>
    </row>
    <row r="19" spans="1:32" s="47" customFormat="1" ht="15.75" customHeight="1" x14ac:dyDescent="0.2">
      <c r="A19" s="2" t="s">
        <v>47</v>
      </c>
      <c r="B19" s="2"/>
      <c r="C19" s="19">
        <f t="shared" si="1"/>
        <v>34.704285714285717</v>
      </c>
      <c r="D19" s="19">
        <v>7</v>
      </c>
      <c r="E19" s="19">
        <v>0</v>
      </c>
      <c r="F19" s="19">
        <v>242.93000000000004</v>
      </c>
      <c r="G19" s="19">
        <v>0</v>
      </c>
      <c r="H19" s="19">
        <f t="shared" si="2"/>
        <v>0</v>
      </c>
      <c r="I19" s="19">
        <f t="shared" si="3"/>
        <v>0.11999596077059244</v>
      </c>
      <c r="J19" s="19">
        <f t="shared" si="4"/>
        <v>29.150618750000024</v>
      </c>
      <c r="K19" s="19">
        <f t="shared" si="5"/>
        <v>4.1643741071428604</v>
      </c>
      <c r="L19" s="19">
        <v>30</v>
      </c>
      <c r="M19" s="19">
        <f t="shared" si="6"/>
        <v>0.23333333333333334</v>
      </c>
      <c r="N19" s="19">
        <v>31</v>
      </c>
      <c r="O19" s="19">
        <f t="shared" ref="O19:P19" si="18">D19/7</f>
        <v>1</v>
      </c>
      <c r="P19" s="19">
        <f t="shared" si="18"/>
        <v>0</v>
      </c>
      <c r="Q19" s="19">
        <f t="shared" si="8"/>
        <v>31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s">
        <v>68</v>
      </c>
      <c r="Z19" s="46">
        <f t="shared" si="17"/>
        <v>-1.2</v>
      </c>
      <c r="AA19" s="43">
        <v>0.601185763888889</v>
      </c>
      <c r="AB19" s="43">
        <f t="shared" si="12"/>
        <v>-15.149881250000004</v>
      </c>
      <c r="AC19" s="43">
        <v>-10.92</v>
      </c>
      <c r="AD19" s="43">
        <v>-12.25</v>
      </c>
      <c r="AE19" s="43">
        <v>0</v>
      </c>
      <c r="AF19" s="48">
        <v>4.2191780821917799</v>
      </c>
    </row>
    <row r="20" spans="1:32" s="47" customFormat="1" ht="15.75" customHeight="1" x14ac:dyDescent="0.2">
      <c r="A20" s="2" t="s">
        <v>49</v>
      </c>
      <c r="B20" s="2"/>
      <c r="C20" s="19">
        <f t="shared" si="1"/>
        <v>34.99</v>
      </c>
      <c r="D20" s="19">
        <v>9</v>
      </c>
      <c r="E20" s="19">
        <v>0</v>
      </c>
      <c r="F20" s="19">
        <v>314.91000000000003</v>
      </c>
      <c r="G20" s="19">
        <v>0</v>
      </c>
      <c r="H20" s="19">
        <f t="shared" si="2"/>
        <v>0</v>
      </c>
      <c r="I20" s="19">
        <f t="shared" si="3"/>
        <v>0.12595688053729631</v>
      </c>
      <c r="J20" s="19">
        <f t="shared" si="4"/>
        <v>39.665081249999986</v>
      </c>
      <c r="K20" s="19">
        <f t="shared" si="5"/>
        <v>4.4072312499999988</v>
      </c>
      <c r="L20" s="19">
        <v>42</v>
      </c>
      <c r="M20" s="19">
        <f t="shared" si="6"/>
        <v>0.21428571428571427</v>
      </c>
      <c r="N20" s="19">
        <v>21</v>
      </c>
      <c r="O20" s="19">
        <f t="shared" ref="O20:P20" si="19">D20/7</f>
        <v>1.2857142857142858</v>
      </c>
      <c r="P20" s="19">
        <f t="shared" si="19"/>
        <v>0</v>
      </c>
      <c r="Q20" s="19">
        <f t="shared" si="8"/>
        <v>16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s">
        <v>68</v>
      </c>
      <c r="Z20" s="46">
        <f t="shared" si="17"/>
        <v>-1.2</v>
      </c>
      <c r="AA20" s="43">
        <v>0.601185763888889</v>
      </c>
      <c r="AB20" s="43">
        <f t="shared" si="12"/>
        <v>-19.478418750000003</v>
      </c>
      <c r="AC20" s="43">
        <v>-10.92</v>
      </c>
      <c r="AD20" s="43">
        <v>-12.25</v>
      </c>
      <c r="AE20" s="43">
        <v>0</v>
      </c>
      <c r="AF20" s="48">
        <v>2.2560553633217899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34.99</v>
      </c>
      <c r="D21" s="19">
        <v>3</v>
      </c>
      <c r="E21" s="19">
        <v>0</v>
      </c>
      <c r="F21" s="19">
        <v>104.97</v>
      </c>
      <c r="G21" s="19">
        <v>0</v>
      </c>
      <c r="H21" s="19">
        <f t="shared" si="2"/>
        <v>0</v>
      </c>
      <c r="I21" s="19">
        <f t="shared" si="3"/>
        <v>0.14640611603315229</v>
      </c>
      <c r="J21" s="19">
        <f t="shared" si="4"/>
        <v>15.368249999999994</v>
      </c>
      <c r="K21" s="19">
        <f t="shared" si="5"/>
        <v>5.1227499999999981</v>
      </c>
      <c r="L21" s="19">
        <v>21</v>
      </c>
      <c r="M21" s="19">
        <f t="shared" si="6"/>
        <v>0.14285714285714285</v>
      </c>
      <c r="N21" s="19">
        <v>17</v>
      </c>
      <c r="O21" s="19">
        <f t="shared" ref="O21:P21" si="20">D21/7</f>
        <v>0.42857142857142855</v>
      </c>
      <c r="P21" s="19">
        <f t="shared" si="20"/>
        <v>0</v>
      </c>
      <c r="Q21" s="19">
        <f t="shared" si="8"/>
        <v>39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s">
        <v>68</v>
      </c>
      <c r="Z21" s="46">
        <f t="shared" si="17"/>
        <v>-1.2</v>
      </c>
      <c r="AA21" s="43">
        <v>0.50798611111111114</v>
      </c>
      <c r="AB21" s="43">
        <f t="shared" si="12"/>
        <v>-5.4862500000000001</v>
      </c>
      <c r="AC21" s="43">
        <v>-10.54</v>
      </c>
      <c r="AD21" s="43">
        <v>-12.25</v>
      </c>
      <c r="AE21" s="43">
        <v>0</v>
      </c>
      <c r="AF21" s="48">
        <v>2.5692307692307601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30.616250000000004</v>
      </c>
      <c r="D22" s="19">
        <v>8</v>
      </c>
      <c r="E22" s="19">
        <v>0</v>
      </c>
      <c r="F22" s="19">
        <v>244.93000000000004</v>
      </c>
      <c r="G22" s="19">
        <v>0</v>
      </c>
      <c r="H22" s="19">
        <f t="shared" si="2"/>
        <v>0</v>
      </c>
      <c r="I22" s="19">
        <f t="shared" si="3"/>
        <v>4.5892704037888456E-2</v>
      </c>
      <c r="J22" s="19">
        <f t="shared" si="4"/>
        <v>11.24050000000002</v>
      </c>
      <c r="K22" s="19">
        <f t="shared" si="5"/>
        <v>1.4050625000000025</v>
      </c>
      <c r="L22" s="19">
        <v>28</v>
      </c>
      <c r="M22" s="19">
        <f t="shared" si="6"/>
        <v>0.2857142857142857</v>
      </c>
      <c r="N22" s="19">
        <v>6</v>
      </c>
      <c r="O22" s="19">
        <f t="shared" ref="O22:P22" si="21">D22/7</f>
        <v>1.1428571428571428</v>
      </c>
      <c r="P22" s="19">
        <f t="shared" si="21"/>
        <v>0</v>
      </c>
      <c r="Q22" s="19">
        <f t="shared" si="8"/>
        <v>5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s">
        <v>68</v>
      </c>
      <c r="Z22" s="46">
        <f t="shared" si="17"/>
        <v>-1.2</v>
      </c>
      <c r="AA22" s="43">
        <v>0.50798611111111114</v>
      </c>
      <c r="AB22" s="43">
        <f t="shared" si="12"/>
        <v>-14.63</v>
      </c>
      <c r="AC22" s="43">
        <v>-10.54</v>
      </c>
      <c r="AD22" s="43">
        <v>-12.25</v>
      </c>
      <c r="AE22" s="43">
        <v>0</v>
      </c>
      <c r="AF22" s="48">
        <v>3.04424778761061</v>
      </c>
    </row>
    <row r="23" spans="1:32" s="47" customFormat="1" ht="15.75" customHeight="1" x14ac:dyDescent="0.2">
      <c r="A23" s="2" t="s">
        <v>52</v>
      </c>
      <c r="B23" s="2"/>
      <c r="C23" s="19" t="str">
        <f t="shared" si="1"/>
        <v xml:space="preserve"> - </v>
      </c>
      <c r="D23" s="19">
        <v>0</v>
      </c>
      <c r="E23" s="19">
        <v>0</v>
      </c>
      <c r="F23" s="19">
        <v>0</v>
      </c>
      <c r="G23" s="19">
        <v>0</v>
      </c>
      <c r="H23" s="19" t="e">
        <f t="shared" si="2"/>
        <v>#DIV/0!</v>
      </c>
      <c r="I23" s="19" t="e">
        <f t="shared" si="3"/>
        <v>#DIV/0!</v>
      </c>
      <c r="J23" s="19">
        <f t="shared" si="4"/>
        <v>0</v>
      </c>
      <c r="K23" s="19" t="e">
        <f t="shared" si="5"/>
        <v>#DIV/0!</v>
      </c>
      <c r="L23" s="19">
        <v>17</v>
      </c>
      <c r="M23" s="19">
        <f t="shared" si="6"/>
        <v>0</v>
      </c>
      <c r="N23" s="19">
        <v>1</v>
      </c>
      <c r="O23" s="19">
        <f t="shared" ref="O23:P23" si="22">D23/7</f>
        <v>0</v>
      </c>
      <c r="P23" s="19">
        <f t="shared" si="22"/>
        <v>0</v>
      </c>
      <c r="Q23" s="19" t="e">
        <f t="shared" si="8"/>
        <v>#DIV/0!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e">
        <v>#N/A</v>
      </c>
      <c r="Z23" s="46" t="e">
        <f t="shared" si="17"/>
        <v>#N/A</v>
      </c>
      <c r="AA23" s="43" t="e">
        <v>#N/A</v>
      </c>
      <c r="AB23" s="43">
        <f t="shared" si="12"/>
        <v>0</v>
      </c>
      <c r="AC23" s="43">
        <v>0</v>
      </c>
      <c r="AD23" s="43">
        <v>-12.25</v>
      </c>
      <c r="AE23" s="43">
        <v>0</v>
      </c>
      <c r="AF23" s="48">
        <v>4</v>
      </c>
    </row>
    <row r="24" spans="1:32" s="47" customFormat="1" ht="15.75" customHeight="1" x14ac:dyDescent="0.2">
      <c r="A24" s="2" t="s">
        <v>53</v>
      </c>
      <c r="B24" s="2"/>
      <c r="C24" s="19" t="str">
        <f t="shared" si="1"/>
        <v xml:space="preserve"> - </v>
      </c>
      <c r="D24" s="19">
        <v>0</v>
      </c>
      <c r="E24" s="19">
        <v>0</v>
      </c>
      <c r="F24" s="19">
        <v>0</v>
      </c>
      <c r="G24" s="19">
        <v>0</v>
      </c>
      <c r="H24" s="19" t="e">
        <f t="shared" si="2"/>
        <v>#DIV/0!</v>
      </c>
      <c r="I24" s="19" t="e">
        <f t="shared" si="3"/>
        <v>#DIV/0!</v>
      </c>
      <c r="J24" s="19">
        <f t="shared" si="4"/>
        <v>0</v>
      </c>
      <c r="K24" s="19" t="e">
        <f t="shared" si="5"/>
        <v>#DIV/0!</v>
      </c>
      <c r="L24" s="19">
        <v>0</v>
      </c>
      <c r="M24" s="19" t="str">
        <f t="shared" si="6"/>
        <v>-</v>
      </c>
      <c r="N24" s="19">
        <v>0</v>
      </c>
      <c r="O24" s="19">
        <f t="shared" ref="O24:P24" si="23">D24/7</f>
        <v>0</v>
      </c>
      <c r="P24" s="19">
        <f t="shared" si="23"/>
        <v>0</v>
      </c>
      <c r="Q24" s="19" t="e">
        <f t="shared" si="8"/>
        <v>#DIV/0!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e">
        <v>#N/A</v>
      </c>
      <c r="Z24" s="46" t="e">
        <f t="shared" si="17"/>
        <v>#N/A</v>
      </c>
      <c r="AA24" s="43" t="e">
        <v>#N/A</v>
      </c>
      <c r="AB24" s="43">
        <f t="shared" si="12"/>
        <v>0</v>
      </c>
      <c r="AC24" s="43">
        <v>0</v>
      </c>
      <c r="AD24" s="43">
        <v>-12.25</v>
      </c>
      <c r="AE24" s="43">
        <v>0</v>
      </c>
      <c r="AF24" s="43" t="e">
        <v>#N/A</v>
      </c>
    </row>
    <row r="25" spans="1:32" s="47" customFormat="1" ht="15.75" customHeight="1" x14ac:dyDescent="0.2">
      <c r="A25" s="2" t="s">
        <v>54</v>
      </c>
      <c r="B25" s="2"/>
      <c r="C25" s="19" t="str">
        <f t="shared" si="1"/>
        <v xml:space="preserve"> - </v>
      </c>
      <c r="D25" s="19">
        <v>0</v>
      </c>
      <c r="E25" s="19">
        <v>0</v>
      </c>
      <c r="F25" s="19">
        <v>0</v>
      </c>
      <c r="G25" s="19">
        <v>0</v>
      </c>
      <c r="H25" s="19" t="e">
        <f t="shared" si="2"/>
        <v>#DIV/0!</v>
      </c>
      <c r="I25" s="19" t="e">
        <f t="shared" si="3"/>
        <v>#DIV/0!</v>
      </c>
      <c r="J25" s="19">
        <f t="shared" si="4"/>
        <v>0</v>
      </c>
      <c r="K25" s="19" t="e">
        <f t="shared" si="5"/>
        <v>#DIV/0!</v>
      </c>
      <c r="L25" s="19">
        <v>4</v>
      </c>
      <c r="M25" s="19">
        <f t="shared" si="6"/>
        <v>0</v>
      </c>
      <c r="N25" s="19">
        <v>4</v>
      </c>
      <c r="O25" s="19">
        <f t="shared" ref="O25:P25" si="24">D25/7</f>
        <v>0</v>
      </c>
      <c r="P25" s="19">
        <f t="shared" si="24"/>
        <v>0</v>
      </c>
      <c r="Q25" s="19" t="e">
        <f t="shared" si="8"/>
        <v>#DIV/0!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68</v>
      </c>
      <c r="Z25" s="46">
        <f t="shared" si="17"/>
        <v>-1.2</v>
      </c>
      <c r="AA25" s="43">
        <v>0.50798611111111114</v>
      </c>
      <c r="AB25" s="43">
        <f t="shared" si="12"/>
        <v>0</v>
      </c>
      <c r="AC25" s="43">
        <v>-10.54</v>
      </c>
      <c r="AD25" s="43">
        <v>-12.25</v>
      </c>
      <c r="AE25" s="43">
        <v>0</v>
      </c>
      <c r="AF25" s="48" t="e">
        <v>#N/A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34.99</v>
      </c>
      <c r="D26" s="19">
        <v>2</v>
      </c>
      <c r="E26" s="19">
        <v>0</v>
      </c>
      <c r="F26" s="19">
        <v>69.98</v>
      </c>
      <c r="G26" s="19">
        <v>0</v>
      </c>
      <c r="H26" s="19">
        <f t="shared" si="2"/>
        <v>0</v>
      </c>
      <c r="I26" s="19">
        <f t="shared" si="3"/>
        <v>0.1464061160331524</v>
      </c>
      <c r="J26" s="19">
        <f t="shared" si="4"/>
        <v>10.245500000000005</v>
      </c>
      <c r="K26" s="19">
        <f t="shared" si="5"/>
        <v>5.1227500000000026</v>
      </c>
      <c r="L26" s="19">
        <v>5</v>
      </c>
      <c r="M26" s="19">
        <f t="shared" si="6"/>
        <v>0.4</v>
      </c>
      <c r="N26" s="19">
        <v>1</v>
      </c>
      <c r="O26" s="19">
        <f t="shared" ref="O26:P26" si="25">D26/7</f>
        <v>0.2857142857142857</v>
      </c>
      <c r="P26" s="19">
        <f t="shared" si="25"/>
        <v>0</v>
      </c>
      <c r="Q26" s="19">
        <f t="shared" si="8"/>
        <v>3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68</v>
      </c>
      <c r="Z26" s="46">
        <f t="shared" si="17"/>
        <v>-1.2</v>
      </c>
      <c r="AA26" s="43">
        <v>0.50798611111111114</v>
      </c>
      <c r="AB26" s="43">
        <f t="shared" si="12"/>
        <v>-3.6575000000000002</v>
      </c>
      <c r="AC26" s="43">
        <v>-10.54</v>
      </c>
      <c r="AD26" s="43">
        <v>-12.25</v>
      </c>
      <c r="AE26" s="43">
        <v>0</v>
      </c>
      <c r="AF26" s="48">
        <v>2.65151515151515</v>
      </c>
    </row>
    <row r="27" spans="1:32" s="47" customFormat="1" ht="15.75" customHeight="1" x14ac:dyDescent="0.2">
      <c r="A27" s="2" t="s">
        <v>56</v>
      </c>
      <c r="B27" s="2"/>
      <c r="C27" s="19" t="str">
        <f t="shared" si="1"/>
        <v xml:space="preserve"> - </v>
      </c>
      <c r="D27" s="19">
        <v>0</v>
      </c>
      <c r="E27" s="19">
        <v>0</v>
      </c>
      <c r="F27" s="19">
        <v>0</v>
      </c>
      <c r="G27" s="19">
        <v>0</v>
      </c>
      <c r="H27" s="19" t="e">
        <f t="shared" si="2"/>
        <v>#DIV/0!</v>
      </c>
      <c r="I27" s="19" t="e">
        <f t="shared" si="3"/>
        <v>#DIV/0!</v>
      </c>
      <c r="J27" s="19">
        <f t="shared" si="4"/>
        <v>0</v>
      </c>
      <c r="K27" s="19" t="e">
        <f t="shared" si="5"/>
        <v>#DIV/0!</v>
      </c>
      <c r="L27" s="19">
        <v>0</v>
      </c>
      <c r="M27" s="19" t="str">
        <f t="shared" si="6"/>
        <v>-</v>
      </c>
      <c r="N27" s="19">
        <v>0</v>
      </c>
      <c r="O27" s="19">
        <f t="shared" ref="O27:P27" si="26">D27/7</f>
        <v>0</v>
      </c>
      <c r="P27" s="19">
        <f t="shared" si="26"/>
        <v>0</v>
      </c>
      <c r="Q27" s="19" t="e">
        <f t="shared" si="8"/>
        <v>#DIV/0!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e">
        <v>#N/A</v>
      </c>
      <c r="Z27" s="46" t="e">
        <f t="shared" si="17"/>
        <v>#N/A</v>
      </c>
      <c r="AA27" s="43" t="e">
        <v>#N/A</v>
      </c>
      <c r="AB27" s="43">
        <f t="shared" si="12"/>
        <v>0</v>
      </c>
      <c r="AC27" s="43">
        <v>0</v>
      </c>
      <c r="AD27" s="43">
        <v>-12.25</v>
      </c>
      <c r="AE27" s="43">
        <v>0</v>
      </c>
      <c r="AF27" s="48">
        <v>0</v>
      </c>
    </row>
    <row r="28" spans="1:32" s="47" customFormat="1" ht="15.75" customHeight="1" x14ac:dyDescent="0.2">
      <c r="A28" s="2" t="s">
        <v>57</v>
      </c>
      <c r="B28" s="2"/>
      <c r="C28" s="19" t="str">
        <f t="shared" si="1"/>
        <v xml:space="preserve"> - </v>
      </c>
      <c r="D28" s="19">
        <v>0</v>
      </c>
      <c r="E28" s="19">
        <v>0</v>
      </c>
      <c r="F28" s="19">
        <v>0</v>
      </c>
      <c r="G28" s="19">
        <v>0</v>
      </c>
      <c r="H28" s="19" t="e">
        <f t="shared" si="2"/>
        <v>#DIV/0!</v>
      </c>
      <c r="I28" s="19" t="e">
        <f t="shared" si="3"/>
        <v>#DIV/0!</v>
      </c>
      <c r="J28" s="19">
        <f t="shared" si="4"/>
        <v>0</v>
      </c>
      <c r="K28" s="19" t="e">
        <f t="shared" si="5"/>
        <v>#DIV/0!</v>
      </c>
      <c r="L28" s="19">
        <v>0</v>
      </c>
      <c r="M28" s="19" t="str">
        <f t="shared" si="6"/>
        <v>-</v>
      </c>
      <c r="N28" s="19">
        <v>1</v>
      </c>
      <c r="O28" s="19">
        <f t="shared" ref="O28:P28" si="27">D28/7</f>
        <v>0</v>
      </c>
      <c r="P28" s="19">
        <f t="shared" si="27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68</v>
      </c>
      <c r="Z28" s="46">
        <f t="shared" si="17"/>
        <v>-1.2</v>
      </c>
      <c r="AA28" s="43">
        <v>0.50798611111111114</v>
      </c>
      <c r="AB28" s="43">
        <f t="shared" si="12"/>
        <v>0</v>
      </c>
      <c r="AC28" s="43">
        <v>-10.54</v>
      </c>
      <c r="AD28" s="43">
        <v>-12.25</v>
      </c>
      <c r="AE28" s="43">
        <v>0</v>
      </c>
      <c r="AF28" s="48">
        <v>2.8724832214765099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34.99</v>
      </c>
      <c r="D29" s="19">
        <v>1</v>
      </c>
      <c r="E29" s="19">
        <v>0</v>
      </c>
      <c r="F29" s="19">
        <v>34.99</v>
      </c>
      <c r="G29" s="19">
        <v>0</v>
      </c>
      <c r="H29" s="19">
        <f t="shared" si="2"/>
        <v>0</v>
      </c>
      <c r="I29" s="19">
        <f t="shared" si="3"/>
        <v>0.1464061160331524</v>
      </c>
      <c r="J29" s="19">
        <f t="shared" si="4"/>
        <v>5.1227500000000026</v>
      </c>
      <c r="K29" s="19">
        <f t="shared" si="5"/>
        <v>5.1227500000000026</v>
      </c>
      <c r="L29" s="19">
        <v>5</v>
      </c>
      <c r="M29" s="19">
        <f t="shared" si="6"/>
        <v>0.2</v>
      </c>
      <c r="N29" s="19">
        <v>1</v>
      </c>
      <c r="O29" s="19">
        <f t="shared" ref="O29:P29" si="28">D29/7</f>
        <v>0.14285714285714285</v>
      </c>
      <c r="P29" s="19">
        <f t="shared" si="28"/>
        <v>0</v>
      </c>
      <c r="Q29" s="19">
        <f t="shared" si="8"/>
        <v>7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68</v>
      </c>
      <c r="Z29" s="46">
        <f t="shared" si="17"/>
        <v>-1.2</v>
      </c>
      <c r="AA29" s="43">
        <v>0.50798611111111114</v>
      </c>
      <c r="AB29" s="43">
        <f t="shared" si="12"/>
        <v>-1.8287500000000001</v>
      </c>
      <c r="AC29" s="43">
        <v>-10.54</v>
      </c>
      <c r="AD29" s="43">
        <v>-12.25</v>
      </c>
      <c r="AE29" s="43">
        <v>0</v>
      </c>
      <c r="AF29" s="48" t="e">
        <v>#N/A</v>
      </c>
    </row>
    <row r="30" spans="1:32" s="47" customFormat="1" ht="15.75" customHeight="1" x14ac:dyDescent="0.2">
      <c r="A30" s="2" t="s">
        <v>59</v>
      </c>
      <c r="B30" s="2"/>
      <c r="C30" s="19" t="str">
        <f t="shared" si="1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2"/>
        <v>#DIV/0!</v>
      </c>
      <c r="I30" s="19" t="e">
        <f t="shared" si="3"/>
        <v>#DIV/0!</v>
      </c>
      <c r="J30" s="19">
        <f t="shared" si="4"/>
        <v>0</v>
      </c>
      <c r="K30" s="19" t="e">
        <f t="shared" si="5"/>
        <v>#DIV/0!</v>
      </c>
      <c r="L30" s="19">
        <v>0</v>
      </c>
      <c r="M30" s="19" t="str">
        <f t="shared" si="6"/>
        <v>-</v>
      </c>
      <c r="N30" s="19">
        <v>0</v>
      </c>
      <c r="O30" s="19">
        <f t="shared" ref="O30:P30" si="29">D30/7</f>
        <v>0</v>
      </c>
      <c r="P30" s="19">
        <f t="shared" si="29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17"/>
        <v>#N/A</v>
      </c>
      <c r="AA30" s="43" t="e">
        <v>#N/A</v>
      </c>
      <c r="AB30" s="43">
        <f t="shared" si="12"/>
        <v>0</v>
      </c>
      <c r="AC30" s="43">
        <v>0</v>
      </c>
      <c r="AD30" s="43">
        <v>-12.25</v>
      </c>
      <c r="AE30" s="43">
        <v>0</v>
      </c>
      <c r="AF30" s="49" t="e">
        <v>#N/A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173" priority="1" operator="lessThan">
      <formula>100</formula>
    </cfRule>
  </conditionalFormatting>
  <conditionalFormatting sqref="Q1:Q3 Q12:Q1000">
    <cfRule type="cellIs" dxfId="172" priority="2" operator="lessThan">
      <formula>100</formula>
    </cfRule>
  </conditionalFormatting>
  <conditionalFormatting sqref="I1:I3 I12:I1000">
    <cfRule type="cellIs" dxfId="171" priority="3" operator="lessThan">
      <formula>0.05</formula>
    </cfRule>
  </conditionalFormatting>
  <conditionalFormatting sqref="Q4">
    <cfRule type="cellIs" dxfId="170" priority="4" operator="lessThan">
      <formula>100</formula>
    </cfRule>
  </conditionalFormatting>
  <conditionalFormatting sqref="Q4">
    <cfRule type="cellIs" dxfId="169" priority="5" operator="lessThan">
      <formula>100</formula>
    </cfRule>
  </conditionalFormatting>
  <conditionalFormatting sqref="I4">
    <cfRule type="cellIs" dxfId="168" priority="6" operator="lessThan">
      <formula>0.05</formula>
    </cfRule>
  </conditionalFormatting>
  <conditionalFormatting sqref="Q5">
    <cfRule type="cellIs" dxfId="167" priority="7" operator="lessThan">
      <formula>100</formula>
    </cfRule>
  </conditionalFormatting>
  <conditionalFormatting sqref="Q5">
    <cfRule type="cellIs" dxfId="166" priority="8" operator="lessThan">
      <formula>100</formula>
    </cfRule>
  </conditionalFormatting>
  <conditionalFormatting sqref="I5">
    <cfRule type="cellIs" dxfId="165" priority="9" operator="lessThan">
      <formula>0.05</formula>
    </cfRule>
  </conditionalFormatting>
  <conditionalFormatting sqref="Q6:Q11">
    <cfRule type="cellIs" dxfId="164" priority="10" operator="lessThan">
      <formula>100</formula>
    </cfRule>
  </conditionalFormatting>
  <conditionalFormatting sqref="Q6:Q11">
    <cfRule type="cellIs" dxfId="163" priority="11" operator="lessThan">
      <formula>100</formula>
    </cfRule>
  </conditionalFormatting>
  <conditionalFormatting sqref="I6:I11">
    <cfRule type="cellIs" dxfId="162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IFERROR(__xludf.DUMMYFUNCTION("IFERROR(VLOOKUP(B2,IMPORTRANGE(""https://docs.google.com/spreadsheets/d/1V-qh4gaE8Fnon_cFgLuR_3iyE-fuVbrHr9YQylaPLK4/edit#gid=0"",""Sheet1!A2:F100""),2,FALSE),"""")"),"")</f>
        <v/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IFERROR(__xludf.DUMMYFUNCTION("IFERROR(VLOOKUP(B2,IMPORTRANGE(""https://docs.google.com/spreadsheets/d/1V-qh4gaE8Fnon_cFgLuR_3iyE-fuVbrHr9YQylaPLK4/edit?usp=sharing"",""Sheet1!A1:AA1000""),3,FALSE),"""")"),"")</f>
        <v/>
      </c>
      <c r="B2" s="4" t="s">
        <v>81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27.482352941176469</v>
      </c>
      <c r="D3" s="8">
        <f>SUM(D4:D99793)</f>
        <v>6</v>
      </c>
      <c r="E3" s="8"/>
      <c r="F3" s="9">
        <f t="shared" ref="F3:G3" si="0">SUM(F4:F99793)</f>
        <v>239.94</v>
      </c>
      <c r="G3" s="9">
        <f t="shared" si="0"/>
        <v>0</v>
      </c>
      <c r="H3" s="10">
        <f>G3/F3*-1</f>
        <v>0</v>
      </c>
      <c r="I3" s="11">
        <f>J3/F3</f>
        <v>0.21191297824456115</v>
      </c>
      <c r="J3" s="9">
        <f>SUM(J4:J99793)</f>
        <v>50.846400000000003</v>
      </c>
      <c r="K3" s="9">
        <f>J3/D3</f>
        <v>8.474400000000001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/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/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/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/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/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/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/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"/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/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/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/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/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hidden="1" customHeight="1" x14ac:dyDescent="0.2">
      <c r="A19" s="2"/>
      <c r="B19" s="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43"/>
      <c r="S19" s="44"/>
      <c r="T19" s="45"/>
      <c r="U19" s="43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8"/>
    </row>
    <row r="20" spans="1:32" s="47" customFormat="1" ht="15.75" hidden="1" customHeight="1" x14ac:dyDescent="0.2">
      <c r="A20" s="2"/>
      <c r="B20" s="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3"/>
      <c r="S20" s="44"/>
      <c r="T20" s="45"/>
      <c r="U20" s="43"/>
      <c r="V20" s="43"/>
      <c r="W20" s="43"/>
      <c r="X20" s="43"/>
      <c r="Y20" s="43"/>
      <c r="Z20" s="46"/>
      <c r="AA20" s="43"/>
      <c r="AB20" s="43"/>
      <c r="AC20" s="43"/>
      <c r="AD20" s="43"/>
      <c r="AE20" s="43"/>
      <c r="AF20" s="48"/>
    </row>
    <row r="21" spans="1:32" s="47" customFormat="1" ht="15.75" hidden="1" customHeight="1" x14ac:dyDescent="0.2">
      <c r="A21" s="2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3"/>
      <c r="S21" s="44"/>
      <c r="T21" s="45"/>
      <c r="U21" s="43"/>
      <c r="V21" s="43"/>
      <c r="W21" s="43"/>
      <c r="X21" s="43"/>
      <c r="Y21" s="43"/>
      <c r="Z21" s="46"/>
      <c r="AA21" s="43"/>
      <c r="AB21" s="43"/>
      <c r="AC21" s="43"/>
      <c r="AD21" s="43"/>
      <c r="AE21" s="43"/>
      <c r="AF21" s="48"/>
    </row>
    <row r="22" spans="1:32" s="47" customFormat="1" ht="15.75" hidden="1" customHeight="1" x14ac:dyDescent="0.2">
      <c r="A22" s="2"/>
      <c r="B22" s="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3"/>
      <c r="S22" s="44"/>
      <c r="T22" s="45"/>
      <c r="U22" s="43"/>
      <c r="V22" s="43"/>
      <c r="W22" s="43"/>
      <c r="X22" s="43"/>
      <c r="Y22" s="43"/>
      <c r="Z22" s="46"/>
      <c r="AA22" s="43"/>
      <c r="AB22" s="43"/>
      <c r="AC22" s="43"/>
      <c r="AD22" s="43"/>
      <c r="AE22" s="43"/>
      <c r="AF22" s="48"/>
    </row>
    <row r="23" spans="1:32" s="47" customFormat="1" ht="15.75" hidden="1" customHeight="1" x14ac:dyDescent="0.2">
      <c r="A23" s="2"/>
      <c r="B23" s="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43"/>
      <c r="S23" s="44"/>
      <c r="T23" s="45"/>
      <c r="U23" s="43"/>
      <c r="V23" s="43"/>
      <c r="W23" s="43"/>
      <c r="X23" s="43"/>
      <c r="Y23" s="43"/>
      <c r="Z23" s="46"/>
      <c r="AA23" s="43"/>
      <c r="AB23" s="43"/>
      <c r="AC23" s="43"/>
      <c r="AD23" s="43"/>
      <c r="AE23" s="43"/>
      <c r="AF23" s="48"/>
    </row>
    <row r="24" spans="1:32" s="47" customFormat="1" ht="15.75" hidden="1" customHeight="1" x14ac:dyDescent="0.2">
      <c r="A24" s="2"/>
      <c r="B24" s="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43"/>
      <c r="S24" s="44"/>
      <c r="T24" s="45"/>
      <c r="U24" s="43"/>
      <c r="V24" s="43"/>
      <c r="W24" s="43"/>
      <c r="X24" s="43"/>
      <c r="Y24" s="43"/>
      <c r="Z24" s="46"/>
      <c r="AA24" s="43"/>
      <c r="AB24" s="43"/>
      <c r="AC24" s="43"/>
      <c r="AD24" s="43"/>
      <c r="AE24" s="43"/>
      <c r="AF24" s="43"/>
    </row>
    <row r="25" spans="1:32" s="47" customFormat="1" ht="15.75" hidden="1" customHeight="1" x14ac:dyDescent="0.2">
      <c r="A25" s="2"/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43"/>
      <c r="S25" s="44"/>
      <c r="T25" s="45"/>
      <c r="U25" s="43"/>
      <c r="V25" s="43"/>
      <c r="W25" s="43"/>
      <c r="X25" s="43"/>
      <c r="Y25" s="43"/>
      <c r="Z25" s="46"/>
      <c r="AA25" s="43"/>
      <c r="AB25" s="43"/>
      <c r="AC25" s="43"/>
      <c r="AD25" s="43"/>
      <c r="AE25" s="43"/>
      <c r="AF25" s="48"/>
    </row>
    <row r="26" spans="1:32" s="47" customFormat="1" ht="15.75" hidden="1" customHeight="1" x14ac:dyDescent="0.2">
      <c r="A26" s="2"/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43"/>
      <c r="S26" s="44"/>
      <c r="T26" s="45"/>
      <c r="U26" s="43"/>
      <c r="V26" s="43"/>
      <c r="W26" s="43"/>
      <c r="X26" s="43"/>
      <c r="Y26" s="43"/>
      <c r="Z26" s="46"/>
      <c r="AA26" s="43"/>
      <c r="AB26" s="43"/>
      <c r="AC26" s="43"/>
      <c r="AD26" s="43"/>
      <c r="AE26" s="43"/>
      <c r="AF26" s="48"/>
    </row>
    <row r="27" spans="1:32" s="47" customFormat="1" ht="15.75" customHeight="1" x14ac:dyDescent="0.2">
      <c r="A27" s="2" t="s">
        <v>56</v>
      </c>
      <c r="B27" s="2"/>
      <c r="C27" s="19">
        <f t="shared" ref="C27:C30" si="1">IFERROR(F27/D27," - ")</f>
        <v>39.99</v>
      </c>
      <c r="D27" s="19">
        <v>1</v>
      </c>
      <c r="E27" s="19">
        <v>0</v>
      </c>
      <c r="F27" s="19">
        <v>39.99</v>
      </c>
      <c r="G27" s="19">
        <v>0</v>
      </c>
      <c r="H27" s="19">
        <f t="shared" ref="H27:H30" si="2">G27/F27*-1</f>
        <v>0</v>
      </c>
      <c r="I27" s="19">
        <f t="shared" ref="I27:I30" si="3">J27/F27</f>
        <v>0.21191297824456121</v>
      </c>
      <c r="J27" s="19">
        <f t="shared" ref="J27:J30" si="4">F27*0.85+G27+AD27*D27+D27*AC27+AE27+AB27</f>
        <v>8.4744000000000028</v>
      </c>
      <c r="K27" s="19">
        <f t="shared" ref="K27:K30" si="5">J27/D27</f>
        <v>8.4744000000000028</v>
      </c>
      <c r="L27" s="19">
        <v>221</v>
      </c>
      <c r="M27" s="19">
        <f t="shared" ref="M27:M30" si="6">IFERROR(D27/L27,"-")</f>
        <v>4.5248868778280547E-3</v>
      </c>
      <c r="N27" s="19">
        <v>0</v>
      </c>
      <c r="O27" s="19">
        <f t="shared" ref="O27:P27" si="7">D27/7</f>
        <v>0.14285714285714285</v>
      </c>
      <c r="P27" s="19">
        <f t="shared" si="7"/>
        <v>0</v>
      </c>
      <c r="Q27" s="19">
        <f t="shared" ref="Q27:Q30" si="8">ROUNDDOWN(N27/(O27+P27),0)</f>
        <v>0</v>
      </c>
      <c r="R27" s="43"/>
      <c r="S27" s="44"/>
      <c r="T27" s="45"/>
      <c r="U27" s="43">
        <v>0</v>
      </c>
      <c r="V27" s="43">
        <f t="shared" ref="V27:V30" si="9">IFERROR(U27/D27,0)</f>
        <v>0</v>
      </c>
      <c r="W27" s="43">
        <f t="shared" ref="W27:W30" si="10">IFERROR(G27/(U27+X27)*-1,0)</f>
        <v>0</v>
      </c>
      <c r="X27" s="43">
        <v>0</v>
      </c>
      <c r="Y27" s="43" t="s">
        <v>48</v>
      </c>
      <c r="Z27" s="46">
        <f t="shared" ref="Z27:Z30" si="11">IF(OR(Y27="UsLargeStandardSize",Y27="UsSmallStandardSize"),-2.4,-1.2)</f>
        <v>-2.4</v>
      </c>
      <c r="AA27" s="43">
        <v>0.29959722222222224</v>
      </c>
      <c r="AB27" s="43">
        <f t="shared" ref="AB27:AB30" si="12">IFERROR(Z27*AA27*D27*3,0)</f>
        <v>-2.1570999999999998</v>
      </c>
      <c r="AC27" s="43">
        <v>-7.32</v>
      </c>
      <c r="AD27" s="43">
        <v>-16.04</v>
      </c>
      <c r="AE27" s="43">
        <v>0</v>
      </c>
      <c r="AF27" s="48">
        <v>0.14285714285714199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39.99</v>
      </c>
      <c r="D28" s="19">
        <v>3</v>
      </c>
      <c r="E28" s="19">
        <v>0</v>
      </c>
      <c r="F28" s="19">
        <v>119.97</v>
      </c>
      <c r="G28" s="19">
        <v>0</v>
      </c>
      <c r="H28" s="19">
        <f t="shared" si="2"/>
        <v>0</v>
      </c>
      <c r="I28" s="19">
        <f t="shared" si="3"/>
        <v>0.2119129782445611</v>
      </c>
      <c r="J28" s="19">
        <f t="shared" si="4"/>
        <v>25.423199999999994</v>
      </c>
      <c r="K28" s="19">
        <f t="shared" si="5"/>
        <v>8.4743999999999975</v>
      </c>
      <c r="L28" s="19">
        <v>1081</v>
      </c>
      <c r="M28" s="19">
        <f t="shared" si="6"/>
        <v>2.7752081406105457E-3</v>
      </c>
      <c r="N28" s="19">
        <v>0</v>
      </c>
      <c r="O28" s="19">
        <f t="shared" ref="O28:P28" si="13">D28/7</f>
        <v>0.42857142857142855</v>
      </c>
      <c r="P28" s="19">
        <f t="shared" si="13"/>
        <v>0</v>
      </c>
      <c r="Q28" s="19">
        <f t="shared" si="8"/>
        <v>0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1"/>
        <v>-2.4</v>
      </c>
      <c r="AA28" s="43">
        <v>0.29959722222222224</v>
      </c>
      <c r="AB28" s="43">
        <f t="shared" si="12"/>
        <v>-6.4712999999999994</v>
      </c>
      <c r="AC28" s="43">
        <v>-7.32</v>
      </c>
      <c r="AD28" s="43">
        <v>-16.04</v>
      </c>
      <c r="AE28" s="43">
        <v>0</v>
      </c>
      <c r="AF28" s="48">
        <v>0.33333333333333298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39.99</v>
      </c>
      <c r="D29" s="19">
        <v>2</v>
      </c>
      <c r="E29" s="19">
        <v>0</v>
      </c>
      <c r="F29" s="19">
        <v>79.98</v>
      </c>
      <c r="G29" s="19">
        <v>0</v>
      </c>
      <c r="H29" s="19">
        <f t="shared" si="2"/>
        <v>0</v>
      </c>
      <c r="I29" s="19">
        <f t="shared" si="3"/>
        <v>0.21191297824456121</v>
      </c>
      <c r="J29" s="19">
        <f t="shared" si="4"/>
        <v>16.948800000000006</v>
      </c>
      <c r="K29" s="19">
        <f t="shared" si="5"/>
        <v>8.4744000000000028</v>
      </c>
      <c r="L29" s="19">
        <v>376</v>
      </c>
      <c r="M29" s="19">
        <f t="shared" si="6"/>
        <v>5.3191489361702126E-3</v>
      </c>
      <c r="N29" s="19">
        <v>0</v>
      </c>
      <c r="O29" s="19">
        <f t="shared" ref="O29:P29" si="14">D29/7</f>
        <v>0.2857142857142857</v>
      </c>
      <c r="P29" s="19">
        <f t="shared" si="14"/>
        <v>0</v>
      </c>
      <c r="Q29" s="19">
        <f t="shared" si="8"/>
        <v>0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0.29959722222222224</v>
      </c>
      <c r="AB29" s="43">
        <f t="shared" si="12"/>
        <v>-4.3141999999999996</v>
      </c>
      <c r="AC29" s="43">
        <v>-7.32</v>
      </c>
      <c r="AD29" s="43">
        <v>-16.04</v>
      </c>
      <c r="AE29" s="43">
        <v>0</v>
      </c>
      <c r="AF29" s="48">
        <v>7</v>
      </c>
    </row>
    <row r="30" spans="1:32" s="47" customFormat="1" ht="15.75" customHeight="1" x14ac:dyDescent="0.2">
      <c r="A30" s="2" t="s">
        <v>59</v>
      </c>
      <c r="B30" s="2"/>
      <c r="C30" s="19" t="str">
        <f t="shared" si="1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2"/>
        <v>#DIV/0!</v>
      </c>
      <c r="I30" s="19" t="e">
        <f t="shared" si="3"/>
        <v>#DIV/0!</v>
      </c>
      <c r="J30" s="19">
        <f t="shared" si="4"/>
        <v>0</v>
      </c>
      <c r="K30" s="19" t="e">
        <f t="shared" si="5"/>
        <v>#DIV/0!</v>
      </c>
      <c r="L30" s="19">
        <v>0</v>
      </c>
      <c r="M30" s="19" t="str">
        <f t="shared" si="6"/>
        <v>-</v>
      </c>
      <c r="N30" s="19">
        <v>0</v>
      </c>
      <c r="O30" s="19">
        <f t="shared" ref="O30:P30" si="15">D30/7</f>
        <v>0</v>
      </c>
      <c r="P30" s="19">
        <f t="shared" si="15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1"/>
        <v>-2.4</v>
      </c>
      <c r="AA30" s="43">
        <v>0.29959722222222224</v>
      </c>
      <c r="AB30" s="43">
        <f t="shared" si="12"/>
        <v>0</v>
      </c>
      <c r="AC30" s="43">
        <v>-7.32</v>
      </c>
      <c r="AD30" s="43">
        <v>-16.04</v>
      </c>
      <c r="AE30" s="43">
        <v>0</v>
      </c>
      <c r="AF30" s="49" t="e">
        <v>#N/A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161" priority="1" operator="lessThan">
      <formula>100</formula>
    </cfRule>
  </conditionalFormatting>
  <conditionalFormatting sqref="Q1:Q4 Q31:Q1000">
    <cfRule type="cellIs" dxfId="160" priority="2" operator="lessThan">
      <formula>100</formula>
    </cfRule>
  </conditionalFormatting>
  <conditionalFormatting sqref="I1:I4 I31:I1000">
    <cfRule type="cellIs" dxfId="159" priority="3" operator="lessThan">
      <formula>0.05</formula>
    </cfRule>
  </conditionalFormatting>
  <conditionalFormatting sqref="Q5">
    <cfRule type="cellIs" dxfId="158" priority="4" operator="lessThan">
      <formula>100</formula>
    </cfRule>
  </conditionalFormatting>
  <conditionalFormatting sqref="Q5">
    <cfRule type="cellIs" dxfId="157" priority="5" operator="lessThan">
      <formula>100</formula>
    </cfRule>
  </conditionalFormatting>
  <conditionalFormatting sqref="I5">
    <cfRule type="cellIs" dxfId="156" priority="6" operator="lessThan">
      <formula>0.05</formula>
    </cfRule>
  </conditionalFormatting>
  <conditionalFormatting sqref="Q6:Q30">
    <cfRule type="cellIs" dxfId="155" priority="7" operator="lessThan">
      <formula>100</formula>
    </cfRule>
  </conditionalFormatting>
  <conditionalFormatting sqref="Q6:Q30">
    <cfRule type="cellIs" dxfId="154" priority="8" operator="lessThan">
      <formula>100</formula>
    </cfRule>
  </conditionalFormatting>
  <conditionalFormatting sqref="I6:I30">
    <cfRule type="cellIs" dxfId="153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IFERROR(__xludf.DUMMYFUNCTION("IFERROR(VLOOKUP(B2,IMPORTRANGE(""https://docs.google.com/spreadsheets/d/1V-qh4gaE8Fnon_cFgLuR_3iyE-fuVbrHr9YQylaPLK4/edit#gid=0"",""Sheet1!A2:F100""),2,FALSE),"""")"),"Extension Cord Wrap Organizer, 15 Piece Multi-Pack of Storage Straps - 3 Small, 3 Medium, 3 Large, 3 XXL, and 3 XXXL Hanger Wraps for Power Cables, Hoses, Ropes, and More")</f>
        <v>Extension Cord Wrap Organizer, 15 Piece Multi-Pack of Storage Straps - 3 Small, 3 Medium, 3 Large, 3 XXL, and 3 XXXL Hanger Wraps for Power Cables, Hoses, Ropes, and More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IFERROR(__xludf.DUMMYFUNCTION("IFERROR(VLOOKUP(B2,IMPORTRANGE(""https://docs.google.com/spreadsheets/d/1V-qh4gaE8Fnon_cFgLuR_3iyE-fuVbrHr9YQylaPLK4/edit?usp=sharing"",""Sheet1!A1:AA1000""),3,FALSE),"""")"),"B08KWMWRS5")</f>
        <v>B08KWMWRS5</v>
      </c>
      <c r="B2" s="4" t="s">
        <v>82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ht="16" x14ac:dyDescent="0.2">
      <c r="A3" s="5" t="s">
        <v>31</v>
      </c>
      <c r="B3" s="6"/>
      <c r="C3" s="7" t="e">
        <f>((AC30+AD30)/0.85)*-1</f>
        <v>#N/A</v>
      </c>
      <c r="D3" s="8">
        <f>SUM(D4:D99793)</f>
        <v>15</v>
      </c>
      <c r="E3" s="8"/>
      <c r="F3" s="9">
        <f t="shared" ref="F3:G3" si="0">SUM(F4:F99793)</f>
        <v>299.85000000000002</v>
      </c>
      <c r="G3" s="9">
        <f t="shared" si="0"/>
        <v>0</v>
      </c>
      <c r="H3" s="10">
        <f>G3/F3*-1</f>
        <v>0</v>
      </c>
      <c r="I3" s="11" t="e">
        <f>J3/F3</f>
        <v>#N/A</v>
      </c>
      <c r="J3" s="9" t="e">
        <f>SUM(J4:J99793)</f>
        <v>#N/A</v>
      </c>
      <c r="K3" s="9" t="e">
        <f>J3/D3</f>
        <v>#N/A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/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/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/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/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/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/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/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"/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/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/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/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/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hidden="1" customHeight="1" x14ac:dyDescent="0.2">
      <c r="A19" s="2"/>
      <c r="B19" s="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43"/>
      <c r="S19" s="44"/>
      <c r="T19" s="45"/>
      <c r="U19" s="43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8"/>
    </row>
    <row r="20" spans="1:32" s="47" customFormat="1" ht="15.75" hidden="1" customHeight="1" x14ac:dyDescent="0.2">
      <c r="A20" s="2"/>
      <c r="B20" s="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3"/>
      <c r="S20" s="44"/>
      <c r="T20" s="45"/>
      <c r="U20" s="43"/>
      <c r="V20" s="43"/>
      <c r="W20" s="43"/>
      <c r="X20" s="43"/>
      <c r="Y20" s="43"/>
      <c r="Z20" s="46"/>
      <c r="AA20" s="43"/>
      <c r="AB20" s="43"/>
      <c r="AC20" s="43"/>
      <c r="AD20" s="43"/>
      <c r="AE20" s="43"/>
      <c r="AF20" s="48"/>
    </row>
    <row r="21" spans="1:32" s="47" customFormat="1" ht="15.75" hidden="1" customHeight="1" x14ac:dyDescent="0.2">
      <c r="A21" s="2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3"/>
      <c r="S21" s="44"/>
      <c r="T21" s="45"/>
      <c r="U21" s="43"/>
      <c r="V21" s="43"/>
      <c r="W21" s="43"/>
      <c r="X21" s="43"/>
      <c r="Y21" s="43"/>
      <c r="Z21" s="46"/>
      <c r="AA21" s="43"/>
      <c r="AB21" s="43"/>
      <c r="AC21" s="43"/>
      <c r="AD21" s="43"/>
      <c r="AE21" s="43"/>
      <c r="AF21" s="48"/>
    </row>
    <row r="22" spans="1:32" s="47" customFormat="1" ht="15.75" hidden="1" customHeight="1" x14ac:dyDescent="0.2">
      <c r="A22" s="2"/>
      <c r="B22" s="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3"/>
      <c r="S22" s="44"/>
      <c r="T22" s="45"/>
      <c r="U22" s="43"/>
      <c r="V22" s="43"/>
      <c r="W22" s="43"/>
      <c r="X22" s="43"/>
      <c r="Y22" s="43"/>
      <c r="Z22" s="46"/>
      <c r="AA22" s="43"/>
      <c r="AB22" s="43"/>
      <c r="AC22" s="43"/>
      <c r="AD22" s="43"/>
      <c r="AE22" s="43"/>
      <c r="AF22" s="48"/>
    </row>
    <row r="23" spans="1:32" s="47" customFormat="1" ht="15.75" hidden="1" customHeight="1" x14ac:dyDescent="0.2">
      <c r="A23" s="2"/>
      <c r="B23" s="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43"/>
      <c r="S23" s="44"/>
      <c r="T23" s="45"/>
      <c r="U23" s="43"/>
      <c r="V23" s="43"/>
      <c r="W23" s="43"/>
      <c r="X23" s="43"/>
      <c r="Y23" s="43"/>
      <c r="Z23" s="46"/>
      <c r="AA23" s="43"/>
      <c r="AB23" s="43"/>
      <c r="AC23" s="43"/>
      <c r="AD23" s="43"/>
      <c r="AE23" s="43"/>
      <c r="AF23" s="48"/>
    </row>
    <row r="24" spans="1:32" s="47" customFormat="1" ht="15.75" hidden="1" customHeight="1" x14ac:dyDescent="0.2">
      <c r="A24" s="2"/>
      <c r="B24" s="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43"/>
      <c r="S24" s="44"/>
      <c r="T24" s="45"/>
      <c r="U24" s="43"/>
      <c r="V24" s="43"/>
      <c r="W24" s="43"/>
      <c r="X24" s="43"/>
      <c r="Y24" s="43"/>
      <c r="Z24" s="46"/>
      <c r="AA24" s="43"/>
      <c r="AB24" s="43"/>
      <c r="AC24" s="43"/>
      <c r="AD24" s="43"/>
      <c r="AE24" s="43"/>
      <c r="AF24" s="43"/>
    </row>
    <row r="25" spans="1:32" s="47" customFormat="1" ht="15.75" hidden="1" customHeight="1" x14ac:dyDescent="0.2">
      <c r="A25" s="2"/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43"/>
      <c r="S25" s="44"/>
      <c r="T25" s="45"/>
      <c r="U25" s="43"/>
      <c r="V25" s="43"/>
      <c r="W25" s="43"/>
      <c r="X25" s="43"/>
      <c r="Y25" s="43"/>
      <c r="Z25" s="46"/>
      <c r="AA25" s="43"/>
      <c r="AB25" s="43"/>
      <c r="AC25" s="43"/>
      <c r="AD25" s="43"/>
      <c r="AE25" s="43"/>
      <c r="AF25" s="48"/>
    </row>
    <row r="26" spans="1:32" s="47" customFormat="1" ht="15.75" hidden="1" customHeight="1" x14ac:dyDescent="0.2">
      <c r="A26" s="2"/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43"/>
      <c r="S26" s="44"/>
      <c r="T26" s="45"/>
      <c r="U26" s="43"/>
      <c r="V26" s="43"/>
      <c r="W26" s="43"/>
      <c r="X26" s="43"/>
      <c r="Y26" s="43"/>
      <c r="Z26" s="46"/>
      <c r="AA26" s="43"/>
      <c r="AB26" s="43"/>
      <c r="AC26" s="43"/>
      <c r="AD26" s="43"/>
      <c r="AE26" s="43"/>
      <c r="AF26" s="48"/>
    </row>
    <row r="27" spans="1:32" s="47" customFormat="1" ht="15.75" hidden="1" customHeight="1" x14ac:dyDescent="0.2">
      <c r="A27" s="2"/>
      <c r="B27" s="2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43"/>
      <c r="S27" s="44"/>
      <c r="T27" s="45"/>
      <c r="U27" s="43"/>
      <c r="V27" s="43"/>
      <c r="W27" s="43"/>
      <c r="X27" s="43"/>
      <c r="Y27" s="43"/>
      <c r="Z27" s="46"/>
      <c r="AA27" s="43"/>
      <c r="AB27" s="43"/>
      <c r="AC27" s="43"/>
      <c r="AD27" s="43"/>
      <c r="AE27" s="43"/>
      <c r="AF27" s="48"/>
    </row>
    <row r="28" spans="1:32" s="47" customFormat="1" ht="15.75" customHeight="1" x14ac:dyDescent="0.2">
      <c r="A28" s="2" t="s">
        <v>57</v>
      </c>
      <c r="B28" s="2"/>
      <c r="C28" s="19">
        <f t="shared" ref="C28:C30" si="1">IFERROR(F28/D28," - ")</f>
        <v>19.990000000000002</v>
      </c>
      <c r="D28" s="19">
        <v>15</v>
      </c>
      <c r="E28" s="19">
        <v>0</v>
      </c>
      <c r="F28" s="19">
        <v>299.85000000000002</v>
      </c>
      <c r="G28" s="19">
        <v>0</v>
      </c>
      <c r="H28" s="19">
        <f t="shared" ref="H28:H30" si="2">G28/F28*-1</f>
        <v>0</v>
      </c>
      <c r="I28" s="19" t="e">
        <f t="shared" ref="I28:I30" si="3">J28/F28</f>
        <v>#N/A</v>
      </c>
      <c r="J28" s="19" t="e">
        <f t="shared" ref="J28:J30" si="4">F28*0.85+G28+AD28*D28+D28*AC28+AE28+AB28</f>
        <v>#N/A</v>
      </c>
      <c r="K28" s="19" t="e">
        <f t="shared" ref="K28:K30" si="5">J28/D28</f>
        <v>#N/A</v>
      </c>
      <c r="L28" s="19">
        <v>39</v>
      </c>
      <c r="M28" s="19">
        <f t="shared" ref="M28:M30" si="6">IFERROR(D28/L28,"-")</f>
        <v>0.38461538461538464</v>
      </c>
      <c r="N28" s="19">
        <v>0</v>
      </c>
      <c r="O28" s="19">
        <f t="shared" ref="O28:P28" si="7">D28/7</f>
        <v>2.1428571428571428</v>
      </c>
      <c r="P28" s="19">
        <f t="shared" si="7"/>
        <v>0</v>
      </c>
      <c r="Q28" s="19">
        <f t="shared" ref="Q28:Q30" si="8">ROUNDDOWN(N28/(O28+P28),0)</f>
        <v>0</v>
      </c>
      <c r="R28" s="43"/>
      <c r="S28" s="44"/>
      <c r="T28" s="45"/>
      <c r="U28" s="43">
        <v>0</v>
      </c>
      <c r="V28" s="43">
        <f t="shared" ref="V28:V30" si="9">IFERROR(U28/D28,0)</f>
        <v>0</v>
      </c>
      <c r="W28" s="43">
        <f t="shared" ref="W28:W30" si="10">IFERROR(G28/(U28+X28)*-1,0)</f>
        <v>0</v>
      </c>
      <c r="X28" s="43">
        <v>0</v>
      </c>
      <c r="Y28" s="43" t="e">
        <v>#N/A</v>
      </c>
      <c r="Z28" s="46" t="e">
        <f t="shared" ref="Z28:Z30" si="11">IF(OR(Y28="UsLargeStandardSize",Y28="UsSmallStandardSize"),-2.4,-1.2)</f>
        <v>#N/A</v>
      </c>
      <c r="AA28" s="43" t="e">
        <v>#N/A</v>
      </c>
      <c r="AB28" s="43">
        <f t="shared" ref="AB28:AB30" si="12">IFERROR(Z28*AA28*D28*3,0)</f>
        <v>0</v>
      </c>
      <c r="AC28" s="43" t="e">
        <v>#N/A</v>
      </c>
      <c r="AD28" s="43">
        <f t="shared" ref="AD28:AD29" si="13">-7.27</f>
        <v>-7.27</v>
      </c>
      <c r="AE28" s="43">
        <v>0</v>
      </c>
      <c r="AF28" s="48">
        <v>0.59090909090909005</v>
      </c>
    </row>
    <row r="29" spans="1:32" s="47" customFormat="1" ht="15.75" customHeight="1" x14ac:dyDescent="0.2">
      <c r="A29" s="2" t="s">
        <v>58</v>
      </c>
      <c r="B29" s="2"/>
      <c r="C29" s="19" t="str">
        <f t="shared" si="1"/>
        <v xml:space="preserve"> - </v>
      </c>
      <c r="D29" s="19">
        <v>0</v>
      </c>
      <c r="E29" s="19">
        <v>0</v>
      </c>
      <c r="F29" s="19">
        <v>0</v>
      </c>
      <c r="G29" s="19">
        <v>0</v>
      </c>
      <c r="H29" s="19" t="e">
        <f t="shared" si="2"/>
        <v>#DIV/0!</v>
      </c>
      <c r="I29" s="19" t="e">
        <f t="shared" si="3"/>
        <v>#N/A</v>
      </c>
      <c r="J29" s="19" t="e">
        <f t="shared" si="4"/>
        <v>#N/A</v>
      </c>
      <c r="K29" s="19" t="e">
        <f t="shared" si="5"/>
        <v>#N/A</v>
      </c>
      <c r="L29" s="19">
        <v>0</v>
      </c>
      <c r="M29" s="19" t="str">
        <f t="shared" si="6"/>
        <v>-</v>
      </c>
      <c r="N29" s="19">
        <v>0</v>
      </c>
      <c r="O29" s="19">
        <f t="shared" ref="O29:P29" si="14">D29/7</f>
        <v>0</v>
      </c>
      <c r="P29" s="19">
        <f t="shared" si="14"/>
        <v>0</v>
      </c>
      <c r="Q29" s="19" t="e">
        <f t="shared" si="8"/>
        <v>#DIV/0!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e">
        <v>#N/A</v>
      </c>
      <c r="Z29" s="46" t="e">
        <f t="shared" si="11"/>
        <v>#N/A</v>
      </c>
      <c r="AA29" s="43" t="e">
        <v>#N/A</v>
      </c>
      <c r="AB29" s="43">
        <f t="shared" si="12"/>
        <v>0</v>
      </c>
      <c r="AC29" s="43" t="e">
        <v>#N/A</v>
      </c>
      <c r="AD29" s="43">
        <f t="shared" si="13"/>
        <v>-7.27</v>
      </c>
      <c r="AE29" s="43">
        <v>0</v>
      </c>
      <c r="AF29" s="48">
        <v>0.94444444444444398</v>
      </c>
    </row>
    <row r="30" spans="1:32" s="47" customFormat="1" ht="15.75" customHeight="1" x14ac:dyDescent="0.2">
      <c r="A30" s="2" t="s">
        <v>59</v>
      </c>
      <c r="B30" s="2"/>
      <c r="C30" s="19" t="str">
        <f t="shared" si="1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2"/>
        <v>#DIV/0!</v>
      </c>
      <c r="I30" s="19" t="e">
        <f t="shared" si="3"/>
        <v>#N/A</v>
      </c>
      <c r="J30" s="19" t="e">
        <f t="shared" si="4"/>
        <v>#N/A</v>
      </c>
      <c r="K30" s="19" t="e">
        <f t="shared" si="5"/>
        <v>#N/A</v>
      </c>
      <c r="L30" s="19">
        <v>0</v>
      </c>
      <c r="M30" s="19" t="str">
        <f t="shared" si="6"/>
        <v>-</v>
      </c>
      <c r="N30" s="19">
        <v>0</v>
      </c>
      <c r="O30" s="19">
        <f t="shared" ref="O30:P30" si="15">D30/7</f>
        <v>0</v>
      </c>
      <c r="P30" s="19">
        <f t="shared" si="15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11"/>
        <v>#N/A</v>
      </c>
      <c r="AA30" s="43" t="e">
        <v>#N/A</v>
      </c>
      <c r="AB30" s="43">
        <f t="shared" si="12"/>
        <v>0</v>
      </c>
      <c r="AC30" s="43">
        <v>0</v>
      </c>
      <c r="AD30" s="43" t="e">
        <v>#N/A</v>
      </c>
      <c r="AE30" s="43">
        <v>0</v>
      </c>
      <c r="AF30" s="49">
        <v>2.375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152" priority="1" operator="lessThan">
      <formula>100</formula>
    </cfRule>
  </conditionalFormatting>
  <conditionalFormatting sqref="Q1:Q4 Q31:Q1000">
    <cfRule type="cellIs" dxfId="151" priority="2" operator="lessThan">
      <formula>100</formula>
    </cfRule>
  </conditionalFormatting>
  <conditionalFormatting sqref="I1:I4 I31:I1000">
    <cfRule type="cellIs" dxfId="150" priority="3" operator="lessThan">
      <formula>0.05</formula>
    </cfRule>
  </conditionalFormatting>
  <conditionalFormatting sqref="Q5">
    <cfRule type="cellIs" dxfId="149" priority="4" operator="lessThan">
      <formula>100</formula>
    </cfRule>
  </conditionalFormatting>
  <conditionalFormatting sqref="Q5">
    <cfRule type="cellIs" dxfId="148" priority="5" operator="lessThan">
      <formula>100</formula>
    </cfRule>
  </conditionalFormatting>
  <conditionalFormatting sqref="I5">
    <cfRule type="cellIs" dxfId="147" priority="6" operator="lessThan">
      <formula>0.05</formula>
    </cfRule>
  </conditionalFormatting>
  <conditionalFormatting sqref="Q6:Q30">
    <cfRule type="cellIs" dxfId="146" priority="7" operator="lessThan">
      <formula>100</formula>
    </cfRule>
  </conditionalFormatting>
  <conditionalFormatting sqref="Q6:Q30">
    <cfRule type="cellIs" dxfId="145" priority="8" operator="lessThan">
      <formula>100</formula>
    </cfRule>
  </conditionalFormatting>
  <conditionalFormatting sqref="I6:I30">
    <cfRule type="cellIs" dxfId="144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IFERROR(__xludf.DUMMYFUNCTION("IFERROR(VLOOKUP(B2,IMPORTRANGE(""https://docs.google.com/spreadsheets/d/1V-qh4gaE8Fnon_cFgLuR_3iyE-fuVbrHr9YQylaPLK4/edit#gid=0"",""Sheet1!A2:F100""),2,FALSE),"""")"),"")</f>
        <v/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IFERROR(__xludf.DUMMYFUNCTION("IFERROR(VLOOKUP(B2,IMPORTRANGE(""https://docs.google.com/spreadsheets/d/1V-qh4gaE8Fnon_cFgLuR_3iyE-fuVbrHr9YQylaPLK4/edit?usp=sharing"",""Sheet1!A1:AA1000""),3,FALSE),"""")"),"")</f>
        <v/>
      </c>
      <c r="B2" s="4" t="s">
        <v>83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ht="16" x14ac:dyDescent="0.2">
      <c r="A3" s="5" t="s">
        <v>31</v>
      </c>
      <c r="B3" s="6"/>
      <c r="C3" s="7" t="e">
        <f>((AC30+AD30)/0.85)*-1</f>
        <v>#N/A</v>
      </c>
      <c r="D3" s="8">
        <f>SUM(D4:D99793)</f>
        <v>5</v>
      </c>
      <c r="E3" s="8"/>
      <c r="F3" s="9">
        <f t="shared" ref="F3:G3" si="0">SUM(F4:F99793)</f>
        <v>89.949999999999989</v>
      </c>
      <c r="G3" s="9">
        <f t="shared" si="0"/>
        <v>0</v>
      </c>
      <c r="H3" s="10">
        <f>G3/F3*-1</f>
        <v>0</v>
      </c>
      <c r="I3" s="11" t="e">
        <f>J3/F3</f>
        <v>#N/A</v>
      </c>
      <c r="J3" s="9" t="e">
        <f>SUM(J4:J99793)</f>
        <v>#N/A</v>
      </c>
      <c r="K3" s="9" t="e">
        <f>J3/D3</f>
        <v>#N/A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/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/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/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/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/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/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/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"/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/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/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/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/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hidden="1" customHeight="1" x14ac:dyDescent="0.2">
      <c r="A19" s="2"/>
      <c r="B19" s="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43"/>
      <c r="S19" s="44"/>
      <c r="T19" s="45"/>
      <c r="U19" s="43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8"/>
    </row>
    <row r="20" spans="1:32" s="47" customFormat="1" ht="15.75" hidden="1" customHeight="1" x14ac:dyDescent="0.2">
      <c r="A20" s="2"/>
      <c r="B20" s="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3"/>
      <c r="S20" s="44"/>
      <c r="T20" s="45"/>
      <c r="U20" s="43"/>
      <c r="V20" s="43"/>
      <c r="W20" s="43"/>
      <c r="X20" s="43"/>
      <c r="Y20" s="43"/>
      <c r="Z20" s="46"/>
      <c r="AA20" s="43"/>
      <c r="AB20" s="43"/>
      <c r="AC20" s="43"/>
      <c r="AD20" s="43"/>
      <c r="AE20" s="43"/>
      <c r="AF20" s="48"/>
    </row>
    <row r="21" spans="1:32" s="47" customFormat="1" ht="15.75" hidden="1" customHeight="1" x14ac:dyDescent="0.2">
      <c r="A21" s="2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3"/>
      <c r="S21" s="44"/>
      <c r="T21" s="45"/>
      <c r="U21" s="43"/>
      <c r="V21" s="43"/>
      <c r="W21" s="43"/>
      <c r="X21" s="43"/>
      <c r="Y21" s="43"/>
      <c r="Z21" s="46"/>
      <c r="AA21" s="43"/>
      <c r="AB21" s="43"/>
      <c r="AC21" s="43"/>
      <c r="AD21" s="43"/>
      <c r="AE21" s="43"/>
      <c r="AF21" s="48"/>
    </row>
    <row r="22" spans="1:32" s="47" customFormat="1" ht="15.75" hidden="1" customHeight="1" x14ac:dyDescent="0.2">
      <c r="A22" s="2"/>
      <c r="B22" s="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3"/>
      <c r="S22" s="44"/>
      <c r="T22" s="45"/>
      <c r="U22" s="43"/>
      <c r="V22" s="43"/>
      <c r="W22" s="43"/>
      <c r="X22" s="43"/>
      <c r="Y22" s="43"/>
      <c r="Z22" s="46"/>
      <c r="AA22" s="43"/>
      <c r="AB22" s="43"/>
      <c r="AC22" s="43"/>
      <c r="AD22" s="43"/>
      <c r="AE22" s="43"/>
      <c r="AF22" s="48"/>
    </row>
    <row r="23" spans="1:32" s="47" customFormat="1" ht="15.75" hidden="1" customHeight="1" x14ac:dyDescent="0.2">
      <c r="A23" s="2"/>
      <c r="B23" s="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43"/>
      <c r="S23" s="44"/>
      <c r="T23" s="45"/>
      <c r="U23" s="43"/>
      <c r="V23" s="43"/>
      <c r="W23" s="43"/>
      <c r="X23" s="43"/>
      <c r="Y23" s="43"/>
      <c r="Z23" s="46"/>
      <c r="AA23" s="43"/>
      <c r="AB23" s="43"/>
      <c r="AC23" s="43"/>
      <c r="AD23" s="43"/>
      <c r="AE23" s="43"/>
      <c r="AF23" s="48"/>
    </row>
    <row r="24" spans="1:32" s="47" customFormat="1" ht="15.75" hidden="1" customHeight="1" x14ac:dyDescent="0.2">
      <c r="A24" s="2"/>
      <c r="B24" s="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43"/>
      <c r="S24" s="44"/>
      <c r="T24" s="45"/>
      <c r="U24" s="43"/>
      <c r="V24" s="43"/>
      <c r="W24" s="43"/>
      <c r="X24" s="43"/>
      <c r="Y24" s="43"/>
      <c r="Z24" s="46"/>
      <c r="AA24" s="43"/>
      <c r="AB24" s="43"/>
      <c r="AC24" s="43"/>
      <c r="AD24" s="43"/>
      <c r="AE24" s="43"/>
      <c r="AF24" s="43"/>
    </row>
    <row r="25" spans="1:32" s="47" customFormat="1" ht="15.75" hidden="1" customHeight="1" x14ac:dyDescent="0.2">
      <c r="A25" s="2"/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43"/>
      <c r="S25" s="44"/>
      <c r="T25" s="45"/>
      <c r="U25" s="43"/>
      <c r="V25" s="43"/>
      <c r="W25" s="43"/>
      <c r="X25" s="43"/>
      <c r="Y25" s="43"/>
      <c r="Z25" s="46"/>
      <c r="AA25" s="43"/>
      <c r="AB25" s="43"/>
      <c r="AC25" s="43"/>
      <c r="AD25" s="43"/>
      <c r="AE25" s="43"/>
      <c r="AF25" s="48"/>
    </row>
    <row r="26" spans="1:32" s="47" customFormat="1" ht="15.75" hidden="1" customHeight="1" x14ac:dyDescent="0.2">
      <c r="A26" s="2"/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43"/>
      <c r="S26" s="44"/>
      <c r="T26" s="45"/>
      <c r="U26" s="43"/>
      <c r="V26" s="43"/>
      <c r="W26" s="43"/>
      <c r="X26" s="43"/>
      <c r="Y26" s="43"/>
      <c r="Z26" s="46"/>
      <c r="AA26" s="43"/>
      <c r="AB26" s="43"/>
      <c r="AC26" s="43"/>
      <c r="AD26" s="43"/>
      <c r="AE26" s="43"/>
      <c r="AF26" s="48"/>
    </row>
    <row r="27" spans="1:32" s="47" customFormat="1" ht="15.75" hidden="1" customHeight="1" x14ac:dyDescent="0.2">
      <c r="A27" s="2"/>
      <c r="B27" s="2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43"/>
      <c r="S27" s="44"/>
      <c r="T27" s="45"/>
      <c r="U27" s="43"/>
      <c r="V27" s="43"/>
      <c r="W27" s="43"/>
      <c r="X27" s="43"/>
      <c r="Y27" s="43"/>
      <c r="Z27" s="46"/>
      <c r="AA27" s="43"/>
      <c r="AB27" s="43"/>
      <c r="AC27" s="43"/>
      <c r="AD27" s="43"/>
      <c r="AE27" s="43"/>
      <c r="AF27" s="48"/>
    </row>
    <row r="28" spans="1:32" s="47" customFormat="1" ht="15.75" customHeight="1" x14ac:dyDescent="0.2">
      <c r="A28" s="2" t="s">
        <v>57</v>
      </c>
      <c r="B28" s="2"/>
      <c r="C28" s="19">
        <f t="shared" ref="C28:C30" si="1">IFERROR(F28/D28," - ")</f>
        <v>17.989999999999998</v>
      </c>
      <c r="D28" s="19">
        <v>5</v>
      </c>
      <c r="E28" s="19">
        <v>0</v>
      </c>
      <c r="F28" s="19">
        <v>89.949999999999989</v>
      </c>
      <c r="G28" s="19">
        <v>0</v>
      </c>
      <c r="H28" s="19">
        <f t="shared" ref="H28:H30" si="2">G28/F28*-1</f>
        <v>0</v>
      </c>
      <c r="I28" s="19" t="e">
        <f t="shared" ref="I28:I30" si="3">J28/F28</f>
        <v>#N/A</v>
      </c>
      <c r="J28" s="19" t="e">
        <f t="shared" ref="J28:J30" si="4">F28*0.85+G28+AD28*D28+D28*AC28+AE28+AB28</f>
        <v>#N/A</v>
      </c>
      <c r="K28" s="19" t="e">
        <f t="shared" ref="K28:K30" si="5">J28/D28</f>
        <v>#N/A</v>
      </c>
      <c r="L28" s="19">
        <v>44</v>
      </c>
      <c r="M28" s="19">
        <f t="shared" ref="M28:M30" si="6">IFERROR(D28/L28,"-")</f>
        <v>0.11363636363636363</v>
      </c>
      <c r="N28" s="19">
        <v>0</v>
      </c>
      <c r="O28" s="19">
        <f t="shared" ref="O28:P28" si="7">D28/7</f>
        <v>0.7142857142857143</v>
      </c>
      <c r="P28" s="19">
        <f t="shared" si="7"/>
        <v>0</v>
      </c>
      <c r="Q28" s="19">
        <f t="shared" ref="Q28:Q30" si="8">ROUNDDOWN(N28/(O28+P28),0)</f>
        <v>0</v>
      </c>
      <c r="R28" s="43"/>
      <c r="S28" s="44"/>
      <c r="T28" s="45"/>
      <c r="U28" s="43">
        <v>0</v>
      </c>
      <c r="V28" s="43">
        <f t="shared" ref="V28:V30" si="9">IFERROR(U28/D28,0)</f>
        <v>0</v>
      </c>
      <c r="W28" s="43">
        <f t="shared" ref="W28:W30" si="10">IFERROR(G28/(U28+X28)*-1,0)</f>
        <v>0</v>
      </c>
      <c r="X28" s="43">
        <v>0</v>
      </c>
      <c r="Y28" s="43" t="e">
        <v>#N/A</v>
      </c>
      <c r="Z28" s="46" t="e">
        <f t="shared" ref="Z28:Z30" si="11">IF(OR(Y28="UsLargeStandardSize",Y28="UsSmallStandardSize"),-2.4,-1.2)</f>
        <v>#N/A</v>
      </c>
      <c r="AA28" s="43" t="e">
        <v>#N/A</v>
      </c>
      <c r="AB28" s="43">
        <f t="shared" ref="AB28:AB30" si="12">IFERROR(Z28*AA28*D28*3,0)</f>
        <v>0</v>
      </c>
      <c r="AC28" s="43" t="e">
        <v>#N/A</v>
      </c>
      <c r="AD28" s="43">
        <v>-2.94</v>
      </c>
      <c r="AE28" s="43">
        <v>0</v>
      </c>
      <c r="AF28" s="48">
        <v>0.1875</v>
      </c>
    </row>
    <row r="29" spans="1:32" s="47" customFormat="1" ht="15.75" customHeight="1" x14ac:dyDescent="0.2">
      <c r="A29" s="2" t="s">
        <v>58</v>
      </c>
      <c r="B29" s="2"/>
      <c r="C29" s="19" t="str">
        <f t="shared" si="1"/>
        <v xml:space="preserve"> - </v>
      </c>
      <c r="D29" s="19">
        <v>0</v>
      </c>
      <c r="E29" s="19">
        <v>0</v>
      </c>
      <c r="F29" s="19">
        <v>0</v>
      </c>
      <c r="G29" s="19">
        <v>0</v>
      </c>
      <c r="H29" s="19" t="e">
        <f t="shared" si="2"/>
        <v>#DIV/0!</v>
      </c>
      <c r="I29" s="19" t="e">
        <f t="shared" si="3"/>
        <v>#N/A</v>
      </c>
      <c r="J29" s="19" t="e">
        <f t="shared" si="4"/>
        <v>#N/A</v>
      </c>
      <c r="K29" s="19" t="e">
        <f t="shared" si="5"/>
        <v>#N/A</v>
      </c>
      <c r="L29" s="19">
        <v>0</v>
      </c>
      <c r="M29" s="19" t="str">
        <f t="shared" si="6"/>
        <v>-</v>
      </c>
      <c r="N29" s="19">
        <v>0</v>
      </c>
      <c r="O29" s="19">
        <f t="shared" ref="O29:P29" si="13">D29/7</f>
        <v>0</v>
      </c>
      <c r="P29" s="19">
        <f t="shared" si="13"/>
        <v>0</v>
      </c>
      <c r="Q29" s="19" t="e">
        <f t="shared" si="8"/>
        <v>#DIV/0!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e">
        <v>#N/A</v>
      </c>
      <c r="Z29" s="46" t="e">
        <f t="shared" si="11"/>
        <v>#N/A</v>
      </c>
      <c r="AA29" s="43" t="e">
        <v>#N/A</v>
      </c>
      <c r="AB29" s="43">
        <f t="shared" si="12"/>
        <v>0</v>
      </c>
      <c r="AC29" s="43" t="e">
        <v>#N/A</v>
      </c>
      <c r="AD29" s="43">
        <v>-2.94</v>
      </c>
      <c r="AE29" s="43">
        <v>0</v>
      </c>
      <c r="AF29" s="48">
        <v>1.71428571428571</v>
      </c>
    </row>
    <row r="30" spans="1:32" s="47" customFormat="1" ht="15.75" customHeight="1" x14ac:dyDescent="0.2">
      <c r="A30" s="2" t="s">
        <v>59</v>
      </c>
      <c r="B30" s="2"/>
      <c r="C30" s="19" t="str">
        <f t="shared" si="1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2"/>
        <v>#DIV/0!</v>
      </c>
      <c r="I30" s="19" t="e">
        <f t="shared" si="3"/>
        <v>#N/A</v>
      </c>
      <c r="J30" s="19" t="e">
        <f t="shared" si="4"/>
        <v>#N/A</v>
      </c>
      <c r="K30" s="19" t="e">
        <f t="shared" si="5"/>
        <v>#N/A</v>
      </c>
      <c r="L30" s="19">
        <v>0</v>
      </c>
      <c r="M30" s="19" t="str">
        <f t="shared" si="6"/>
        <v>-</v>
      </c>
      <c r="N30" s="19">
        <v>0</v>
      </c>
      <c r="O30" s="19">
        <f t="shared" ref="O30:P30" si="14">D30/7</f>
        <v>0</v>
      </c>
      <c r="P30" s="19">
        <f t="shared" si="14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11"/>
        <v>#N/A</v>
      </c>
      <c r="AA30" s="43" t="e">
        <v>#N/A</v>
      </c>
      <c r="AB30" s="43">
        <f t="shared" si="12"/>
        <v>0</v>
      </c>
      <c r="AC30" s="43">
        <v>0</v>
      </c>
      <c r="AD30" s="43" t="e">
        <v>#N/A</v>
      </c>
      <c r="AE30" s="43">
        <v>0</v>
      </c>
      <c r="AF30" s="49">
        <v>3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143" priority="1" operator="lessThan">
      <formula>100</formula>
    </cfRule>
  </conditionalFormatting>
  <conditionalFormatting sqref="Q1:Q4 Q31:Q1000">
    <cfRule type="cellIs" dxfId="142" priority="2" operator="lessThan">
      <formula>100</formula>
    </cfRule>
  </conditionalFormatting>
  <conditionalFormatting sqref="I1:I4 I31:I1000">
    <cfRule type="cellIs" dxfId="141" priority="3" operator="lessThan">
      <formula>0.05</formula>
    </cfRule>
  </conditionalFormatting>
  <conditionalFormatting sqref="Q5">
    <cfRule type="cellIs" dxfId="140" priority="4" operator="lessThan">
      <formula>100</formula>
    </cfRule>
  </conditionalFormatting>
  <conditionalFormatting sqref="Q5">
    <cfRule type="cellIs" dxfId="139" priority="5" operator="lessThan">
      <formula>100</formula>
    </cfRule>
  </conditionalFormatting>
  <conditionalFormatting sqref="I5">
    <cfRule type="cellIs" dxfId="138" priority="6" operator="lessThan">
      <formula>0.05</formula>
    </cfRule>
  </conditionalFormatting>
  <conditionalFormatting sqref="Q6:Q30">
    <cfRule type="cellIs" dxfId="137" priority="7" operator="lessThan">
      <formula>100</formula>
    </cfRule>
  </conditionalFormatting>
  <conditionalFormatting sqref="Q6:Q30">
    <cfRule type="cellIs" dxfId="136" priority="8" operator="lessThan">
      <formula>100</formula>
    </cfRule>
  </conditionalFormatting>
  <conditionalFormatting sqref="I6:I30">
    <cfRule type="cellIs" dxfId="135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IFERROR(__xludf.DUMMYFUNCTION("IFERROR(VLOOKUP(B2,IMPORTRANGE(""https://docs.google.com/spreadsheets/d/1V-qh4gaE8Fnon_cFgLuR_3iyE-fuVbrHr9YQylaPLK4/edit#gid=0"",""Sheet1!A2:F100""),2,FALSE),"""")"),"")</f>
        <v/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IFERROR(__xludf.DUMMYFUNCTION("IFERROR(VLOOKUP(B2,IMPORTRANGE(""https://docs.google.com/spreadsheets/d/1V-qh4gaE8Fnon_cFgLuR_3iyE-fuVbrHr9YQylaPLK4/edit?usp=sharing"",""Sheet1!A1:AA1000""),3,FALSE),"""")"),"")</f>
        <v/>
      </c>
      <c r="B2" s="4" t="s">
        <v>84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9.8352941176470576</v>
      </c>
      <c r="D3" s="8">
        <f>SUM(D4:D99793)</f>
        <v>37</v>
      </c>
      <c r="E3" s="8"/>
      <c r="F3" s="9">
        <f t="shared" ref="F3:G3" si="0">SUM(F4:F99793)</f>
        <v>665.63000000000011</v>
      </c>
      <c r="G3" s="9">
        <f t="shared" si="0"/>
        <v>0</v>
      </c>
      <c r="H3" s="10">
        <f>G3/F3*-1</f>
        <v>0</v>
      </c>
      <c r="I3" s="11">
        <f>J3/F3</f>
        <v>0.37160081156197883</v>
      </c>
      <c r="J3" s="9">
        <f>SUM(J4:J99793)</f>
        <v>247.34864820000001</v>
      </c>
      <c r="K3" s="9">
        <f>J3/D3</f>
        <v>6.6850986000000008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/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/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/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/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/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/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/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"/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/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/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/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/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hidden="1" customHeight="1" x14ac:dyDescent="0.2">
      <c r="A19" s="2"/>
      <c r="B19" s="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43"/>
      <c r="S19" s="44"/>
      <c r="T19" s="45"/>
      <c r="U19" s="43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8"/>
    </row>
    <row r="20" spans="1:32" s="47" customFormat="1" ht="15.75" hidden="1" customHeight="1" x14ac:dyDescent="0.2">
      <c r="A20" s="2"/>
      <c r="B20" s="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3"/>
      <c r="S20" s="44"/>
      <c r="T20" s="45"/>
      <c r="U20" s="43"/>
      <c r="V20" s="43"/>
      <c r="W20" s="43"/>
      <c r="X20" s="43"/>
      <c r="Y20" s="43"/>
      <c r="Z20" s="46"/>
      <c r="AA20" s="43"/>
      <c r="AB20" s="43"/>
      <c r="AC20" s="43"/>
      <c r="AD20" s="43"/>
      <c r="AE20" s="43"/>
      <c r="AF20" s="48"/>
    </row>
    <row r="21" spans="1:32" s="47" customFormat="1" ht="15.75" hidden="1" customHeight="1" x14ac:dyDescent="0.2">
      <c r="A21" s="2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3"/>
      <c r="S21" s="44"/>
      <c r="T21" s="45"/>
      <c r="U21" s="43"/>
      <c r="V21" s="43"/>
      <c r="W21" s="43"/>
      <c r="X21" s="43"/>
      <c r="Y21" s="43"/>
      <c r="Z21" s="46"/>
      <c r="AA21" s="43"/>
      <c r="AB21" s="43"/>
      <c r="AC21" s="43"/>
      <c r="AD21" s="43"/>
      <c r="AE21" s="43"/>
      <c r="AF21" s="48"/>
    </row>
    <row r="22" spans="1:32" s="47" customFormat="1" ht="15.75" hidden="1" customHeight="1" x14ac:dyDescent="0.2">
      <c r="A22" s="2"/>
      <c r="B22" s="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3"/>
      <c r="S22" s="44"/>
      <c r="T22" s="45"/>
      <c r="U22" s="43"/>
      <c r="V22" s="43"/>
      <c r="W22" s="43"/>
      <c r="X22" s="43"/>
      <c r="Y22" s="43"/>
      <c r="Z22" s="46"/>
      <c r="AA22" s="43"/>
      <c r="AB22" s="43"/>
      <c r="AC22" s="43"/>
      <c r="AD22" s="43"/>
      <c r="AE22" s="43"/>
      <c r="AF22" s="48"/>
    </row>
    <row r="23" spans="1:32" s="47" customFormat="1" ht="15.75" hidden="1" customHeight="1" x14ac:dyDescent="0.2">
      <c r="A23" s="2"/>
      <c r="B23" s="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43"/>
      <c r="S23" s="44"/>
      <c r="T23" s="45"/>
      <c r="U23" s="43"/>
      <c r="V23" s="43"/>
      <c r="W23" s="43"/>
      <c r="X23" s="43"/>
      <c r="Y23" s="43"/>
      <c r="Z23" s="46"/>
      <c r="AA23" s="43"/>
      <c r="AB23" s="43"/>
      <c r="AC23" s="43"/>
      <c r="AD23" s="43"/>
      <c r="AE23" s="43"/>
      <c r="AF23" s="48"/>
    </row>
    <row r="24" spans="1:32" s="47" customFormat="1" ht="15.75" hidden="1" customHeight="1" x14ac:dyDescent="0.2">
      <c r="A24" s="2"/>
      <c r="B24" s="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43"/>
      <c r="S24" s="44"/>
      <c r="T24" s="45"/>
      <c r="U24" s="43"/>
      <c r="V24" s="43"/>
      <c r="W24" s="43"/>
      <c r="X24" s="43"/>
      <c r="Y24" s="43"/>
      <c r="Z24" s="46"/>
      <c r="AA24" s="43"/>
      <c r="AB24" s="43"/>
      <c r="AC24" s="43"/>
      <c r="AD24" s="43"/>
      <c r="AE24" s="43"/>
      <c r="AF24" s="43"/>
    </row>
    <row r="25" spans="1:32" s="47" customFormat="1" ht="15.75" hidden="1" customHeight="1" x14ac:dyDescent="0.2">
      <c r="A25" s="2"/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43"/>
      <c r="S25" s="44"/>
      <c r="T25" s="45"/>
      <c r="U25" s="43"/>
      <c r="V25" s="43"/>
      <c r="W25" s="43"/>
      <c r="X25" s="43"/>
      <c r="Y25" s="43"/>
      <c r="Z25" s="46"/>
      <c r="AA25" s="43"/>
      <c r="AB25" s="43"/>
      <c r="AC25" s="43"/>
      <c r="AD25" s="43"/>
      <c r="AE25" s="43"/>
      <c r="AF25" s="48"/>
    </row>
    <row r="26" spans="1:32" s="47" customFormat="1" ht="15.75" hidden="1" customHeight="1" x14ac:dyDescent="0.2">
      <c r="A26" s="2"/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43"/>
      <c r="S26" s="44"/>
      <c r="T26" s="45"/>
      <c r="U26" s="43"/>
      <c r="V26" s="43"/>
      <c r="W26" s="43"/>
      <c r="X26" s="43"/>
      <c r="Y26" s="43"/>
      <c r="Z26" s="46"/>
      <c r="AA26" s="43"/>
      <c r="AB26" s="43"/>
      <c r="AC26" s="43"/>
      <c r="AD26" s="43"/>
      <c r="AE26" s="43"/>
      <c r="AF26" s="48"/>
    </row>
    <row r="27" spans="1:32" s="47" customFormat="1" ht="15.75" customHeight="1" x14ac:dyDescent="0.2">
      <c r="A27" s="2" t="s">
        <v>56</v>
      </c>
      <c r="B27" s="2"/>
      <c r="C27" s="19">
        <f t="shared" ref="C27:C30" si="1">IFERROR(F27/D27," - ")</f>
        <v>17.989999999999998</v>
      </c>
      <c r="D27" s="19">
        <v>2</v>
      </c>
      <c r="E27" s="19">
        <v>0</v>
      </c>
      <c r="F27" s="19">
        <v>35.979999999999997</v>
      </c>
      <c r="G27" s="19">
        <v>0</v>
      </c>
      <c r="H27" s="19">
        <f t="shared" ref="H27:H30" si="2">G27/F27*-1</f>
        <v>0</v>
      </c>
      <c r="I27" s="19">
        <f t="shared" ref="I27:I30" si="3">J27/F27</f>
        <v>0.37160081156197883</v>
      </c>
      <c r="J27" s="19">
        <f t="shared" ref="J27:J30" si="4">F27*0.85+G27+AD27*D27+D27*AC27+AE27+AB27</f>
        <v>13.370197199999996</v>
      </c>
      <c r="K27" s="19">
        <f t="shared" ref="K27:K30" si="5">J27/D27</f>
        <v>6.6850985999999981</v>
      </c>
      <c r="L27" s="19">
        <v>21</v>
      </c>
      <c r="M27" s="19">
        <f t="shared" ref="M27:M30" si="6">IFERROR(D27/L27,"-")</f>
        <v>9.5238095238095233E-2</v>
      </c>
      <c r="N27" s="19">
        <v>0</v>
      </c>
      <c r="O27" s="19">
        <f t="shared" ref="O27:P27" si="7">D27/7</f>
        <v>0.2857142857142857</v>
      </c>
      <c r="P27" s="19">
        <f t="shared" si="7"/>
        <v>0</v>
      </c>
      <c r="Q27" s="19">
        <f t="shared" ref="Q27:Q30" si="8">ROUNDDOWN(N27/(O27+P27),0)</f>
        <v>0</v>
      </c>
      <c r="R27" s="43"/>
      <c r="S27" s="44"/>
      <c r="T27" s="45"/>
      <c r="U27" s="43">
        <v>0</v>
      </c>
      <c r="V27" s="43">
        <f t="shared" ref="V27:V30" si="9">IFERROR(U27/D27,0)</f>
        <v>0</v>
      </c>
      <c r="W27" s="43">
        <f t="shared" ref="W27:W30" si="10">IFERROR(G27/(U27+X27)*-1,0)</f>
        <v>0</v>
      </c>
      <c r="X27" s="43">
        <v>0</v>
      </c>
      <c r="Y27" s="43" t="s">
        <v>48</v>
      </c>
      <c r="Z27" s="46">
        <f t="shared" ref="Z27:Z30" si="11">IF(OR(Y27="UsLargeStandardSize",Y27="UsSmallStandardSize"),-2.4,-1.2)</f>
        <v>-2.4</v>
      </c>
      <c r="AA27" s="43">
        <v>3.4222416666666665E-2</v>
      </c>
      <c r="AB27" s="43">
        <f t="shared" ref="AB27:AB30" si="12">IFERROR(Z27*AA27*D27*3,0)</f>
        <v>-0.49280279999999999</v>
      </c>
      <c r="AC27" s="43">
        <v>-5.42</v>
      </c>
      <c r="AD27" s="43">
        <v>-2.94</v>
      </c>
      <c r="AE27" s="43">
        <v>0</v>
      </c>
      <c r="AF27" s="48">
        <v>5.2631578947368397E-2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17.990000000000002</v>
      </c>
      <c r="D28" s="19">
        <v>15</v>
      </c>
      <c r="E28" s="19">
        <v>0</v>
      </c>
      <c r="F28" s="19">
        <v>269.85000000000002</v>
      </c>
      <c r="G28" s="19">
        <v>0</v>
      </c>
      <c r="H28" s="19">
        <f t="shared" si="2"/>
        <v>0</v>
      </c>
      <c r="I28" s="19">
        <f t="shared" si="3"/>
        <v>0.37160081156197888</v>
      </c>
      <c r="J28" s="19">
        <f t="shared" si="4"/>
        <v>100.27647900000001</v>
      </c>
      <c r="K28" s="19">
        <f t="shared" si="5"/>
        <v>6.6850986000000008</v>
      </c>
      <c r="L28" s="19">
        <v>81</v>
      </c>
      <c r="M28" s="19">
        <f t="shared" si="6"/>
        <v>0.18518518518518517</v>
      </c>
      <c r="N28" s="19">
        <v>0</v>
      </c>
      <c r="O28" s="19">
        <f t="shared" ref="O28:P28" si="13">D28/7</f>
        <v>2.1428571428571428</v>
      </c>
      <c r="P28" s="19">
        <f t="shared" si="13"/>
        <v>0</v>
      </c>
      <c r="Q28" s="19">
        <f t="shared" si="8"/>
        <v>0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1"/>
        <v>-2.4</v>
      </c>
      <c r="AA28" s="43">
        <v>3.4222416666666665E-2</v>
      </c>
      <c r="AB28" s="43">
        <f t="shared" si="12"/>
        <v>-3.6960209999999996</v>
      </c>
      <c r="AC28" s="43">
        <v>-5.42</v>
      </c>
      <c r="AD28" s="43">
        <v>-2.94</v>
      </c>
      <c r="AE28" s="43">
        <v>0</v>
      </c>
      <c r="AF28" s="48">
        <v>0.33333333333333298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17.989999999999998</v>
      </c>
      <c r="D29" s="19">
        <v>6</v>
      </c>
      <c r="E29" s="19">
        <v>0</v>
      </c>
      <c r="F29" s="19">
        <v>107.93999999999998</v>
      </c>
      <c r="G29" s="19">
        <v>0</v>
      </c>
      <c r="H29" s="19">
        <f t="shared" si="2"/>
        <v>0</v>
      </c>
      <c r="I29" s="19">
        <f t="shared" si="3"/>
        <v>0.37160081156197877</v>
      </c>
      <c r="J29" s="19">
        <f t="shared" si="4"/>
        <v>40.110591599999985</v>
      </c>
      <c r="K29" s="19">
        <f t="shared" si="5"/>
        <v>6.6850985999999972</v>
      </c>
      <c r="L29" s="19">
        <v>49</v>
      </c>
      <c r="M29" s="19">
        <f t="shared" si="6"/>
        <v>0.12244897959183673</v>
      </c>
      <c r="N29" s="19">
        <v>0</v>
      </c>
      <c r="O29" s="19">
        <f t="shared" ref="O29:P29" si="14">D29/7</f>
        <v>0.8571428571428571</v>
      </c>
      <c r="P29" s="19">
        <f t="shared" si="14"/>
        <v>0</v>
      </c>
      <c r="Q29" s="19">
        <f t="shared" si="8"/>
        <v>0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3.4222416666666665E-2</v>
      </c>
      <c r="AB29" s="43">
        <f t="shared" si="12"/>
        <v>-1.4784084</v>
      </c>
      <c r="AC29" s="43">
        <v>-5.42</v>
      </c>
      <c r="AD29" s="43">
        <v>-2.94</v>
      </c>
      <c r="AE29" s="43">
        <v>0</v>
      </c>
      <c r="AF29" s="48">
        <v>1.3529411764705801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17.990000000000002</v>
      </c>
      <c r="D30" s="19">
        <v>14</v>
      </c>
      <c r="E30" s="19">
        <v>0</v>
      </c>
      <c r="F30" s="19">
        <v>251.86000000000004</v>
      </c>
      <c r="G30" s="19">
        <v>0</v>
      </c>
      <c r="H30" s="19">
        <f t="shared" si="2"/>
        <v>0</v>
      </c>
      <c r="I30" s="19">
        <f t="shared" si="3"/>
        <v>0.37160081156197888</v>
      </c>
      <c r="J30" s="19">
        <f t="shared" si="4"/>
        <v>93.59138040000002</v>
      </c>
      <c r="K30" s="19">
        <f t="shared" si="5"/>
        <v>6.6850986000000017</v>
      </c>
      <c r="L30" s="19">
        <v>94</v>
      </c>
      <c r="M30" s="19">
        <f t="shared" si="6"/>
        <v>0.14893617021276595</v>
      </c>
      <c r="N30" s="19">
        <v>0</v>
      </c>
      <c r="O30" s="19">
        <f t="shared" ref="O30:P30" si="15">D30/7</f>
        <v>2</v>
      </c>
      <c r="P30" s="19">
        <f t="shared" si="15"/>
        <v>0</v>
      </c>
      <c r="Q30" s="19">
        <f t="shared" si="8"/>
        <v>0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1"/>
        <v>-2.4</v>
      </c>
      <c r="AA30" s="43">
        <v>3.4222416666666665E-2</v>
      </c>
      <c r="AB30" s="43">
        <f t="shared" si="12"/>
        <v>-3.4496195999999992</v>
      </c>
      <c r="AC30" s="43">
        <v>-5.42</v>
      </c>
      <c r="AD30" s="43">
        <v>-2.94</v>
      </c>
      <c r="AE30" s="43">
        <v>0</v>
      </c>
      <c r="AF30" s="49">
        <v>14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134" priority="1" operator="lessThan">
      <formula>100</formula>
    </cfRule>
  </conditionalFormatting>
  <conditionalFormatting sqref="Q1:Q4 Q31:Q1000">
    <cfRule type="cellIs" dxfId="133" priority="2" operator="lessThan">
      <formula>100</formula>
    </cfRule>
  </conditionalFormatting>
  <conditionalFormatting sqref="I1:I4 I31:I1000">
    <cfRule type="cellIs" dxfId="132" priority="3" operator="lessThan">
      <formula>0.05</formula>
    </cfRule>
  </conditionalFormatting>
  <conditionalFormatting sqref="Q5">
    <cfRule type="cellIs" dxfId="131" priority="4" operator="lessThan">
      <formula>100</formula>
    </cfRule>
  </conditionalFormatting>
  <conditionalFormatting sqref="Q5">
    <cfRule type="cellIs" dxfId="130" priority="5" operator="lessThan">
      <formula>100</formula>
    </cfRule>
  </conditionalFormatting>
  <conditionalFormatting sqref="I5">
    <cfRule type="cellIs" dxfId="129" priority="6" operator="lessThan">
      <formula>0.05</formula>
    </cfRule>
  </conditionalFormatting>
  <conditionalFormatting sqref="Q6:Q30">
    <cfRule type="cellIs" dxfId="128" priority="7" operator="lessThan">
      <formula>100</formula>
    </cfRule>
  </conditionalFormatting>
  <conditionalFormatting sqref="Q6:Q30">
    <cfRule type="cellIs" dxfId="127" priority="8" operator="lessThan">
      <formula>100</formula>
    </cfRule>
  </conditionalFormatting>
  <conditionalFormatting sqref="I6:I30">
    <cfRule type="cellIs" dxfId="126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IFERROR(__xludf.DUMMYFUNCTION("IFERROR(VLOOKUP(B2,IMPORTRANGE(""https://docs.google.com/spreadsheets/d/1V-qh4gaE8Fnon_cFgLuR_3iyE-fuVbrHr9YQylaPLK4/edit#gid=0"",""Sheet1!A2:F100""),2,FALSE),"""")"),"Half Size Commercial")</f>
        <v>Half Size Commercial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IFERROR(__xludf.DUMMYFUNCTION("IFERROR(VLOOKUP(B2,IMPORTRANGE(""https://docs.google.com/spreadsheets/d/1V-qh4gaE8Fnon_cFgLuR_3iyE-fuVbrHr9YQylaPLK4/edit?usp=sharing"",""Sheet1!A1:AA1000""),3,FALSE),"""")"),"B07FC2749Q")</f>
        <v>B07FC2749Q</v>
      </c>
      <c r="B2" s="17" t="s">
        <v>85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16.894117647058824</v>
      </c>
      <c r="D3" s="8">
        <f>SUM(D4:D99793)</f>
        <v>72</v>
      </c>
      <c r="E3" s="8"/>
      <c r="F3" s="9">
        <f t="shared" ref="F3:G3" si="0">SUM(F4:F99793)</f>
        <v>2044.2800000000004</v>
      </c>
      <c r="G3" s="9">
        <f t="shared" si="0"/>
        <v>-136.79</v>
      </c>
      <c r="H3" s="10">
        <f>G3/F3*-1</f>
        <v>6.6913534349502007E-2</v>
      </c>
      <c r="I3" s="11">
        <f>J3/F3</f>
        <v>0.15627805193026398</v>
      </c>
      <c r="J3" s="9">
        <f>SUM(J4:J99793)</f>
        <v>319.4760960000001</v>
      </c>
      <c r="K3" s="9">
        <f>J3/D3</f>
        <v>4.4371680000000016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20</v>
      </c>
      <c r="V3" s="10">
        <f>AVERAGE(V4:V99793)</f>
        <v>0.15972222222222221</v>
      </c>
      <c r="W3" s="9">
        <f>ROUND(AVERAGE(W4:W99793),2)</f>
        <v>1.37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 t="s">
        <v>40</v>
      </c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4" t="s">
        <v>41</v>
      </c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 t="s">
        <v>42</v>
      </c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 t="s">
        <v>43</v>
      </c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 t="s">
        <v>44</v>
      </c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 t="s">
        <v>45</v>
      </c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 t="s">
        <v>46</v>
      </c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hidden="1" customHeight="1" x14ac:dyDescent="0.2">
      <c r="A19" s="2"/>
      <c r="B19" s="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43"/>
      <c r="S19" s="44"/>
      <c r="T19" s="45"/>
      <c r="U19" s="43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8"/>
    </row>
    <row r="20" spans="1:32" s="47" customFormat="1" ht="15.75" hidden="1" customHeight="1" x14ac:dyDescent="0.2">
      <c r="A20" s="2"/>
      <c r="B20" s="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3"/>
      <c r="S20" s="44"/>
      <c r="T20" s="45"/>
      <c r="U20" s="43"/>
      <c r="V20" s="43"/>
      <c r="W20" s="43"/>
      <c r="X20" s="43"/>
      <c r="Y20" s="43"/>
      <c r="Z20" s="46"/>
      <c r="AA20" s="43"/>
      <c r="AB20" s="43"/>
      <c r="AC20" s="43"/>
      <c r="AD20" s="43"/>
      <c r="AE20" s="43"/>
      <c r="AF20" s="48"/>
    </row>
    <row r="21" spans="1:32" s="47" customFormat="1" ht="15.75" hidden="1" customHeight="1" x14ac:dyDescent="0.2">
      <c r="A21" s="2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3"/>
      <c r="S21" s="44"/>
      <c r="T21" s="45"/>
      <c r="U21" s="43"/>
      <c r="V21" s="43"/>
      <c r="W21" s="43"/>
      <c r="X21" s="43"/>
      <c r="Y21" s="43"/>
      <c r="Z21" s="46"/>
      <c r="AA21" s="43"/>
      <c r="AB21" s="43"/>
      <c r="AC21" s="43"/>
      <c r="AD21" s="43"/>
      <c r="AE21" s="43"/>
      <c r="AF21" s="48"/>
    </row>
    <row r="22" spans="1:32" s="47" customFormat="1" ht="15.75" hidden="1" customHeight="1" x14ac:dyDescent="0.2">
      <c r="A22" s="2"/>
      <c r="B22" s="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3"/>
      <c r="S22" s="44"/>
      <c r="T22" s="45"/>
      <c r="U22" s="43"/>
      <c r="V22" s="43"/>
      <c r="W22" s="43"/>
      <c r="X22" s="43"/>
      <c r="Y22" s="43"/>
      <c r="Z22" s="46"/>
      <c r="AA22" s="43"/>
      <c r="AB22" s="43"/>
      <c r="AC22" s="43"/>
      <c r="AD22" s="43"/>
      <c r="AE22" s="43"/>
      <c r="AF22" s="48"/>
    </row>
    <row r="23" spans="1:32" s="47" customFormat="1" ht="15.75" customHeight="1" x14ac:dyDescent="0.2">
      <c r="A23" s="2" t="s">
        <v>52</v>
      </c>
      <c r="B23" s="2"/>
      <c r="C23" s="19">
        <f t="shared" ref="C23:C30" si="1">IFERROR(F23/D23," - ")</f>
        <v>24.990000000000002</v>
      </c>
      <c r="D23" s="19">
        <v>18</v>
      </c>
      <c r="E23" s="19">
        <v>0</v>
      </c>
      <c r="F23" s="19">
        <v>449.82000000000005</v>
      </c>
      <c r="G23" s="19">
        <v>-113.97</v>
      </c>
      <c r="H23" s="19">
        <f t="shared" ref="H23:H30" si="2">G23/F23*-1</f>
        <v>0.25336801387221553</v>
      </c>
      <c r="I23" s="19">
        <f t="shared" ref="I23:I30" si="3">J23/F23</f>
        <v>-0.11552615712951833</v>
      </c>
      <c r="J23" s="19">
        <f t="shared" ref="J23:J30" si="4">F23*0.85+G23+AD23*D23+D23*AC23+AE23+AB23</f>
        <v>-51.965975999999941</v>
      </c>
      <c r="K23" s="19">
        <f t="shared" ref="K23:K30" si="5">J23/D23</f>
        <v>-2.8869986666666634</v>
      </c>
      <c r="L23" s="19">
        <v>80</v>
      </c>
      <c r="M23" s="19">
        <f t="shared" ref="M23:M30" si="6">IFERROR(D23/L23,"-")</f>
        <v>0.22500000000000001</v>
      </c>
      <c r="N23" s="19">
        <v>0</v>
      </c>
      <c r="O23" s="19">
        <f t="shared" ref="O23:P23" si="7">D23/7</f>
        <v>2.5714285714285716</v>
      </c>
      <c r="P23" s="19">
        <f t="shared" si="7"/>
        <v>0</v>
      </c>
      <c r="Q23" s="19">
        <f t="shared" ref="Q23:Q30" si="8">ROUNDDOWN(N23/(O23+P23),0)</f>
        <v>0</v>
      </c>
      <c r="R23" s="43"/>
      <c r="S23" s="44"/>
      <c r="T23" s="45"/>
      <c r="U23" s="43">
        <v>14</v>
      </c>
      <c r="V23" s="43">
        <f t="shared" ref="V23:V30" si="9">IFERROR(U23/D23,0)</f>
        <v>0.77777777777777779</v>
      </c>
      <c r="W23" s="43">
        <f t="shared" ref="W23:W30" si="10">IFERROR(G23/(U23+X23)*-1,0)</f>
        <v>7.1231249999999999</v>
      </c>
      <c r="X23" s="43">
        <v>2</v>
      </c>
      <c r="Y23" s="43" t="s">
        <v>48</v>
      </c>
      <c r="Z23" s="46">
        <f t="shared" ref="Z23:Z30" si="11">IF(OR(Y23="UsLargeStandardSize",Y23="UsSmallStandardSize"),-2.4,-1.2)</f>
        <v>-2.4</v>
      </c>
      <c r="AA23" s="43">
        <v>0.47733777777777786</v>
      </c>
      <c r="AB23" s="43">
        <f t="shared" ref="AB23:AB30" si="12">IFERROR(Z23*AA23*D23*3,0)</f>
        <v>-61.862976000000003</v>
      </c>
      <c r="AC23" s="43">
        <v>-6.94</v>
      </c>
      <c r="AD23" s="43">
        <v>-7.42</v>
      </c>
      <c r="AE23" s="43">
        <v>0</v>
      </c>
      <c r="AF23" s="48">
        <v>0.31318681318681302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27.90666666666667</v>
      </c>
      <c r="D24" s="19">
        <v>12</v>
      </c>
      <c r="E24" s="19">
        <v>0</v>
      </c>
      <c r="F24" s="19">
        <v>334.88000000000005</v>
      </c>
      <c r="G24" s="19">
        <v>-22.82</v>
      </c>
      <c r="H24" s="19">
        <f t="shared" si="2"/>
        <v>6.8143812709030097E-2</v>
      </c>
      <c r="I24" s="19">
        <f t="shared" si="3"/>
        <v>0.14412928810320122</v>
      </c>
      <c r="J24" s="19">
        <f t="shared" si="4"/>
        <v>48.266016000000036</v>
      </c>
      <c r="K24" s="19">
        <f t="shared" si="5"/>
        <v>4.0221680000000033</v>
      </c>
      <c r="L24" s="19">
        <v>69</v>
      </c>
      <c r="M24" s="19">
        <f t="shared" si="6"/>
        <v>0.17391304347826086</v>
      </c>
      <c r="N24" s="19">
        <v>159</v>
      </c>
      <c r="O24" s="19">
        <f t="shared" ref="O24:P24" si="13">D24/7</f>
        <v>1.7142857142857142</v>
      </c>
      <c r="P24" s="19">
        <f t="shared" si="13"/>
        <v>0</v>
      </c>
      <c r="Q24" s="19">
        <f t="shared" si="8"/>
        <v>92</v>
      </c>
      <c r="R24" s="43"/>
      <c r="S24" s="44"/>
      <c r="T24" s="45"/>
      <c r="U24" s="43">
        <v>6</v>
      </c>
      <c r="V24" s="43">
        <f t="shared" si="9"/>
        <v>0.5</v>
      </c>
      <c r="W24" s="43">
        <f t="shared" si="10"/>
        <v>3.8033333333333332</v>
      </c>
      <c r="X24" s="43">
        <v>0</v>
      </c>
      <c r="Y24" s="43" t="s">
        <v>48</v>
      </c>
      <c r="Z24" s="46">
        <f t="shared" si="11"/>
        <v>-2.4</v>
      </c>
      <c r="AA24" s="43">
        <v>0.47733777777777786</v>
      </c>
      <c r="AB24" s="43">
        <f t="shared" si="12"/>
        <v>-41.241984000000002</v>
      </c>
      <c r="AC24" s="43">
        <v>-6.94</v>
      </c>
      <c r="AD24" s="43">
        <v>-7.42</v>
      </c>
      <c r="AE24" s="43">
        <v>0</v>
      </c>
      <c r="AF24" s="43">
        <v>0.78947368421052599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29.990000000000002</v>
      </c>
      <c r="D25" s="19">
        <v>9</v>
      </c>
      <c r="E25" s="19">
        <v>0</v>
      </c>
      <c r="F25" s="19">
        <v>269.91000000000003</v>
      </c>
      <c r="G25" s="19">
        <v>0</v>
      </c>
      <c r="H25" s="19">
        <f t="shared" si="2"/>
        <v>0</v>
      </c>
      <c r="I25" s="19">
        <f t="shared" si="3"/>
        <v>0.25657445815271757</v>
      </c>
      <c r="J25" s="19">
        <f t="shared" si="4"/>
        <v>69.252012000000008</v>
      </c>
      <c r="K25" s="19">
        <f t="shared" si="5"/>
        <v>7.694668000000001</v>
      </c>
      <c r="L25" s="19">
        <v>42</v>
      </c>
      <c r="M25" s="19">
        <f t="shared" si="6"/>
        <v>0.21428571428571427</v>
      </c>
      <c r="N25" s="19">
        <v>149</v>
      </c>
      <c r="O25" s="19">
        <f t="shared" ref="O25:P25" si="14">D25/7</f>
        <v>1.2857142857142858</v>
      </c>
      <c r="P25" s="19">
        <f t="shared" si="14"/>
        <v>0</v>
      </c>
      <c r="Q25" s="19">
        <f t="shared" si="8"/>
        <v>115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11"/>
        <v>-2.4</v>
      </c>
      <c r="AA25" s="43">
        <v>0.47733777777777786</v>
      </c>
      <c r="AB25" s="43">
        <f t="shared" si="12"/>
        <v>-30.931488000000002</v>
      </c>
      <c r="AC25" s="43">
        <v>-6.94</v>
      </c>
      <c r="AD25" s="43">
        <v>-7.42</v>
      </c>
      <c r="AE25" s="43">
        <v>0</v>
      </c>
      <c r="AF25" s="48">
        <v>0.76397515527950299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29.99</v>
      </c>
      <c r="D26" s="19">
        <v>6</v>
      </c>
      <c r="E26" s="19">
        <v>0</v>
      </c>
      <c r="F26" s="19">
        <v>179.94</v>
      </c>
      <c r="G26" s="19">
        <v>0</v>
      </c>
      <c r="H26" s="19">
        <f t="shared" si="2"/>
        <v>0</v>
      </c>
      <c r="I26" s="19">
        <f t="shared" si="3"/>
        <v>0.25657445815271751</v>
      </c>
      <c r="J26" s="19">
        <f t="shared" si="4"/>
        <v>46.168007999999986</v>
      </c>
      <c r="K26" s="19">
        <f t="shared" si="5"/>
        <v>7.6946679999999974</v>
      </c>
      <c r="L26" s="19">
        <v>49</v>
      </c>
      <c r="M26" s="19">
        <f t="shared" si="6"/>
        <v>0.12244897959183673</v>
      </c>
      <c r="N26" s="19">
        <v>143</v>
      </c>
      <c r="O26" s="19">
        <f t="shared" ref="O26:P26" si="15">D26/7</f>
        <v>0.8571428571428571</v>
      </c>
      <c r="P26" s="19">
        <f t="shared" si="15"/>
        <v>0</v>
      </c>
      <c r="Q26" s="19">
        <f t="shared" si="8"/>
        <v>166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11"/>
        <v>-2.4</v>
      </c>
      <c r="AA26" s="43">
        <v>0.47733777777777786</v>
      </c>
      <c r="AB26" s="43">
        <f t="shared" si="12"/>
        <v>-20.620992000000001</v>
      </c>
      <c r="AC26" s="43">
        <v>-6.94</v>
      </c>
      <c r="AD26" s="43">
        <v>-7.42</v>
      </c>
      <c r="AE26" s="43">
        <v>0</v>
      </c>
      <c r="AF26" s="48">
        <v>1.0469798657718099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29.990000000000002</v>
      </c>
      <c r="D27" s="19">
        <v>9</v>
      </c>
      <c r="E27" s="19">
        <v>0</v>
      </c>
      <c r="F27" s="19">
        <v>269.91000000000003</v>
      </c>
      <c r="G27" s="19">
        <v>0</v>
      </c>
      <c r="H27" s="19">
        <f t="shared" si="2"/>
        <v>0</v>
      </c>
      <c r="I27" s="19">
        <f t="shared" si="3"/>
        <v>0.25657445815271757</v>
      </c>
      <c r="J27" s="19">
        <f t="shared" si="4"/>
        <v>69.252012000000008</v>
      </c>
      <c r="K27" s="19">
        <f t="shared" si="5"/>
        <v>7.694668000000001</v>
      </c>
      <c r="L27" s="19">
        <v>30</v>
      </c>
      <c r="M27" s="19">
        <f t="shared" si="6"/>
        <v>0.3</v>
      </c>
      <c r="N27" s="19">
        <v>133</v>
      </c>
      <c r="O27" s="19">
        <f t="shared" ref="O27:P27" si="16">D27/7</f>
        <v>1.2857142857142858</v>
      </c>
      <c r="P27" s="19">
        <f t="shared" si="16"/>
        <v>0</v>
      </c>
      <c r="Q27" s="19">
        <f t="shared" si="8"/>
        <v>103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11"/>
        <v>-2.4</v>
      </c>
      <c r="AA27" s="43">
        <v>0.47733777777777786</v>
      </c>
      <c r="AB27" s="43">
        <f t="shared" si="12"/>
        <v>-30.931488000000002</v>
      </c>
      <c r="AC27" s="43">
        <v>-6.94</v>
      </c>
      <c r="AD27" s="43">
        <v>-7.42</v>
      </c>
      <c r="AE27" s="43">
        <v>0</v>
      </c>
      <c r="AF27" s="48">
        <v>0.80250783699059502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29.990000000000006</v>
      </c>
      <c r="D28" s="19">
        <v>12</v>
      </c>
      <c r="E28" s="19">
        <v>0</v>
      </c>
      <c r="F28" s="19">
        <v>359.88000000000005</v>
      </c>
      <c r="G28" s="19">
        <v>0</v>
      </c>
      <c r="H28" s="19">
        <f t="shared" si="2"/>
        <v>0</v>
      </c>
      <c r="I28" s="19">
        <f t="shared" si="3"/>
        <v>0.25657445815271762</v>
      </c>
      <c r="J28" s="19">
        <f t="shared" si="4"/>
        <v>92.336016000000029</v>
      </c>
      <c r="K28" s="19">
        <f t="shared" si="5"/>
        <v>7.6946680000000027</v>
      </c>
      <c r="L28" s="19">
        <v>42</v>
      </c>
      <c r="M28" s="19">
        <f t="shared" si="6"/>
        <v>0.2857142857142857</v>
      </c>
      <c r="N28" s="19">
        <v>124</v>
      </c>
      <c r="O28" s="19">
        <f t="shared" ref="O28:P28" si="17">D28/7</f>
        <v>1.7142857142857142</v>
      </c>
      <c r="P28" s="19">
        <f t="shared" si="17"/>
        <v>0</v>
      </c>
      <c r="Q28" s="19">
        <f t="shared" si="8"/>
        <v>72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1"/>
        <v>-2.4</v>
      </c>
      <c r="AA28" s="43">
        <v>0.47733777777777786</v>
      </c>
      <c r="AB28" s="43">
        <f t="shared" si="12"/>
        <v>-41.241984000000002</v>
      </c>
      <c r="AC28" s="43">
        <v>-6.94</v>
      </c>
      <c r="AD28" s="43">
        <v>-7.42</v>
      </c>
      <c r="AE28" s="43">
        <v>0</v>
      </c>
      <c r="AF28" s="48">
        <v>0.90789473684210498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29.99</v>
      </c>
      <c r="D29" s="19">
        <v>3</v>
      </c>
      <c r="E29" s="19">
        <v>0</v>
      </c>
      <c r="F29" s="19">
        <v>89.97</v>
      </c>
      <c r="G29" s="19">
        <v>0</v>
      </c>
      <c r="H29" s="19">
        <f t="shared" si="2"/>
        <v>0</v>
      </c>
      <c r="I29" s="19">
        <f t="shared" si="3"/>
        <v>0.25657445815271751</v>
      </c>
      <c r="J29" s="19">
        <f t="shared" si="4"/>
        <v>23.084003999999993</v>
      </c>
      <c r="K29" s="19">
        <f t="shared" si="5"/>
        <v>7.6946679999999974</v>
      </c>
      <c r="L29" s="19">
        <v>17</v>
      </c>
      <c r="M29" s="19">
        <f t="shared" si="6"/>
        <v>0.17647058823529413</v>
      </c>
      <c r="N29" s="19">
        <v>124</v>
      </c>
      <c r="O29" s="19">
        <f t="shared" ref="O29:P29" si="18">D29/7</f>
        <v>0.42857142857142855</v>
      </c>
      <c r="P29" s="19">
        <f t="shared" si="18"/>
        <v>0</v>
      </c>
      <c r="Q29" s="19">
        <f t="shared" si="8"/>
        <v>289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0.47733777777777786</v>
      </c>
      <c r="AB29" s="43">
        <f t="shared" si="12"/>
        <v>-10.310496000000001</v>
      </c>
      <c r="AC29" s="43">
        <v>-6.94</v>
      </c>
      <c r="AD29" s="43">
        <v>-7.42</v>
      </c>
      <c r="AE29" s="43">
        <v>0</v>
      </c>
      <c r="AF29" s="48">
        <v>1.12455516014234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29.99</v>
      </c>
      <c r="D30" s="19">
        <v>3</v>
      </c>
      <c r="E30" s="19">
        <v>0</v>
      </c>
      <c r="F30" s="19">
        <v>89.97</v>
      </c>
      <c r="G30" s="19">
        <v>0</v>
      </c>
      <c r="H30" s="19">
        <f t="shared" si="2"/>
        <v>0</v>
      </c>
      <c r="I30" s="19">
        <f t="shared" si="3"/>
        <v>0.25657445815271751</v>
      </c>
      <c r="J30" s="19">
        <f t="shared" si="4"/>
        <v>23.084003999999993</v>
      </c>
      <c r="K30" s="19">
        <f t="shared" si="5"/>
        <v>7.6946679999999974</v>
      </c>
      <c r="L30" s="19">
        <v>28</v>
      </c>
      <c r="M30" s="19">
        <f t="shared" si="6"/>
        <v>0.10714285714285714</v>
      </c>
      <c r="N30" s="19">
        <v>118</v>
      </c>
      <c r="O30" s="19">
        <f t="shared" ref="O30:P30" si="19">D30/7</f>
        <v>0.42857142857142855</v>
      </c>
      <c r="P30" s="19">
        <f t="shared" si="19"/>
        <v>0</v>
      </c>
      <c r="Q30" s="19">
        <f t="shared" si="8"/>
        <v>275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1"/>
        <v>-2.4</v>
      </c>
      <c r="AA30" s="43">
        <v>0.47733777777777786</v>
      </c>
      <c r="AB30" s="43">
        <f t="shared" si="12"/>
        <v>-10.310496000000001</v>
      </c>
      <c r="AC30" s="43">
        <v>-6.94</v>
      </c>
      <c r="AD30" s="43">
        <v>-7.42</v>
      </c>
      <c r="AE30" s="43">
        <v>0</v>
      </c>
      <c r="AF30" s="49">
        <v>0.71244635193132999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125" priority="1" operator="lessThan">
      <formula>100</formula>
    </cfRule>
  </conditionalFormatting>
  <conditionalFormatting sqref="Q1:Q3 Q12:Q1000">
    <cfRule type="cellIs" dxfId="124" priority="2" operator="lessThan">
      <formula>100</formula>
    </cfRule>
  </conditionalFormatting>
  <conditionalFormatting sqref="I1:I3 I12:I1000">
    <cfRule type="cellIs" dxfId="123" priority="3" operator="lessThan">
      <formula>0.05</formula>
    </cfRule>
  </conditionalFormatting>
  <conditionalFormatting sqref="Q4">
    <cfRule type="cellIs" dxfId="122" priority="4" operator="lessThan">
      <formula>100</formula>
    </cfRule>
  </conditionalFormatting>
  <conditionalFormatting sqref="Q4">
    <cfRule type="cellIs" dxfId="121" priority="5" operator="lessThan">
      <formula>100</formula>
    </cfRule>
  </conditionalFormatting>
  <conditionalFormatting sqref="I4">
    <cfRule type="cellIs" dxfId="120" priority="6" operator="lessThan">
      <formula>0.05</formula>
    </cfRule>
  </conditionalFormatting>
  <conditionalFormatting sqref="Q5">
    <cfRule type="cellIs" dxfId="119" priority="7" operator="lessThan">
      <formula>100</formula>
    </cfRule>
  </conditionalFormatting>
  <conditionalFormatting sqref="Q5">
    <cfRule type="cellIs" dxfId="118" priority="8" operator="lessThan">
      <formula>100</formula>
    </cfRule>
  </conditionalFormatting>
  <conditionalFormatting sqref="I5">
    <cfRule type="cellIs" dxfId="117" priority="9" operator="lessThan">
      <formula>0.05</formula>
    </cfRule>
  </conditionalFormatting>
  <conditionalFormatting sqref="Q6:Q11">
    <cfRule type="cellIs" dxfId="116" priority="10" operator="lessThan">
      <formula>100</formula>
    </cfRule>
  </conditionalFormatting>
  <conditionalFormatting sqref="Q6:Q11">
    <cfRule type="cellIs" dxfId="115" priority="11" operator="lessThan">
      <formula>100</formula>
    </cfRule>
  </conditionalFormatting>
  <conditionalFormatting sqref="I6:I11">
    <cfRule type="cellIs" dxfId="114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IFERROR(__xludf.DUMMYFUNCTION("IFERROR(VLOOKUP(B2,IMPORTRANGE(""https://docs.google.com/spreadsheets/d/1V-qh4gaE8Fnon_cFgLuR_3iyE-fuVbrHr9YQylaPLK4/edit#gid=0"",""Sheet1!A2:F100""),2,FALSE),"""")"),"")</f>
        <v/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IFERROR(__xludf.DUMMYFUNCTION("IFERROR(VLOOKUP(B2,IMPORTRANGE(""https://docs.google.com/spreadsheets/d/1V-qh4gaE8Fnon_cFgLuR_3iyE-fuVbrHr9YQylaPLK4/edit?usp=sharing"",""Sheet1!A1:AA1000""),3,FALSE),"""")"),"")</f>
        <v/>
      </c>
      <c r="B2" s="4" t="s">
        <v>86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16.094117647058823</v>
      </c>
      <c r="D3" s="8">
        <f>SUM(D4:D99793)</f>
        <v>11</v>
      </c>
      <c r="E3" s="8"/>
      <c r="F3" s="9">
        <f t="shared" ref="F3:G3" si="0">SUM(F4:F99793)</f>
        <v>164.89</v>
      </c>
      <c r="G3" s="9">
        <f t="shared" si="0"/>
        <v>0</v>
      </c>
      <c r="H3" s="10">
        <f>G3/F3*-1</f>
        <v>0</v>
      </c>
      <c r="I3" s="11">
        <f>J3/F3</f>
        <v>-0.24384033800311317</v>
      </c>
      <c r="J3" s="9">
        <f>SUM(J4:J99793)</f>
        <v>-40.206833333333329</v>
      </c>
      <c r="K3" s="9">
        <f>J3/D3</f>
        <v>-3.6551666666666662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/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/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/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/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/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/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/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"/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/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/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/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/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hidden="1" customHeight="1" x14ac:dyDescent="0.2">
      <c r="A19" s="2"/>
      <c r="B19" s="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43"/>
      <c r="S19" s="44"/>
      <c r="T19" s="45"/>
      <c r="U19" s="43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8"/>
    </row>
    <row r="20" spans="1:32" s="47" customFormat="1" ht="15.75" hidden="1" customHeight="1" x14ac:dyDescent="0.2">
      <c r="A20" s="2"/>
      <c r="B20" s="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3"/>
      <c r="S20" s="44"/>
      <c r="T20" s="45"/>
      <c r="U20" s="43"/>
      <c r="V20" s="43"/>
      <c r="W20" s="43"/>
      <c r="X20" s="43"/>
      <c r="Y20" s="43"/>
      <c r="Z20" s="46"/>
      <c r="AA20" s="43"/>
      <c r="AB20" s="43"/>
      <c r="AC20" s="43"/>
      <c r="AD20" s="43"/>
      <c r="AE20" s="43"/>
      <c r="AF20" s="48"/>
    </row>
    <row r="21" spans="1:32" s="47" customFormat="1" ht="15.75" hidden="1" customHeight="1" x14ac:dyDescent="0.2">
      <c r="A21" s="2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3"/>
      <c r="S21" s="44"/>
      <c r="T21" s="45"/>
      <c r="U21" s="43"/>
      <c r="V21" s="43"/>
      <c r="W21" s="43"/>
      <c r="X21" s="43"/>
      <c r="Y21" s="43"/>
      <c r="Z21" s="46"/>
      <c r="AA21" s="43"/>
      <c r="AB21" s="43"/>
      <c r="AC21" s="43"/>
      <c r="AD21" s="43"/>
      <c r="AE21" s="43"/>
      <c r="AF21" s="48"/>
    </row>
    <row r="22" spans="1:32" s="47" customFormat="1" ht="15.75" hidden="1" customHeight="1" x14ac:dyDescent="0.2">
      <c r="A22" s="2"/>
      <c r="B22" s="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3"/>
      <c r="S22" s="44"/>
      <c r="T22" s="45"/>
      <c r="U22" s="43"/>
      <c r="V22" s="43"/>
      <c r="W22" s="43"/>
      <c r="X22" s="43"/>
      <c r="Y22" s="43"/>
      <c r="Z22" s="46"/>
      <c r="AA22" s="43"/>
      <c r="AB22" s="43"/>
      <c r="AC22" s="43"/>
      <c r="AD22" s="43"/>
      <c r="AE22" s="43"/>
      <c r="AF22" s="48"/>
    </row>
    <row r="23" spans="1:32" s="47" customFormat="1" ht="15.75" hidden="1" customHeight="1" x14ac:dyDescent="0.2">
      <c r="A23" s="2"/>
      <c r="B23" s="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43"/>
      <c r="S23" s="44"/>
      <c r="T23" s="45"/>
      <c r="U23" s="43"/>
      <c r="V23" s="43"/>
      <c r="W23" s="43"/>
      <c r="X23" s="43"/>
      <c r="Y23" s="43"/>
      <c r="Z23" s="46"/>
      <c r="AA23" s="43"/>
      <c r="AB23" s="43"/>
      <c r="AC23" s="43"/>
      <c r="AD23" s="43"/>
      <c r="AE23" s="43"/>
      <c r="AF23" s="48"/>
    </row>
    <row r="24" spans="1:32" s="47" customFormat="1" ht="15.75" hidden="1" customHeight="1" x14ac:dyDescent="0.2">
      <c r="A24" s="2"/>
      <c r="B24" s="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43"/>
      <c r="S24" s="44"/>
      <c r="T24" s="45"/>
      <c r="U24" s="43"/>
      <c r="V24" s="43"/>
      <c r="W24" s="43"/>
      <c r="X24" s="43"/>
      <c r="Y24" s="43"/>
      <c r="Z24" s="46"/>
      <c r="AA24" s="43"/>
      <c r="AB24" s="43"/>
      <c r="AC24" s="43"/>
      <c r="AD24" s="43"/>
      <c r="AE24" s="43"/>
      <c r="AF24" s="43"/>
    </row>
    <row r="25" spans="1:32" s="47" customFormat="1" ht="15.75" hidden="1" customHeight="1" x14ac:dyDescent="0.2">
      <c r="A25" s="2"/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43"/>
      <c r="S25" s="44"/>
      <c r="T25" s="45"/>
      <c r="U25" s="43"/>
      <c r="V25" s="43"/>
      <c r="W25" s="43"/>
      <c r="X25" s="43"/>
      <c r="Y25" s="43"/>
      <c r="Z25" s="46"/>
      <c r="AA25" s="43"/>
      <c r="AB25" s="43"/>
      <c r="AC25" s="43"/>
      <c r="AD25" s="43"/>
      <c r="AE25" s="43"/>
      <c r="AF25" s="48"/>
    </row>
    <row r="26" spans="1:32" s="47" customFormat="1" ht="15.75" hidden="1" customHeight="1" x14ac:dyDescent="0.2">
      <c r="A26" s="2"/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43"/>
      <c r="S26" s="44"/>
      <c r="T26" s="45"/>
      <c r="U26" s="43"/>
      <c r="V26" s="43"/>
      <c r="W26" s="43"/>
      <c r="X26" s="43"/>
      <c r="Y26" s="43"/>
      <c r="Z26" s="46"/>
      <c r="AA26" s="43"/>
      <c r="AB26" s="43"/>
      <c r="AC26" s="43"/>
      <c r="AD26" s="43"/>
      <c r="AE26" s="43"/>
      <c r="AF26" s="48"/>
    </row>
    <row r="27" spans="1:32" s="47" customFormat="1" ht="15.75" hidden="1" customHeight="1" x14ac:dyDescent="0.2">
      <c r="A27" s="2"/>
      <c r="B27" s="2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43"/>
      <c r="S27" s="44"/>
      <c r="T27" s="45"/>
      <c r="U27" s="43"/>
      <c r="V27" s="43"/>
      <c r="W27" s="43"/>
      <c r="X27" s="43"/>
      <c r="Y27" s="43"/>
      <c r="Z27" s="46"/>
      <c r="AA27" s="43"/>
      <c r="AB27" s="43"/>
      <c r="AC27" s="43"/>
      <c r="AD27" s="43"/>
      <c r="AE27" s="43"/>
      <c r="AF27" s="48"/>
    </row>
    <row r="28" spans="1:32" s="47" customFormat="1" ht="15.75" customHeight="1" x14ac:dyDescent="0.2">
      <c r="A28" s="2" t="s">
        <v>57</v>
      </c>
      <c r="B28" s="2"/>
      <c r="C28" s="19">
        <f t="shared" ref="C28:C30" si="1">IFERROR(F28/D28," - ")</f>
        <v>14.99</v>
      </c>
      <c r="D28" s="19">
        <v>5</v>
      </c>
      <c r="E28" s="19">
        <v>0</v>
      </c>
      <c r="F28" s="19">
        <v>74.95</v>
      </c>
      <c r="G28" s="19">
        <v>0</v>
      </c>
      <c r="H28" s="19">
        <f t="shared" ref="H28:H30" si="2">G28/F28*-1</f>
        <v>0</v>
      </c>
      <c r="I28" s="19">
        <f t="shared" ref="I28:I30" si="3">J28/F28</f>
        <v>-0.24384033800311311</v>
      </c>
      <c r="J28" s="19">
        <f t="shared" ref="J28:J30" si="4">F28*0.85+G28+AD28*D28+D28*AC28+AE28+AB28</f>
        <v>-18.275833333333328</v>
      </c>
      <c r="K28" s="19">
        <f t="shared" ref="K28:K30" si="5">J28/D28</f>
        <v>-3.6551666666666653</v>
      </c>
      <c r="L28" s="19">
        <v>303</v>
      </c>
      <c r="M28" s="19">
        <f t="shared" ref="M28:M30" si="6">IFERROR(D28/L28,"-")</f>
        <v>1.65016501650165E-2</v>
      </c>
      <c r="N28" s="19">
        <v>0</v>
      </c>
      <c r="O28" s="19">
        <f t="shared" ref="O28:P28" si="7">D28/7</f>
        <v>0.7142857142857143</v>
      </c>
      <c r="P28" s="19">
        <f t="shared" si="7"/>
        <v>0</v>
      </c>
      <c r="Q28" s="19">
        <f t="shared" ref="Q28:Q30" si="8">ROUNDDOWN(N28/(O28+P28),0)</f>
        <v>0</v>
      </c>
      <c r="R28" s="43"/>
      <c r="S28" s="44"/>
      <c r="T28" s="45"/>
      <c r="U28" s="43">
        <v>0</v>
      </c>
      <c r="V28" s="43">
        <f t="shared" ref="V28:V30" si="9">IFERROR(U28/D28,0)</f>
        <v>0</v>
      </c>
      <c r="W28" s="43">
        <f t="shared" ref="W28:W30" si="10">IFERROR(G28/(U28+X28)*-1,0)</f>
        <v>0</v>
      </c>
      <c r="X28" s="43">
        <v>0</v>
      </c>
      <c r="Y28" s="43" t="s">
        <v>48</v>
      </c>
      <c r="Z28" s="46">
        <f t="shared" ref="Z28:Z30" si="11">IF(OR(Y28="UsLargeStandardSize",Y28="UsSmallStandardSize"),-2.4,-1.2)</f>
        <v>-2.4</v>
      </c>
      <c r="AA28" s="43">
        <v>0.37731481481481483</v>
      </c>
      <c r="AB28" s="43">
        <f t="shared" ref="AB28:AB30" si="12">IFERROR(Z28*AA28*D28*3,0)</f>
        <v>-13.583333333333332</v>
      </c>
      <c r="AC28" s="43">
        <v>-6.18</v>
      </c>
      <c r="AD28" s="43">
        <v>-7.5</v>
      </c>
      <c r="AE28" s="43">
        <v>0</v>
      </c>
      <c r="AF28" s="48">
        <v>0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14.99</v>
      </c>
      <c r="D29" s="19">
        <v>6</v>
      </c>
      <c r="E29" s="19">
        <v>0</v>
      </c>
      <c r="F29" s="19">
        <v>89.94</v>
      </c>
      <c r="G29" s="19">
        <v>0</v>
      </c>
      <c r="H29" s="19">
        <f t="shared" si="2"/>
        <v>0</v>
      </c>
      <c r="I29" s="19">
        <f t="shared" si="3"/>
        <v>-0.24384033800311319</v>
      </c>
      <c r="J29" s="19">
        <f t="shared" si="4"/>
        <v>-21.931000000000001</v>
      </c>
      <c r="K29" s="19">
        <f t="shared" si="5"/>
        <v>-3.6551666666666667</v>
      </c>
      <c r="L29" s="19">
        <v>278</v>
      </c>
      <c r="M29" s="19">
        <f t="shared" si="6"/>
        <v>2.1582733812949641E-2</v>
      </c>
      <c r="N29" s="19">
        <v>0</v>
      </c>
      <c r="O29" s="19">
        <f t="shared" ref="O29:P29" si="13">D29/7</f>
        <v>0.8571428571428571</v>
      </c>
      <c r="P29" s="19">
        <f t="shared" si="13"/>
        <v>0</v>
      </c>
      <c r="Q29" s="19">
        <f t="shared" si="8"/>
        <v>0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0.37731481481481483</v>
      </c>
      <c r="AB29" s="43">
        <f t="shared" si="12"/>
        <v>-16.3</v>
      </c>
      <c r="AC29" s="43">
        <v>-6.18</v>
      </c>
      <c r="AD29" s="43">
        <v>-7.5</v>
      </c>
      <c r="AE29" s="43">
        <v>0</v>
      </c>
      <c r="AF29" s="48">
        <v>9</v>
      </c>
    </row>
    <row r="30" spans="1:32" s="47" customFormat="1" ht="15.75" customHeight="1" x14ac:dyDescent="0.2">
      <c r="A30" s="2" t="s">
        <v>59</v>
      </c>
      <c r="B30" s="2"/>
      <c r="C30" s="19" t="str">
        <f t="shared" si="1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2"/>
        <v>#DIV/0!</v>
      </c>
      <c r="I30" s="19" t="e">
        <f t="shared" si="3"/>
        <v>#DIV/0!</v>
      </c>
      <c r="J30" s="19">
        <f t="shared" si="4"/>
        <v>0</v>
      </c>
      <c r="K30" s="19" t="e">
        <f t="shared" si="5"/>
        <v>#DIV/0!</v>
      </c>
      <c r="L30" s="19">
        <v>0</v>
      </c>
      <c r="M30" s="19" t="str">
        <f t="shared" si="6"/>
        <v>-</v>
      </c>
      <c r="N30" s="19">
        <v>0</v>
      </c>
      <c r="O30" s="19">
        <f t="shared" ref="O30:P30" si="14">D30/7</f>
        <v>0</v>
      </c>
      <c r="P30" s="19">
        <f t="shared" si="14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1"/>
        <v>-2.4</v>
      </c>
      <c r="AA30" s="43">
        <v>0.37731481481481483</v>
      </c>
      <c r="AB30" s="43">
        <f t="shared" si="12"/>
        <v>0</v>
      </c>
      <c r="AC30" s="43">
        <v>-6.18</v>
      </c>
      <c r="AD30" s="43">
        <v>-7.5</v>
      </c>
      <c r="AE30" s="43">
        <v>0</v>
      </c>
      <c r="AF30" s="49">
        <v>18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113" priority="1" operator="lessThan">
      <formula>100</formula>
    </cfRule>
  </conditionalFormatting>
  <conditionalFormatting sqref="Q1:Q4 Q31:Q1000">
    <cfRule type="cellIs" dxfId="112" priority="2" operator="lessThan">
      <formula>100</formula>
    </cfRule>
  </conditionalFormatting>
  <conditionalFormatting sqref="I1:I4 I31:I1000">
    <cfRule type="cellIs" dxfId="111" priority="3" operator="lessThan">
      <formula>0.05</formula>
    </cfRule>
  </conditionalFormatting>
  <conditionalFormatting sqref="Q5">
    <cfRule type="cellIs" dxfId="110" priority="4" operator="lessThan">
      <formula>100</formula>
    </cfRule>
  </conditionalFormatting>
  <conditionalFormatting sqref="Q5">
    <cfRule type="cellIs" dxfId="109" priority="5" operator="lessThan">
      <formula>100</formula>
    </cfRule>
  </conditionalFormatting>
  <conditionalFormatting sqref="I5">
    <cfRule type="cellIs" dxfId="108" priority="6" operator="lessThan">
      <formula>0.05</formula>
    </cfRule>
  </conditionalFormatting>
  <conditionalFormatting sqref="Q6:Q30">
    <cfRule type="cellIs" dxfId="107" priority="7" operator="lessThan">
      <formula>100</formula>
    </cfRule>
  </conditionalFormatting>
  <conditionalFormatting sqref="Q6:Q30">
    <cfRule type="cellIs" dxfId="106" priority="8" operator="lessThan">
      <formula>100</formula>
    </cfRule>
  </conditionalFormatting>
  <conditionalFormatting sqref="I6:I30">
    <cfRule type="cellIs" dxfId="105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tabSelected="1"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IFERROR(__xludf.DUMMYFUNCTION("VLOOKUP(B2,IMPORTRANGE(""https://docs.google.com/spreadsheets/d/1V-qh4gaE8Fnon_cFgLuR_3iyE-fuVbrHr9YQylaPLK4/edit"",""Sheet1!A2:F100""),2,FALSE)"),"Watt Meter Double")</f>
        <v>Watt Meter Double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IFERROR(__xludf.DUMMYFUNCTION("IFERROR(VLOOKUP(B2,IMPORTRANGE(""https://docs.google.com/spreadsheets/d/1V-qh4gaE8Fnon_cFgLuR_3iyE-fuVbrHr9YQylaPLK4/edit?usp=sharing"",""Sheet1!A1:AA1000""),3,FALSE),"""")"),"B083HKN2H1")</f>
        <v>B083HKN2H1</v>
      </c>
      <c r="B2" s="4" t="s">
        <v>60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18.035294117647059</v>
      </c>
      <c r="D3" s="8">
        <f>SUM(D4:D99793)</f>
        <v>243</v>
      </c>
      <c r="E3" s="8"/>
      <c r="F3" s="9">
        <f t="shared" ref="F3:G3" si="0">SUM(F4:F99793)</f>
        <v>6647.57</v>
      </c>
      <c r="G3" s="9">
        <f t="shared" si="0"/>
        <v>-1509.51</v>
      </c>
      <c r="H3" s="10">
        <f>G3/F3*-1</f>
        <v>0.22707696195752736</v>
      </c>
      <c r="I3" s="11">
        <f>J3/F3</f>
        <v>5.7898854193619009E-2</v>
      </c>
      <c r="J3" s="9">
        <f>SUM(J4:J99793)</f>
        <v>384.88668617187591</v>
      </c>
      <c r="K3" s="9">
        <f>J3/D3</f>
        <v>1.5838958278678021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122</v>
      </c>
      <c r="V3" s="10">
        <f>AVERAGE(V4:V99793)</f>
        <v>0.18587865361762421</v>
      </c>
      <c r="W3" s="9">
        <f>ROUND(AVERAGE(W4:W99793),2)</f>
        <v>2.97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customHeight="1" x14ac:dyDescent="0.2">
      <c r="A5" s="2" t="s">
        <v>33</v>
      </c>
      <c r="B5" s="2"/>
      <c r="C5" s="19">
        <f t="shared" ref="C5:C30" si="1">IFERROR(F5/D5," - ")</f>
        <v>25.545555555555559</v>
      </c>
      <c r="D5" s="19">
        <v>9</v>
      </c>
      <c r="E5" s="19">
        <v>0</v>
      </c>
      <c r="F5" s="19">
        <v>229.91000000000003</v>
      </c>
      <c r="G5" s="19">
        <v>-185.5</v>
      </c>
      <c r="H5" s="19">
        <f t="shared" ref="H5:H30" si="2">G5/F5*-1</f>
        <v>0.80683745813579222</v>
      </c>
      <c r="I5" s="19">
        <f t="shared" ref="I5:I30" si="3">J5/F5</f>
        <v>-0.56121488605595649</v>
      </c>
      <c r="J5" s="19">
        <f t="shared" ref="J5:J30" si="4">F5*0.85+G5+AD5*D5+D5*AC5+AE5+AB5</f>
        <v>-129.02891445312497</v>
      </c>
      <c r="K5" s="19">
        <f t="shared" ref="K5:K30" si="5">J5/D5</f>
        <v>-14.336546050347218</v>
      </c>
      <c r="L5" s="19">
        <v>141</v>
      </c>
      <c r="M5" s="19">
        <f t="shared" ref="M5:M30" si="6">IFERROR(D5/L5,"-")</f>
        <v>6.3829787234042548E-2</v>
      </c>
      <c r="N5" s="19">
        <v>198</v>
      </c>
      <c r="O5" s="19">
        <f t="shared" ref="O5:P5" si="7">D5/7</f>
        <v>1.2857142857142858</v>
      </c>
      <c r="P5" s="19">
        <f t="shared" si="7"/>
        <v>0</v>
      </c>
      <c r="Q5" s="19">
        <f t="shared" ref="Q5:Q30" si="8">ROUNDDOWN(N5/(O5+P5),0)</f>
        <v>154</v>
      </c>
      <c r="R5" s="43"/>
      <c r="S5" s="44"/>
      <c r="T5" s="45"/>
      <c r="U5" s="43">
        <v>13</v>
      </c>
      <c r="V5" s="43">
        <f t="shared" ref="V5:V30" si="9">IFERROR(U5/D5,0)</f>
        <v>1.4444444444444444</v>
      </c>
      <c r="W5" s="43">
        <f t="shared" ref="W5:W30" si="10">IFERROR(G5/(U5+X5)*-1,0)</f>
        <v>10.911764705882353</v>
      </c>
      <c r="X5" s="43">
        <v>4</v>
      </c>
      <c r="Y5" s="43" t="s">
        <v>48</v>
      </c>
      <c r="Z5" s="46">
        <f t="shared" ref="Z5:Z17" si="11">IF(OR(Y5="UsLargeStandardSize",Y5="UsSmallStandardSize"),-0.75,-0.48)</f>
        <v>-0.75</v>
      </c>
      <c r="AA5" s="43">
        <v>4.8514293981481486E-2</v>
      </c>
      <c r="AB5" s="43">
        <f t="shared" ref="AB5:AB30" si="12">IFERROR(Z5*AA5*D5*3,0)</f>
        <v>-0.98241445312500009</v>
      </c>
      <c r="AC5" s="43">
        <v>-3.48</v>
      </c>
      <c r="AD5" s="43">
        <v>-11.85</v>
      </c>
      <c r="AE5" s="43">
        <v>0</v>
      </c>
    </row>
    <row r="6" spans="1:32" s="47" customFormat="1" ht="15.75" customHeight="1" x14ac:dyDescent="0.2">
      <c r="A6" s="2" t="s">
        <v>34</v>
      </c>
      <c r="B6" s="2"/>
      <c r="C6" s="19">
        <f t="shared" si="1"/>
        <v>24.990000000000006</v>
      </c>
      <c r="D6" s="19">
        <v>48</v>
      </c>
      <c r="E6" s="19">
        <v>0</v>
      </c>
      <c r="F6" s="19">
        <v>1199.5200000000002</v>
      </c>
      <c r="G6" s="19">
        <v>-359.82</v>
      </c>
      <c r="H6" s="19">
        <f t="shared" si="2"/>
        <v>0.29996998799519803</v>
      </c>
      <c r="I6" s="19">
        <f t="shared" si="3"/>
        <v>-6.778339981826044E-2</v>
      </c>
      <c r="J6" s="19">
        <f t="shared" si="4"/>
        <v>-81.30754374999978</v>
      </c>
      <c r="K6" s="19">
        <f t="shared" si="5"/>
        <v>-1.6939071614583288</v>
      </c>
      <c r="L6" s="19">
        <v>265</v>
      </c>
      <c r="M6" s="19">
        <f t="shared" si="6"/>
        <v>0.1811320754716981</v>
      </c>
      <c r="N6" s="19">
        <v>139</v>
      </c>
      <c r="O6" s="19">
        <f t="shared" ref="O6:P6" si="13">D6/7</f>
        <v>6.8571428571428568</v>
      </c>
      <c r="P6" s="19">
        <f t="shared" si="13"/>
        <v>0</v>
      </c>
      <c r="Q6" s="19">
        <f t="shared" si="8"/>
        <v>20</v>
      </c>
      <c r="R6" s="43"/>
      <c r="S6" s="44"/>
      <c r="T6" s="45"/>
      <c r="U6" s="43">
        <v>35</v>
      </c>
      <c r="V6" s="43">
        <f t="shared" si="9"/>
        <v>0.72916666666666663</v>
      </c>
      <c r="W6" s="43">
        <f t="shared" si="10"/>
        <v>8.7760975609756091</v>
      </c>
      <c r="X6" s="43">
        <v>6</v>
      </c>
      <c r="Y6" s="43" t="s">
        <v>48</v>
      </c>
      <c r="Z6" s="46">
        <f t="shared" si="11"/>
        <v>-0.75</v>
      </c>
      <c r="AA6" s="43">
        <v>4.8514293981481486E-2</v>
      </c>
      <c r="AB6" s="43">
        <f t="shared" si="12"/>
        <v>-5.2395437500000011</v>
      </c>
      <c r="AC6" s="43">
        <v>-3.48</v>
      </c>
      <c r="AD6" s="43">
        <v>-11.85</v>
      </c>
      <c r="AE6" s="43">
        <v>0</v>
      </c>
      <c r="AF6" s="48">
        <v>2.4814814814814801</v>
      </c>
    </row>
    <row r="7" spans="1:32" s="47" customFormat="1" ht="15.75" customHeight="1" x14ac:dyDescent="0.2">
      <c r="A7" s="2" t="s">
        <v>35</v>
      </c>
      <c r="B7" s="2"/>
      <c r="C7" s="19">
        <f t="shared" si="1"/>
        <v>26.052500000000006</v>
      </c>
      <c r="D7" s="19">
        <v>64</v>
      </c>
      <c r="E7" s="19">
        <v>0</v>
      </c>
      <c r="F7" s="19">
        <v>1667.3600000000004</v>
      </c>
      <c r="G7" s="19">
        <v>-245.75</v>
      </c>
      <c r="H7" s="19">
        <f t="shared" si="2"/>
        <v>0.14738868630649646</v>
      </c>
      <c r="I7" s="19">
        <f t="shared" si="3"/>
        <v>0.10999420740971773</v>
      </c>
      <c r="J7" s="19">
        <f t="shared" si="4"/>
        <v>183.39994166666699</v>
      </c>
      <c r="K7" s="19">
        <f t="shared" si="5"/>
        <v>2.8656240885416717</v>
      </c>
      <c r="L7" s="19">
        <v>245</v>
      </c>
      <c r="M7" s="19">
        <f t="shared" si="6"/>
        <v>0.26122448979591839</v>
      </c>
      <c r="N7" s="19">
        <v>88</v>
      </c>
      <c r="O7" s="19">
        <f t="shared" ref="O7:P7" si="14">D7/7</f>
        <v>9.1428571428571423</v>
      </c>
      <c r="P7" s="19">
        <f t="shared" si="14"/>
        <v>0</v>
      </c>
      <c r="Q7" s="19">
        <f t="shared" si="8"/>
        <v>9</v>
      </c>
      <c r="R7" s="43"/>
      <c r="S7" s="44"/>
      <c r="T7" s="45"/>
      <c r="U7" s="43">
        <v>19</v>
      </c>
      <c r="V7" s="43">
        <f t="shared" si="9"/>
        <v>0.296875</v>
      </c>
      <c r="W7" s="43">
        <f t="shared" si="10"/>
        <v>9.83</v>
      </c>
      <c r="X7" s="43">
        <v>6</v>
      </c>
      <c r="Y7" s="43" t="s">
        <v>48</v>
      </c>
      <c r="Z7" s="46">
        <f t="shared" si="11"/>
        <v>-0.75</v>
      </c>
      <c r="AA7" s="43">
        <v>4.8514293981481486E-2</v>
      </c>
      <c r="AB7" s="43">
        <f t="shared" si="12"/>
        <v>-6.9860583333333341</v>
      </c>
      <c r="AC7" s="43">
        <v>-3.48</v>
      </c>
      <c r="AD7" s="43">
        <v>-11.85</v>
      </c>
      <c r="AE7" s="43">
        <v>0</v>
      </c>
      <c r="AF7" s="48">
        <v>3.1225806451612899</v>
      </c>
    </row>
    <row r="8" spans="1:32" s="47" customFormat="1" ht="15.75" customHeight="1" x14ac:dyDescent="0.2">
      <c r="A8" s="2" t="s">
        <v>36</v>
      </c>
      <c r="B8" s="2"/>
      <c r="C8" s="19">
        <f t="shared" si="1"/>
        <v>28.990000000000006</v>
      </c>
      <c r="D8" s="19">
        <v>33</v>
      </c>
      <c r="E8" s="19">
        <v>0</v>
      </c>
      <c r="F8" s="19">
        <v>956.67000000000019</v>
      </c>
      <c r="G8" s="19">
        <v>-243.37</v>
      </c>
      <c r="H8" s="19">
        <f t="shared" si="2"/>
        <v>0.25439284183678795</v>
      </c>
      <c r="I8" s="19">
        <f t="shared" si="3"/>
        <v>6.3038784190865241E-2</v>
      </c>
      <c r="J8" s="19">
        <f t="shared" si="4"/>
        <v>60.307313671875065</v>
      </c>
      <c r="K8" s="19">
        <f t="shared" si="5"/>
        <v>1.8274943536931838</v>
      </c>
      <c r="L8" s="19">
        <v>268</v>
      </c>
      <c r="M8" s="19">
        <f t="shared" si="6"/>
        <v>0.12313432835820895</v>
      </c>
      <c r="N8" s="19">
        <v>61</v>
      </c>
      <c r="O8" s="19">
        <f t="shared" ref="O8:P8" si="15">D8/7</f>
        <v>4.7142857142857144</v>
      </c>
      <c r="P8" s="19">
        <f t="shared" si="15"/>
        <v>0</v>
      </c>
      <c r="Q8" s="19">
        <f t="shared" si="8"/>
        <v>12</v>
      </c>
      <c r="R8" s="43"/>
      <c r="S8" s="44"/>
      <c r="T8" s="45"/>
      <c r="U8" s="43">
        <v>19</v>
      </c>
      <c r="V8" s="43">
        <f t="shared" si="9"/>
        <v>0.5757575757575758</v>
      </c>
      <c r="W8" s="43">
        <f t="shared" si="10"/>
        <v>7.6053125000000001</v>
      </c>
      <c r="X8" s="43">
        <v>13</v>
      </c>
      <c r="Y8" s="43" t="s">
        <v>48</v>
      </c>
      <c r="Z8" s="46">
        <f t="shared" si="11"/>
        <v>-0.75</v>
      </c>
      <c r="AA8" s="43">
        <v>4.8514293981481486E-2</v>
      </c>
      <c r="AB8" s="43">
        <f t="shared" si="12"/>
        <v>-3.6021863281250002</v>
      </c>
      <c r="AC8" s="43">
        <v>-3.48</v>
      </c>
      <c r="AD8" s="43">
        <v>-11.85</v>
      </c>
      <c r="AE8" s="43">
        <v>0</v>
      </c>
      <c r="AF8" s="48">
        <v>4.9514563106796103</v>
      </c>
    </row>
    <row r="9" spans="1:32" s="47" customFormat="1" ht="15.75" customHeight="1" x14ac:dyDescent="0.2">
      <c r="A9" s="2" t="s">
        <v>37</v>
      </c>
      <c r="B9" s="2"/>
      <c r="C9" s="19">
        <f t="shared" si="1"/>
        <v>28.990000000000006</v>
      </c>
      <c r="D9" s="19">
        <v>34</v>
      </c>
      <c r="E9" s="19">
        <v>0</v>
      </c>
      <c r="F9" s="19">
        <v>985.6600000000002</v>
      </c>
      <c r="G9" s="19">
        <v>-172.71000000000004</v>
      </c>
      <c r="H9" s="19">
        <f t="shared" si="2"/>
        <v>0.17522269342369581</v>
      </c>
      <c r="I9" s="19">
        <f t="shared" si="3"/>
        <v>0.14220893260395753</v>
      </c>
      <c r="J9" s="19">
        <f t="shared" si="4"/>
        <v>140.16965651041681</v>
      </c>
      <c r="K9" s="19">
        <f t="shared" si="5"/>
        <v>4.1226369561887299</v>
      </c>
      <c r="L9" s="19">
        <v>192</v>
      </c>
      <c r="M9" s="19">
        <f t="shared" si="6"/>
        <v>0.17708333333333334</v>
      </c>
      <c r="N9" s="19">
        <v>30</v>
      </c>
      <c r="O9" s="19">
        <f t="shared" ref="O9:P9" si="16">D9/7</f>
        <v>4.8571428571428568</v>
      </c>
      <c r="P9" s="19">
        <f t="shared" si="16"/>
        <v>0</v>
      </c>
      <c r="Q9" s="19">
        <f t="shared" si="8"/>
        <v>6</v>
      </c>
      <c r="R9" s="43"/>
      <c r="S9" s="44"/>
      <c r="T9" s="45"/>
      <c r="U9" s="43">
        <v>19</v>
      </c>
      <c r="V9" s="43">
        <f t="shared" si="9"/>
        <v>0.55882352941176472</v>
      </c>
      <c r="W9" s="43">
        <f t="shared" si="10"/>
        <v>7.5091304347826107</v>
      </c>
      <c r="X9" s="43">
        <v>4</v>
      </c>
      <c r="Y9" s="43" t="s">
        <v>48</v>
      </c>
      <c r="Z9" s="46">
        <f t="shared" si="11"/>
        <v>-0.75</v>
      </c>
      <c r="AA9" s="43">
        <v>4.8514293981481486E-2</v>
      </c>
      <c r="AB9" s="43">
        <f t="shared" si="12"/>
        <v>-3.7113434895833333</v>
      </c>
      <c r="AC9" s="43">
        <v>-3.48</v>
      </c>
      <c r="AD9" s="43">
        <v>-11.85</v>
      </c>
      <c r="AE9" s="43">
        <v>0</v>
      </c>
      <c r="AF9" s="48">
        <v>2.6122448979591799</v>
      </c>
    </row>
    <row r="10" spans="1:32" s="47" customFormat="1" ht="15.75" customHeight="1" x14ac:dyDescent="0.2">
      <c r="A10" s="2" t="s">
        <v>38</v>
      </c>
      <c r="B10" s="2" t="s">
        <v>61</v>
      </c>
      <c r="C10" s="19">
        <f t="shared" si="1"/>
        <v>28.990000000000002</v>
      </c>
      <c r="D10" s="19">
        <v>18</v>
      </c>
      <c r="E10" s="19">
        <v>0</v>
      </c>
      <c r="F10" s="19">
        <v>521.82000000000005</v>
      </c>
      <c r="G10" s="19">
        <v>-162.26</v>
      </c>
      <c r="H10" s="19">
        <f t="shared" si="2"/>
        <v>0.31095013606224364</v>
      </c>
      <c r="I10" s="19">
        <f t="shared" si="3"/>
        <v>6.4814899654096246E-3</v>
      </c>
      <c r="J10" s="19">
        <f t="shared" si="4"/>
        <v>3.3821710937500509</v>
      </c>
      <c r="K10" s="19">
        <f t="shared" si="5"/>
        <v>0.18789839409722506</v>
      </c>
      <c r="L10" s="19">
        <v>191</v>
      </c>
      <c r="M10" s="19">
        <f t="shared" si="6"/>
        <v>9.4240837696335081E-2</v>
      </c>
      <c r="N10" s="19">
        <v>14</v>
      </c>
      <c r="O10" s="19">
        <f t="shared" ref="O10:P10" si="17">D10/7</f>
        <v>2.5714285714285716</v>
      </c>
      <c r="P10" s="19">
        <f t="shared" si="17"/>
        <v>0</v>
      </c>
      <c r="Q10" s="19">
        <f t="shared" si="8"/>
        <v>5</v>
      </c>
      <c r="R10" s="43"/>
      <c r="S10" s="44"/>
      <c r="T10" s="45"/>
      <c r="U10" s="43">
        <v>8</v>
      </c>
      <c r="V10" s="43">
        <f t="shared" si="9"/>
        <v>0.44444444444444442</v>
      </c>
      <c r="W10" s="43">
        <f t="shared" si="10"/>
        <v>20.282499999999999</v>
      </c>
      <c r="X10" s="43">
        <v>0</v>
      </c>
      <c r="Y10" s="43" t="s">
        <v>48</v>
      </c>
      <c r="Z10" s="46">
        <f t="shared" si="11"/>
        <v>-0.75</v>
      </c>
      <c r="AA10" s="43">
        <v>4.8514293981481486E-2</v>
      </c>
      <c r="AB10" s="43">
        <f t="shared" si="12"/>
        <v>-1.9648289062500002</v>
      </c>
      <c r="AC10" s="43">
        <v>-3.48</v>
      </c>
      <c r="AD10" s="43">
        <v>-11.85</v>
      </c>
      <c r="AE10" s="43">
        <v>0</v>
      </c>
      <c r="AF10" s="48">
        <v>3.4574132492113501</v>
      </c>
    </row>
    <row r="11" spans="1:32" s="47" customFormat="1" ht="15.75" customHeight="1" x14ac:dyDescent="0.2">
      <c r="A11" s="2" t="s">
        <v>39</v>
      </c>
      <c r="B11" s="2"/>
      <c r="C11" s="19">
        <f t="shared" si="1"/>
        <v>30.056666666666672</v>
      </c>
      <c r="D11" s="19">
        <v>15</v>
      </c>
      <c r="E11" s="19">
        <v>1</v>
      </c>
      <c r="F11" s="19">
        <v>450.85000000000008</v>
      </c>
      <c r="G11" s="19">
        <v>-106.10999999999999</v>
      </c>
      <c r="H11" s="19">
        <f t="shared" si="2"/>
        <v>0.23535543972496389</v>
      </c>
      <c r="I11" s="19">
        <f t="shared" si="3"/>
        <v>0.10097625058916504</v>
      </c>
      <c r="J11" s="19">
        <f t="shared" si="4"/>
        <v>45.525142578125063</v>
      </c>
      <c r="K11" s="19">
        <f t="shared" si="5"/>
        <v>3.0350095052083375</v>
      </c>
      <c r="L11" s="19">
        <v>137</v>
      </c>
      <c r="M11" s="19">
        <f t="shared" si="6"/>
        <v>0.10948905109489052</v>
      </c>
      <c r="N11" s="19">
        <v>2</v>
      </c>
      <c r="O11" s="19">
        <f t="shared" ref="O11:P11" si="18">D11/7</f>
        <v>2.1428571428571428</v>
      </c>
      <c r="P11" s="19">
        <f t="shared" si="18"/>
        <v>0.14285714285714285</v>
      </c>
      <c r="Q11" s="19">
        <f t="shared" si="8"/>
        <v>0</v>
      </c>
      <c r="R11" s="43"/>
      <c r="S11" s="44"/>
      <c r="T11" s="45"/>
      <c r="U11" s="43">
        <v>8</v>
      </c>
      <c r="V11" s="43">
        <f t="shared" si="9"/>
        <v>0.53333333333333333</v>
      </c>
      <c r="W11" s="43">
        <f t="shared" si="10"/>
        <v>8.8424999999999994</v>
      </c>
      <c r="X11" s="43">
        <v>4</v>
      </c>
      <c r="Y11" s="43" t="s">
        <v>48</v>
      </c>
      <c r="Z11" s="46">
        <f t="shared" si="11"/>
        <v>-0.75</v>
      </c>
      <c r="AA11" s="43">
        <v>4.8514293981481486E-2</v>
      </c>
      <c r="AB11" s="43">
        <f t="shared" si="12"/>
        <v>-1.637357421875</v>
      </c>
      <c r="AC11" s="43">
        <v>-3.48</v>
      </c>
      <c r="AD11" s="43">
        <v>-11.85</v>
      </c>
      <c r="AE11" s="43">
        <v>0</v>
      </c>
      <c r="AF11" s="48">
        <v>4.38709677419354</v>
      </c>
    </row>
    <row r="12" spans="1:32" s="47" customFormat="1" ht="15.75" customHeight="1" x14ac:dyDescent="0.2">
      <c r="A12" s="2" t="s">
        <v>40</v>
      </c>
      <c r="B12" s="2"/>
      <c r="C12" s="19">
        <f t="shared" si="1"/>
        <v>32.99</v>
      </c>
      <c r="D12" s="19">
        <v>4</v>
      </c>
      <c r="E12" s="19">
        <v>0</v>
      </c>
      <c r="F12" s="19">
        <v>131.96</v>
      </c>
      <c r="G12" s="19">
        <v>-6.879999999999999</v>
      </c>
      <c r="H12" s="19">
        <f t="shared" si="2"/>
        <v>5.2137011215519842E-2</v>
      </c>
      <c r="I12" s="19">
        <f t="shared" si="3"/>
        <v>0.32986792478149946</v>
      </c>
      <c r="J12" s="19">
        <f t="shared" si="4"/>
        <v>43.52937135416667</v>
      </c>
      <c r="K12" s="19">
        <f t="shared" si="5"/>
        <v>10.882342838541668</v>
      </c>
      <c r="L12" s="19">
        <v>61</v>
      </c>
      <c r="M12" s="19">
        <f t="shared" si="6"/>
        <v>6.5573770491803282E-2</v>
      </c>
      <c r="N12" s="19">
        <v>0</v>
      </c>
      <c r="O12" s="19">
        <f t="shared" ref="O12:P12" si="19">D12/7</f>
        <v>0.5714285714285714</v>
      </c>
      <c r="P12" s="19">
        <f t="shared" si="19"/>
        <v>0</v>
      </c>
      <c r="Q12" s="19">
        <f t="shared" si="8"/>
        <v>0</v>
      </c>
      <c r="R12" s="43"/>
      <c r="S12" s="44"/>
      <c r="T12" s="45"/>
      <c r="U12" s="43">
        <v>1</v>
      </c>
      <c r="V12" s="43">
        <f t="shared" si="9"/>
        <v>0.25</v>
      </c>
      <c r="W12" s="43">
        <f t="shared" si="10"/>
        <v>3.4399999999999995</v>
      </c>
      <c r="X12" s="43">
        <v>1</v>
      </c>
      <c r="Y12" s="43" t="s">
        <v>48</v>
      </c>
      <c r="Z12" s="46">
        <f t="shared" si="11"/>
        <v>-0.75</v>
      </c>
      <c r="AA12" s="43">
        <v>4.8514293981481486E-2</v>
      </c>
      <c r="AB12" s="43">
        <f t="shared" si="12"/>
        <v>-0.43662864583333338</v>
      </c>
      <c r="AC12" s="43">
        <v>-3.48</v>
      </c>
      <c r="AD12" s="43">
        <v>-11.85</v>
      </c>
      <c r="AE12" s="43">
        <v>0</v>
      </c>
      <c r="AF12" s="48">
        <v>7.47586206896551</v>
      </c>
    </row>
    <row r="13" spans="1:32" s="47" customFormat="1" ht="15.75" customHeight="1" x14ac:dyDescent="0.2">
      <c r="A13" s="2" t="s">
        <v>41</v>
      </c>
      <c r="B13" s="2"/>
      <c r="C13" s="19" t="str">
        <f t="shared" si="1"/>
        <v xml:space="preserve"> - </v>
      </c>
      <c r="D13" s="19">
        <v>0</v>
      </c>
      <c r="E13" s="19">
        <v>0</v>
      </c>
      <c r="F13" s="19">
        <v>0</v>
      </c>
      <c r="G13" s="19">
        <v>0</v>
      </c>
      <c r="H13" s="19" t="e">
        <f t="shared" si="2"/>
        <v>#DIV/0!</v>
      </c>
      <c r="I13" s="19" t="e">
        <f t="shared" si="3"/>
        <v>#DIV/0!</v>
      </c>
      <c r="J13" s="19">
        <f t="shared" si="4"/>
        <v>0</v>
      </c>
      <c r="K13" s="19" t="e">
        <f t="shared" si="5"/>
        <v>#DIV/0!</v>
      </c>
      <c r="L13" s="19">
        <v>0</v>
      </c>
      <c r="M13" s="19" t="str">
        <f t="shared" si="6"/>
        <v>-</v>
      </c>
      <c r="N13" s="19">
        <v>0</v>
      </c>
      <c r="O13" s="19">
        <f t="shared" ref="O13:P13" si="20">D13/7</f>
        <v>0</v>
      </c>
      <c r="P13" s="19">
        <f t="shared" si="20"/>
        <v>0</v>
      </c>
      <c r="Q13" s="19" t="e">
        <f t="shared" si="8"/>
        <v>#DIV/0!</v>
      </c>
      <c r="R13" s="43"/>
      <c r="S13" s="44"/>
      <c r="T13" s="45"/>
      <c r="U13" s="43">
        <v>0</v>
      </c>
      <c r="V13" s="43">
        <f t="shared" si="9"/>
        <v>0</v>
      </c>
      <c r="W13" s="43">
        <f t="shared" si="10"/>
        <v>0</v>
      </c>
      <c r="X13" s="43">
        <v>0</v>
      </c>
      <c r="Y13" s="43" t="e">
        <v>#N/A</v>
      </c>
      <c r="Z13" s="46" t="e">
        <f t="shared" si="11"/>
        <v>#N/A</v>
      </c>
      <c r="AA13" s="43">
        <v>4.8514293981481486E-2</v>
      </c>
      <c r="AB13" s="43">
        <f t="shared" si="12"/>
        <v>0</v>
      </c>
      <c r="AC13" s="43">
        <v>-3.48</v>
      </c>
      <c r="AD13" s="43">
        <v>-11.85</v>
      </c>
      <c r="AE13" s="43">
        <v>0</v>
      </c>
      <c r="AF13" s="48">
        <v>3.22784810126582</v>
      </c>
    </row>
    <row r="14" spans="1:32" s="47" customFormat="1" ht="15.75" customHeight="1" x14ac:dyDescent="0.2">
      <c r="A14" s="2" t="s">
        <v>42</v>
      </c>
      <c r="B14" s="2"/>
      <c r="C14" s="19" t="str">
        <f t="shared" si="1"/>
        <v xml:space="preserve"> - </v>
      </c>
      <c r="D14" s="19">
        <v>0</v>
      </c>
      <c r="E14" s="19">
        <v>0</v>
      </c>
      <c r="F14" s="19">
        <v>0</v>
      </c>
      <c r="G14" s="19">
        <v>0</v>
      </c>
      <c r="H14" s="19" t="e">
        <f t="shared" si="2"/>
        <v>#DIV/0!</v>
      </c>
      <c r="I14" s="19" t="e">
        <f t="shared" si="3"/>
        <v>#DIV/0!</v>
      </c>
      <c r="J14" s="19">
        <f t="shared" si="4"/>
        <v>0</v>
      </c>
      <c r="K14" s="19" t="e">
        <f t="shared" si="5"/>
        <v>#DIV/0!</v>
      </c>
      <c r="L14" s="19">
        <v>0</v>
      </c>
      <c r="M14" s="19" t="str">
        <f t="shared" si="6"/>
        <v>-</v>
      </c>
      <c r="N14" s="19">
        <v>0</v>
      </c>
      <c r="O14" s="19">
        <f t="shared" ref="O14:P14" si="21">D14/7</f>
        <v>0</v>
      </c>
      <c r="P14" s="19">
        <f t="shared" si="21"/>
        <v>0</v>
      </c>
      <c r="Q14" s="19" t="e">
        <f t="shared" si="8"/>
        <v>#DIV/0!</v>
      </c>
      <c r="R14" s="43"/>
      <c r="S14" s="43"/>
      <c r="T14" s="43"/>
      <c r="U14" s="43">
        <v>0</v>
      </c>
      <c r="V14" s="43">
        <f t="shared" si="9"/>
        <v>0</v>
      </c>
      <c r="W14" s="43">
        <f t="shared" si="10"/>
        <v>0</v>
      </c>
      <c r="X14" s="43">
        <v>0</v>
      </c>
      <c r="Y14" s="43" t="e">
        <v>#N/A</v>
      </c>
      <c r="Z14" s="46" t="e">
        <f t="shared" si="11"/>
        <v>#N/A</v>
      </c>
      <c r="AA14" s="43" t="e">
        <v>#N/A</v>
      </c>
      <c r="AB14" s="43">
        <f t="shared" si="12"/>
        <v>0</v>
      </c>
      <c r="AC14" s="43">
        <v>-3.48</v>
      </c>
      <c r="AD14" s="43">
        <v>-11.85</v>
      </c>
      <c r="AE14" s="43">
        <v>0</v>
      </c>
      <c r="AF14" s="48">
        <v>3.5268817204301</v>
      </c>
    </row>
    <row r="15" spans="1:32" s="47" customFormat="1" ht="15.75" customHeight="1" x14ac:dyDescent="0.2">
      <c r="A15" s="2" t="s">
        <v>43</v>
      </c>
      <c r="B15" s="2"/>
      <c r="C15" s="19" t="str">
        <f t="shared" si="1"/>
        <v xml:space="preserve"> - </v>
      </c>
      <c r="D15" s="19">
        <v>0</v>
      </c>
      <c r="E15" s="19">
        <v>0</v>
      </c>
      <c r="F15" s="19">
        <v>0</v>
      </c>
      <c r="G15" s="19">
        <v>0</v>
      </c>
      <c r="H15" s="19" t="e">
        <f t="shared" si="2"/>
        <v>#DIV/0!</v>
      </c>
      <c r="I15" s="19" t="e">
        <f t="shared" si="3"/>
        <v>#DIV/0!</v>
      </c>
      <c r="J15" s="19">
        <f t="shared" si="4"/>
        <v>0</v>
      </c>
      <c r="K15" s="19" t="e">
        <f t="shared" si="5"/>
        <v>#DIV/0!</v>
      </c>
      <c r="L15" s="19">
        <v>0</v>
      </c>
      <c r="M15" s="19" t="str">
        <f t="shared" si="6"/>
        <v>-</v>
      </c>
      <c r="N15" s="19">
        <v>0</v>
      </c>
      <c r="O15" s="19">
        <f t="shared" ref="O15:P15" si="22">D15/7</f>
        <v>0</v>
      </c>
      <c r="P15" s="19">
        <f t="shared" si="22"/>
        <v>0</v>
      </c>
      <c r="Q15" s="19" t="e">
        <f t="shared" si="8"/>
        <v>#DIV/0!</v>
      </c>
      <c r="R15" s="43"/>
      <c r="S15" s="44"/>
      <c r="T15" s="45"/>
      <c r="U15" s="43">
        <v>0</v>
      </c>
      <c r="V15" s="43">
        <f t="shared" si="9"/>
        <v>0</v>
      </c>
      <c r="W15" s="43">
        <f t="shared" si="10"/>
        <v>0</v>
      </c>
      <c r="X15" s="43">
        <v>0</v>
      </c>
      <c r="Y15" s="43" t="e">
        <v>#N/A</v>
      </c>
      <c r="Z15" s="46" t="e">
        <f t="shared" si="11"/>
        <v>#N/A</v>
      </c>
      <c r="AA15" s="43" t="e">
        <v>#N/A</v>
      </c>
      <c r="AB15" s="43">
        <f t="shared" si="12"/>
        <v>0</v>
      </c>
      <c r="AC15" s="43">
        <v>-3.48</v>
      </c>
      <c r="AD15" s="43">
        <v>-11.85</v>
      </c>
      <c r="AE15" s="43">
        <v>0</v>
      </c>
      <c r="AF15" s="48" t="e">
        <v>#N/A</v>
      </c>
    </row>
    <row r="16" spans="1:32" s="47" customFormat="1" ht="15.75" customHeight="1" x14ac:dyDescent="0.2">
      <c r="A16" s="2" t="s">
        <v>44</v>
      </c>
      <c r="B16" s="2"/>
      <c r="C16" s="19" t="str">
        <f t="shared" si="1"/>
        <v xml:space="preserve"> - </v>
      </c>
      <c r="D16" s="19">
        <v>0</v>
      </c>
      <c r="E16" s="19">
        <v>0</v>
      </c>
      <c r="F16" s="19">
        <v>0</v>
      </c>
      <c r="G16" s="19">
        <v>0</v>
      </c>
      <c r="H16" s="19" t="e">
        <f t="shared" si="2"/>
        <v>#DIV/0!</v>
      </c>
      <c r="I16" s="19" t="e">
        <f t="shared" si="3"/>
        <v>#DIV/0!</v>
      </c>
      <c r="J16" s="19">
        <f t="shared" si="4"/>
        <v>0</v>
      </c>
      <c r="K16" s="19" t="e">
        <f t="shared" si="5"/>
        <v>#DIV/0!</v>
      </c>
      <c r="L16" s="19">
        <v>0</v>
      </c>
      <c r="M16" s="19" t="str">
        <f t="shared" si="6"/>
        <v>-</v>
      </c>
      <c r="N16" s="19">
        <v>0</v>
      </c>
      <c r="O16" s="19">
        <f t="shared" ref="O16:P16" si="23">D16/7</f>
        <v>0</v>
      </c>
      <c r="P16" s="19">
        <f t="shared" si="23"/>
        <v>0</v>
      </c>
      <c r="Q16" s="19" t="e">
        <f t="shared" si="8"/>
        <v>#DIV/0!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0</v>
      </c>
      <c r="X16" s="43">
        <v>0</v>
      </c>
      <c r="Y16" s="43" t="e">
        <v>#N/A</v>
      </c>
      <c r="Z16" s="46" t="e">
        <f t="shared" si="11"/>
        <v>#N/A</v>
      </c>
      <c r="AA16" s="43" t="e">
        <v>#N/A</v>
      </c>
      <c r="AB16" s="43">
        <f t="shared" si="12"/>
        <v>0</v>
      </c>
      <c r="AC16" s="43">
        <v>0</v>
      </c>
      <c r="AD16" s="43">
        <v>-11.85</v>
      </c>
      <c r="AE16" s="43">
        <v>0</v>
      </c>
      <c r="AF16" s="48" t="e">
        <v>#N/A</v>
      </c>
    </row>
    <row r="17" spans="1:32" s="47" customFormat="1" ht="15.75" customHeight="1" x14ac:dyDescent="0.2">
      <c r="A17" s="2" t="s">
        <v>45</v>
      </c>
      <c r="B17" s="2"/>
      <c r="C17" s="19" t="str">
        <f t="shared" si="1"/>
        <v xml:space="preserve"> - </v>
      </c>
      <c r="D17" s="19">
        <v>0</v>
      </c>
      <c r="E17" s="19">
        <v>0</v>
      </c>
      <c r="F17" s="19">
        <v>0</v>
      </c>
      <c r="G17" s="19">
        <v>0</v>
      </c>
      <c r="H17" s="19" t="e">
        <f t="shared" si="2"/>
        <v>#DIV/0!</v>
      </c>
      <c r="I17" s="19" t="e">
        <f t="shared" si="3"/>
        <v>#DIV/0!</v>
      </c>
      <c r="J17" s="19">
        <f t="shared" si="4"/>
        <v>0</v>
      </c>
      <c r="K17" s="19" t="e">
        <f t="shared" si="5"/>
        <v>#DIV/0!</v>
      </c>
      <c r="L17" s="19">
        <v>0</v>
      </c>
      <c r="M17" s="19" t="str">
        <f t="shared" si="6"/>
        <v>-</v>
      </c>
      <c r="N17" s="19">
        <v>0</v>
      </c>
      <c r="O17" s="19">
        <f t="shared" ref="O17:P17" si="24">D17/7</f>
        <v>0</v>
      </c>
      <c r="P17" s="19">
        <f t="shared" si="24"/>
        <v>0</v>
      </c>
      <c r="Q17" s="19" t="e">
        <f t="shared" si="8"/>
        <v>#DIV/0!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e">
        <v>#N/A</v>
      </c>
      <c r="Z17" s="46" t="e">
        <f t="shared" si="11"/>
        <v>#N/A</v>
      </c>
      <c r="AA17" s="43" t="e">
        <v>#N/A</v>
      </c>
      <c r="AB17" s="43">
        <f t="shared" si="12"/>
        <v>0</v>
      </c>
      <c r="AC17" s="43">
        <v>0</v>
      </c>
      <c r="AD17" s="43">
        <v>-11.85</v>
      </c>
      <c r="AE17" s="43">
        <v>0</v>
      </c>
      <c r="AF17" s="48" t="e">
        <v>#N/A</v>
      </c>
    </row>
    <row r="18" spans="1:32" s="47" customFormat="1" ht="15.75" customHeight="1" x14ac:dyDescent="0.2">
      <c r="A18" s="2" t="s">
        <v>46</v>
      </c>
      <c r="B18" s="2"/>
      <c r="C18" s="19" t="str">
        <f t="shared" si="1"/>
        <v xml:space="preserve"> - </v>
      </c>
      <c r="D18" s="19">
        <v>0</v>
      </c>
      <c r="E18" s="19">
        <v>0</v>
      </c>
      <c r="F18" s="19">
        <v>0</v>
      </c>
      <c r="G18" s="19">
        <v>0</v>
      </c>
      <c r="H18" s="19" t="e">
        <f t="shared" si="2"/>
        <v>#DIV/0!</v>
      </c>
      <c r="I18" s="19" t="e">
        <f t="shared" si="3"/>
        <v>#DIV/0!</v>
      </c>
      <c r="J18" s="19">
        <f t="shared" si="4"/>
        <v>0</v>
      </c>
      <c r="K18" s="19" t="e">
        <f t="shared" si="5"/>
        <v>#DIV/0!</v>
      </c>
      <c r="L18" s="19">
        <v>0</v>
      </c>
      <c r="M18" s="19" t="str">
        <f t="shared" si="6"/>
        <v>-</v>
      </c>
      <c r="N18" s="19">
        <v>0</v>
      </c>
      <c r="O18" s="19">
        <f t="shared" ref="O18:P18" si="25">D18/7</f>
        <v>0</v>
      </c>
      <c r="P18" s="19">
        <f t="shared" si="25"/>
        <v>0</v>
      </c>
      <c r="Q18" s="19" t="e">
        <f t="shared" si="8"/>
        <v>#DIV/0!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e">
        <v>#N/A</v>
      </c>
      <c r="Z18" s="46" t="e">
        <f t="shared" ref="Z18:Z30" si="26">IF(OR(Y18="UsLargeStandardSize",Y18="UsSmallStandardSize"),-2.4,-1.2)</f>
        <v>#N/A</v>
      </c>
      <c r="AA18" s="43" t="e">
        <v>#N/A</v>
      </c>
      <c r="AB18" s="43">
        <f t="shared" si="12"/>
        <v>0</v>
      </c>
      <c r="AC18" s="43">
        <v>0</v>
      </c>
      <c r="AD18" s="43">
        <v>-11.85</v>
      </c>
      <c r="AE18" s="43">
        <v>0</v>
      </c>
      <c r="AF18" s="48" t="e">
        <v>#N/A</v>
      </c>
    </row>
    <row r="19" spans="1:32" s="47" customFormat="1" ht="15.75" customHeight="1" x14ac:dyDescent="0.2">
      <c r="A19" s="2" t="s">
        <v>47</v>
      </c>
      <c r="B19" s="2"/>
      <c r="C19" s="19" t="str">
        <f t="shared" si="1"/>
        <v xml:space="preserve"> - </v>
      </c>
      <c r="D19" s="19">
        <v>0</v>
      </c>
      <c r="E19" s="19">
        <v>0</v>
      </c>
      <c r="F19" s="19">
        <v>0</v>
      </c>
      <c r="G19" s="19">
        <v>0</v>
      </c>
      <c r="H19" s="19" t="e">
        <f t="shared" si="2"/>
        <v>#DIV/0!</v>
      </c>
      <c r="I19" s="19" t="e">
        <f t="shared" si="3"/>
        <v>#DIV/0!</v>
      </c>
      <c r="J19" s="19">
        <f t="shared" si="4"/>
        <v>0</v>
      </c>
      <c r="K19" s="19" t="e">
        <f t="shared" si="5"/>
        <v>#DIV/0!</v>
      </c>
      <c r="L19" s="19">
        <v>0</v>
      </c>
      <c r="M19" s="19" t="str">
        <f t="shared" si="6"/>
        <v>-</v>
      </c>
      <c r="N19" s="19">
        <v>0</v>
      </c>
      <c r="O19" s="19">
        <f t="shared" ref="O19:P19" si="27">D19/7</f>
        <v>0</v>
      </c>
      <c r="P19" s="19">
        <f t="shared" si="27"/>
        <v>0</v>
      </c>
      <c r="Q19" s="19" t="e">
        <f t="shared" si="8"/>
        <v>#DIV/0!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e">
        <v>#N/A</v>
      </c>
      <c r="Z19" s="46" t="e">
        <f t="shared" si="26"/>
        <v>#N/A</v>
      </c>
      <c r="AA19" s="43" t="e">
        <v>#N/A</v>
      </c>
      <c r="AB19" s="43">
        <f t="shared" si="12"/>
        <v>0</v>
      </c>
      <c r="AC19" s="43">
        <v>0</v>
      </c>
      <c r="AD19" s="43">
        <v>-11.85</v>
      </c>
      <c r="AE19" s="43">
        <v>0</v>
      </c>
      <c r="AF19" s="48" t="e">
        <v>#N/A</v>
      </c>
    </row>
    <row r="20" spans="1:32" s="47" customFormat="1" ht="15.75" customHeight="1" x14ac:dyDescent="0.2">
      <c r="A20" s="2" t="s">
        <v>49</v>
      </c>
      <c r="B20" s="2"/>
      <c r="C20" s="19" t="str">
        <f t="shared" si="1"/>
        <v xml:space="preserve"> - </v>
      </c>
      <c r="D20" s="19">
        <v>0</v>
      </c>
      <c r="E20" s="19">
        <v>0</v>
      </c>
      <c r="F20" s="19">
        <v>0</v>
      </c>
      <c r="G20" s="19">
        <v>0</v>
      </c>
      <c r="H20" s="19" t="e">
        <f t="shared" si="2"/>
        <v>#DIV/0!</v>
      </c>
      <c r="I20" s="19" t="e">
        <f t="shared" si="3"/>
        <v>#DIV/0!</v>
      </c>
      <c r="J20" s="19">
        <f t="shared" si="4"/>
        <v>0</v>
      </c>
      <c r="K20" s="19" t="e">
        <f t="shared" si="5"/>
        <v>#DIV/0!</v>
      </c>
      <c r="L20" s="19">
        <v>0</v>
      </c>
      <c r="M20" s="19" t="str">
        <f t="shared" si="6"/>
        <v>-</v>
      </c>
      <c r="N20" s="19">
        <v>0</v>
      </c>
      <c r="O20" s="19">
        <f t="shared" ref="O20:P20" si="28">D20/7</f>
        <v>0</v>
      </c>
      <c r="P20" s="19">
        <f t="shared" si="28"/>
        <v>0</v>
      </c>
      <c r="Q20" s="19" t="e">
        <f t="shared" si="8"/>
        <v>#DIV/0!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e">
        <v>#N/A</v>
      </c>
      <c r="Z20" s="46" t="e">
        <f t="shared" si="26"/>
        <v>#N/A</v>
      </c>
      <c r="AA20" s="43" t="e">
        <v>#N/A</v>
      </c>
      <c r="AB20" s="43">
        <f t="shared" si="12"/>
        <v>0</v>
      </c>
      <c r="AC20" s="43">
        <v>0</v>
      </c>
      <c r="AD20" s="43">
        <v>-11.85</v>
      </c>
      <c r="AE20" s="43">
        <v>0</v>
      </c>
      <c r="AF20" s="48" t="e">
        <v>#N/A</v>
      </c>
    </row>
    <row r="21" spans="1:32" s="47" customFormat="1" ht="15.75" customHeight="1" x14ac:dyDescent="0.2">
      <c r="A21" s="2" t="s">
        <v>50</v>
      </c>
      <c r="B21" s="2"/>
      <c r="C21" s="19" t="str">
        <f t="shared" si="1"/>
        <v xml:space="preserve"> - </v>
      </c>
      <c r="D21" s="19">
        <v>0</v>
      </c>
      <c r="E21" s="19">
        <v>0</v>
      </c>
      <c r="F21" s="19">
        <v>0</v>
      </c>
      <c r="G21" s="19">
        <v>0</v>
      </c>
      <c r="H21" s="19" t="e">
        <f t="shared" si="2"/>
        <v>#DIV/0!</v>
      </c>
      <c r="I21" s="19" t="e">
        <f t="shared" si="3"/>
        <v>#DIV/0!</v>
      </c>
      <c r="J21" s="19">
        <f t="shared" si="4"/>
        <v>0</v>
      </c>
      <c r="K21" s="19" t="e">
        <f t="shared" si="5"/>
        <v>#DIV/0!</v>
      </c>
      <c r="L21" s="19">
        <v>0</v>
      </c>
      <c r="M21" s="19" t="str">
        <f t="shared" si="6"/>
        <v>-</v>
      </c>
      <c r="N21" s="19">
        <v>0</v>
      </c>
      <c r="O21" s="19">
        <f t="shared" ref="O21:P21" si="29">D21/7</f>
        <v>0</v>
      </c>
      <c r="P21" s="19">
        <f t="shared" si="29"/>
        <v>0</v>
      </c>
      <c r="Q21" s="19" t="e">
        <f t="shared" si="8"/>
        <v>#DIV/0!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e">
        <v>#N/A</v>
      </c>
      <c r="Z21" s="46" t="e">
        <f t="shared" si="26"/>
        <v>#N/A</v>
      </c>
      <c r="AA21" s="43" t="e">
        <v>#N/A</v>
      </c>
      <c r="AB21" s="43">
        <f t="shared" si="12"/>
        <v>0</v>
      </c>
      <c r="AC21" s="43">
        <v>0</v>
      </c>
      <c r="AD21" s="43">
        <v>-11.85</v>
      </c>
      <c r="AE21" s="43">
        <v>0</v>
      </c>
      <c r="AF21" s="48" t="e">
        <v>#N/A</v>
      </c>
    </row>
    <row r="22" spans="1:32" s="47" customFormat="1" ht="15.75" customHeight="1" x14ac:dyDescent="0.2">
      <c r="A22" s="2" t="s">
        <v>51</v>
      </c>
      <c r="B22" s="2"/>
      <c r="C22" s="19" t="str">
        <f t="shared" si="1"/>
        <v xml:space="preserve"> - </v>
      </c>
      <c r="D22" s="19">
        <v>0</v>
      </c>
      <c r="E22" s="19">
        <v>0</v>
      </c>
      <c r="F22" s="19">
        <v>0</v>
      </c>
      <c r="G22" s="19">
        <v>0</v>
      </c>
      <c r="H22" s="19" t="e">
        <f t="shared" si="2"/>
        <v>#DIV/0!</v>
      </c>
      <c r="I22" s="19" t="e">
        <f t="shared" si="3"/>
        <v>#DIV/0!</v>
      </c>
      <c r="J22" s="19">
        <f t="shared" si="4"/>
        <v>0</v>
      </c>
      <c r="K22" s="19" t="e">
        <f t="shared" si="5"/>
        <v>#DIV/0!</v>
      </c>
      <c r="L22" s="19">
        <v>0</v>
      </c>
      <c r="M22" s="19" t="str">
        <f t="shared" si="6"/>
        <v>-</v>
      </c>
      <c r="N22" s="19">
        <v>0</v>
      </c>
      <c r="O22" s="19">
        <f t="shared" ref="O22:P22" si="30">D22/7</f>
        <v>0</v>
      </c>
      <c r="P22" s="19">
        <f t="shared" si="30"/>
        <v>0</v>
      </c>
      <c r="Q22" s="19" t="e">
        <f t="shared" si="8"/>
        <v>#DIV/0!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e">
        <v>#N/A</v>
      </c>
      <c r="Z22" s="46" t="e">
        <f t="shared" si="26"/>
        <v>#N/A</v>
      </c>
      <c r="AA22" s="43" t="e">
        <v>#N/A</v>
      </c>
      <c r="AB22" s="43">
        <f t="shared" si="12"/>
        <v>0</v>
      </c>
      <c r="AC22" s="43">
        <v>0</v>
      </c>
      <c r="AD22" s="43">
        <v>-11.85</v>
      </c>
      <c r="AE22" s="43">
        <v>0</v>
      </c>
      <c r="AF22" s="48" t="e">
        <v>#N/A</v>
      </c>
    </row>
    <row r="23" spans="1:32" s="47" customFormat="1" ht="15.75" customHeight="1" x14ac:dyDescent="0.2">
      <c r="A23" s="2" t="s">
        <v>52</v>
      </c>
      <c r="B23" s="2"/>
      <c r="C23" s="19" t="str">
        <f t="shared" si="1"/>
        <v xml:space="preserve"> - </v>
      </c>
      <c r="D23" s="19">
        <v>0</v>
      </c>
      <c r="E23" s="19">
        <v>0</v>
      </c>
      <c r="F23" s="19">
        <v>0</v>
      </c>
      <c r="G23" s="19">
        <v>0</v>
      </c>
      <c r="H23" s="19" t="e">
        <f t="shared" si="2"/>
        <v>#DIV/0!</v>
      </c>
      <c r="I23" s="19" t="e">
        <f t="shared" si="3"/>
        <v>#DIV/0!</v>
      </c>
      <c r="J23" s="19">
        <f t="shared" si="4"/>
        <v>0</v>
      </c>
      <c r="K23" s="19" t="e">
        <f t="shared" si="5"/>
        <v>#DIV/0!</v>
      </c>
      <c r="L23" s="19">
        <v>0</v>
      </c>
      <c r="M23" s="19" t="str">
        <f t="shared" si="6"/>
        <v>-</v>
      </c>
      <c r="N23" s="19">
        <v>0</v>
      </c>
      <c r="O23" s="19">
        <f t="shared" ref="O23:P23" si="31">D23/7</f>
        <v>0</v>
      </c>
      <c r="P23" s="19">
        <f t="shared" si="31"/>
        <v>0</v>
      </c>
      <c r="Q23" s="19" t="e">
        <f t="shared" si="8"/>
        <v>#DIV/0!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e">
        <v>#N/A</v>
      </c>
      <c r="Z23" s="46" t="e">
        <f t="shared" si="26"/>
        <v>#N/A</v>
      </c>
      <c r="AA23" s="43" t="e">
        <v>#N/A</v>
      </c>
      <c r="AB23" s="43">
        <f t="shared" si="12"/>
        <v>0</v>
      </c>
      <c r="AC23" s="43">
        <v>0</v>
      </c>
      <c r="AD23" s="43">
        <v>-11.85</v>
      </c>
      <c r="AE23" s="43">
        <v>0</v>
      </c>
      <c r="AF23" s="48" t="e">
        <v>#N/A</v>
      </c>
    </row>
    <row r="24" spans="1:32" s="47" customFormat="1" ht="15.75" customHeight="1" x14ac:dyDescent="0.2">
      <c r="A24" s="2" t="s">
        <v>53</v>
      </c>
      <c r="B24" s="2"/>
      <c r="C24" s="19" t="str">
        <f t="shared" si="1"/>
        <v xml:space="preserve"> - </v>
      </c>
      <c r="D24" s="19">
        <v>0</v>
      </c>
      <c r="E24" s="19">
        <v>0</v>
      </c>
      <c r="F24" s="19">
        <v>0</v>
      </c>
      <c r="G24" s="19">
        <v>-6.05</v>
      </c>
      <c r="H24" s="19" t="e">
        <f t="shared" si="2"/>
        <v>#DIV/0!</v>
      </c>
      <c r="I24" s="19" t="e">
        <f t="shared" si="3"/>
        <v>#DIV/0!</v>
      </c>
      <c r="J24" s="19">
        <f t="shared" si="4"/>
        <v>-6.05</v>
      </c>
      <c r="K24" s="19" t="e">
        <f t="shared" si="5"/>
        <v>#DIV/0!</v>
      </c>
      <c r="L24" s="19">
        <v>0</v>
      </c>
      <c r="M24" s="19" t="str">
        <f t="shared" si="6"/>
        <v>-</v>
      </c>
      <c r="N24" s="19">
        <v>240</v>
      </c>
      <c r="O24" s="19">
        <f t="shared" ref="O24:P24" si="32">D24/7</f>
        <v>0</v>
      </c>
      <c r="P24" s="19">
        <f t="shared" si="32"/>
        <v>0</v>
      </c>
      <c r="Q24" s="19" t="e">
        <f t="shared" si="8"/>
        <v>#DIV/0!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s">
        <v>48</v>
      </c>
      <c r="Z24" s="46">
        <f t="shared" si="26"/>
        <v>-2.4</v>
      </c>
      <c r="AA24" s="43">
        <v>4.8514293981481486E-2</v>
      </c>
      <c r="AB24" s="43">
        <f t="shared" si="12"/>
        <v>0</v>
      </c>
      <c r="AC24" s="43">
        <v>-3.48</v>
      </c>
      <c r="AD24" s="43">
        <v>-11.85</v>
      </c>
      <c r="AE24" s="43">
        <v>0</v>
      </c>
      <c r="AF24" s="43">
        <v>0.11715481171548101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27.99</v>
      </c>
      <c r="D25" s="19">
        <v>1</v>
      </c>
      <c r="E25" s="19">
        <v>0</v>
      </c>
      <c r="F25" s="19">
        <v>27.99</v>
      </c>
      <c r="G25" s="19">
        <v>-16.5</v>
      </c>
      <c r="H25" s="19">
        <f t="shared" si="2"/>
        <v>0.58949624866023587</v>
      </c>
      <c r="I25" s="19">
        <f t="shared" si="3"/>
        <v>-0.29967141538644754</v>
      </c>
      <c r="J25" s="19">
        <f t="shared" si="4"/>
        <v>-8.3878029166666668</v>
      </c>
      <c r="K25" s="19">
        <f t="shared" si="5"/>
        <v>-8.3878029166666668</v>
      </c>
      <c r="L25" s="19">
        <v>41</v>
      </c>
      <c r="M25" s="19">
        <f t="shared" si="6"/>
        <v>2.4390243902439025E-2</v>
      </c>
      <c r="N25" s="19">
        <v>265</v>
      </c>
      <c r="O25" s="19">
        <f t="shared" ref="O25:P25" si="33">D25/7</f>
        <v>0.14285714285714285</v>
      </c>
      <c r="P25" s="19">
        <f t="shared" si="33"/>
        <v>0</v>
      </c>
      <c r="Q25" s="19">
        <f t="shared" si="8"/>
        <v>1855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26"/>
        <v>-2.4</v>
      </c>
      <c r="AA25" s="43">
        <v>4.8514293981481486E-2</v>
      </c>
      <c r="AB25" s="43">
        <f t="shared" si="12"/>
        <v>-0.34930291666666669</v>
      </c>
      <c r="AC25" s="43">
        <v>-3.48</v>
      </c>
      <c r="AD25" s="43">
        <v>-11.85</v>
      </c>
      <c r="AE25" s="43">
        <v>0</v>
      </c>
      <c r="AF25" s="48">
        <v>7.7519379844961198E-2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27.99</v>
      </c>
      <c r="D26" s="19">
        <v>6</v>
      </c>
      <c r="E26" s="19">
        <v>0</v>
      </c>
      <c r="F26" s="19">
        <v>167.94</v>
      </c>
      <c r="G26" s="19">
        <v>-4.5600000000000005</v>
      </c>
      <c r="H26" s="19">
        <f t="shared" si="2"/>
        <v>2.7152554483744196E-2</v>
      </c>
      <c r="I26" s="19">
        <f t="shared" si="3"/>
        <v>0.26267227879004407</v>
      </c>
      <c r="J26" s="19">
        <f t="shared" si="4"/>
        <v>44.113182500000001</v>
      </c>
      <c r="K26" s="19">
        <f t="shared" si="5"/>
        <v>7.3521970833333334</v>
      </c>
      <c r="L26" s="19">
        <v>36</v>
      </c>
      <c r="M26" s="19">
        <f t="shared" si="6"/>
        <v>0.16666666666666666</v>
      </c>
      <c r="N26" s="19">
        <v>290</v>
      </c>
      <c r="O26" s="19">
        <f t="shared" ref="O26:P26" si="34">D26/7</f>
        <v>0.8571428571428571</v>
      </c>
      <c r="P26" s="19">
        <f t="shared" si="34"/>
        <v>0</v>
      </c>
      <c r="Q26" s="19">
        <f t="shared" si="8"/>
        <v>338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26"/>
        <v>-2.4</v>
      </c>
      <c r="AA26" s="43">
        <v>4.8514293981481486E-2</v>
      </c>
      <c r="AB26" s="43">
        <f t="shared" si="12"/>
        <v>-2.0958174999999999</v>
      </c>
      <c r="AC26" s="43">
        <v>-3.48</v>
      </c>
      <c r="AD26" s="43">
        <v>-11.85</v>
      </c>
      <c r="AE26" s="43">
        <v>0</v>
      </c>
      <c r="AF26" s="48">
        <v>5.9040590405904002E-2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27.99</v>
      </c>
      <c r="D27" s="19">
        <v>4</v>
      </c>
      <c r="E27" s="19">
        <v>0</v>
      </c>
      <c r="F27" s="19">
        <v>111.96</v>
      </c>
      <c r="G27" s="19">
        <v>0</v>
      </c>
      <c r="H27" s="19">
        <f t="shared" si="2"/>
        <v>0</v>
      </c>
      <c r="I27" s="19">
        <f t="shared" si="3"/>
        <v>0.28982483327378827</v>
      </c>
      <c r="J27" s="19">
        <f t="shared" si="4"/>
        <v>32.448788333333333</v>
      </c>
      <c r="K27" s="19">
        <f t="shared" si="5"/>
        <v>8.1121970833333332</v>
      </c>
      <c r="L27" s="19">
        <v>23</v>
      </c>
      <c r="M27" s="19">
        <f t="shared" si="6"/>
        <v>0.17391304347826086</v>
      </c>
      <c r="N27" s="19">
        <v>286</v>
      </c>
      <c r="O27" s="19">
        <f t="shared" ref="O27:P27" si="35">D27/7</f>
        <v>0.5714285714285714</v>
      </c>
      <c r="P27" s="19">
        <f t="shared" si="35"/>
        <v>0</v>
      </c>
      <c r="Q27" s="19">
        <f t="shared" si="8"/>
        <v>500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26"/>
        <v>-2.4</v>
      </c>
      <c r="AA27" s="43">
        <v>4.8514293981481486E-2</v>
      </c>
      <c r="AB27" s="43">
        <f t="shared" si="12"/>
        <v>-1.3972116666666667</v>
      </c>
      <c r="AC27" s="43">
        <v>-3.48</v>
      </c>
      <c r="AD27" s="43">
        <v>-11.85</v>
      </c>
      <c r="AE27" s="43">
        <v>0</v>
      </c>
      <c r="AF27" s="48">
        <v>0.180555555555555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27.99</v>
      </c>
      <c r="D28" s="19">
        <v>2</v>
      </c>
      <c r="E28" s="19">
        <v>0</v>
      </c>
      <c r="F28" s="19">
        <v>55.98</v>
      </c>
      <c r="G28" s="19">
        <v>0</v>
      </c>
      <c r="H28" s="19">
        <f t="shared" si="2"/>
        <v>0</v>
      </c>
      <c r="I28" s="19">
        <f t="shared" si="3"/>
        <v>0.28982483327378827</v>
      </c>
      <c r="J28" s="19">
        <f t="shared" si="4"/>
        <v>16.224394166666666</v>
      </c>
      <c r="K28" s="19">
        <f t="shared" si="5"/>
        <v>8.1121970833333332</v>
      </c>
      <c r="L28" s="19">
        <v>18</v>
      </c>
      <c r="M28" s="19">
        <f t="shared" si="6"/>
        <v>0.1111111111111111</v>
      </c>
      <c r="N28" s="19">
        <v>284</v>
      </c>
      <c r="O28" s="19">
        <f t="shared" ref="O28:P28" si="36">D28/7</f>
        <v>0.2857142857142857</v>
      </c>
      <c r="P28" s="19">
        <f t="shared" si="36"/>
        <v>0</v>
      </c>
      <c r="Q28" s="19">
        <f t="shared" si="8"/>
        <v>994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26"/>
        <v>-2.4</v>
      </c>
      <c r="AA28" s="43">
        <v>4.8514293981481486E-2</v>
      </c>
      <c r="AB28" s="43">
        <f t="shared" si="12"/>
        <v>-0.69860583333333337</v>
      </c>
      <c r="AC28" s="43">
        <v>-3.48</v>
      </c>
      <c r="AD28" s="43">
        <v>-11.85</v>
      </c>
      <c r="AE28" s="43">
        <v>0</v>
      </c>
      <c r="AF28" s="48">
        <v>0.195804195804195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27.99</v>
      </c>
      <c r="D29" s="19">
        <v>1</v>
      </c>
      <c r="E29" s="19">
        <v>0</v>
      </c>
      <c r="F29" s="19">
        <v>27.99</v>
      </c>
      <c r="G29" s="19">
        <v>0</v>
      </c>
      <c r="H29" s="19">
        <f t="shared" si="2"/>
        <v>0</v>
      </c>
      <c r="I29" s="19">
        <f t="shared" si="3"/>
        <v>0.28982483327378827</v>
      </c>
      <c r="J29" s="19">
        <f t="shared" si="4"/>
        <v>8.1121970833333332</v>
      </c>
      <c r="K29" s="19">
        <f t="shared" si="5"/>
        <v>8.1121970833333332</v>
      </c>
      <c r="L29" s="19">
        <v>12</v>
      </c>
      <c r="M29" s="19">
        <f t="shared" si="6"/>
        <v>8.3333333333333329E-2</v>
      </c>
      <c r="N29" s="19">
        <v>283</v>
      </c>
      <c r="O29" s="19">
        <f t="shared" ref="O29:P29" si="37">D29/7</f>
        <v>0.14285714285714285</v>
      </c>
      <c r="P29" s="19">
        <f t="shared" si="37"/>
        <v>0</v>
      </c>
      <c r="Q29" s="19">
        <f t="shared" si="8"/>
        <v>1981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26"/>
        <v>-2.4</v>
      </c>
      <c r="AA29" s="43">
        <v>4.8514293981481486E-2</v>
      </c>
      <c r="AB29" s="43">
        <f t="shared" si="12"/>
        <v>-0.34930291666666669</v>
      </c>
      <c r="AC29" s="43">
        <v>-3.48</v>
      </c>
      <c r="AD29" s="43">
        <v>-11.85</v>
      </c>
      <c r="AE29" s="43">
        <v>0</v>
      </c>
      <c r="AF29" s="48">
        <v>0.117863720073664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27.99</v>
      </c>
      <c r="D30" s="19">
        <v>4</v>
      </c>
      <c r="E30" s="19">
        <v>0</v>
      </c>
      <c r="F30" s="19">
        <v>111.96</v>
      </c>
      <c r="G30" s="19">
        <v>0</v>
      </c>
      <c r="H30" s="19">
        <f t="shared" si="2"/>
        <v>0</v>
      </c>
      <c r="I30" s="19">
        <f t="shared" si="3"/>
        <v>0.28982483327378827</v>
      </c>
      <c r="J30" s="19">
        <f t="shared" si="4"/>
        <v>32.448788333333333</v>
      </c>
      <c r="K30" s="19">
        <f t="shared" si="5"/>
        <v>8.1121970833333332</v>
      </c>
      <c r="L30" s="19">
        <v>14</v>
      </c>
      <c r="M30" s="19">
        <f t="shared" si="6"/>
        <v>0.2857142857142857</v>
      </c>
      <c r="N30" s="19">
        <v>279</v>
      </c>
      <c r="O30" s="19">
        <f t="shared" ref="O30:P30" si="38">D30/7</f>
        <v>0.5714285714285714</v>
      </c>
      <c r="P30" s="19">
        <f t="shared" si="38"/>
        <v>0</v>
      </c>
      <c r="Q30" s="19">
        <f t="shared" si="8"/>
        <v>488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26"/>
        <v>-2.4</v>
      </c>
      <c r="AA30" s="43">
        <v>4.8514293981481486E-2</v>
      </c>
      <c r="AB30" s="43">
        <f t="shared" si="12"/>
        <v>-1.3972116666666667</v>
      </c>
      <c r="AC30" s="43">
        <v>-3.48</v>
      </c>
      <c r="AD30" s="43">
        <v>-11.85</v>
      </c>
      <c r="AE30" s="43">
        <v>0</v>
      </c>
      <c r="AF30" s="49">
        <v>0.13644524236983799</v>
      </c>
    </row>
    <row r="31" spans="1:32" ht="15.75" customHeight="1" x14ac:dyDescent="0.2">
      <c r="A31" s="2"/>
      <c r="B31" s="2"/>
      <c r="C31" s="25"/>
      <c r="D31" s="17"/>
      <c r="E31" s="17" t="s">
        <v>62</v>
      </c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"/>
    <row r="233" spans="1:31" ht="15.75" customHeight="1" x14ac:dyDescent="0.2"/>
    <row r="234" spans="1:31" ht="15.75" customHeight="1" x14ac:dyDescent="0.2"/>
    <row r="235" spans="1:31" ht="15.75" customHeight="1" x14ac:dyDescent="0.2"/>
    <row r="236" spans="1:31" ht="15.75" customHeight="1" x14ac:dyDescent="0.2"/>
    <row r="237" spans="1:31" ht="15.75" customHeight="1" x14ac:dyDescent="0.2"/>
    <row r="238" spans="1:31" ht="15.75" customHeight="1" x14ac:dyDescent="0.2"/>
    <row r="239" spans="1:31" ht="15.75" customHeight="1" x14ac:dyDescent="0.2"/>
    <row r="240" spans="1:3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1000">
    <cfRule type="cellIs" dxfId="275" priority="1" operator="lessThan">
      <formula>100</formula>
    </cfRule>
  </conditionalFormatting>
  <conditionalFormatting sqref="Q1:Q1000">
    <cfRule type="cellIs" dxfId="274" priority="2" operator="lessThan">
      <formula>100</formula>
    </cfRule>
  </conditionalFormatting>
  <conditionalFormatting sqref="I1:I1000">
    <cfRule type="cellIs" dxfId="273" priority="3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IFERROR(__xludf.DUMMYFUNCTION("IFERROR(VLOOKUP(B2,IMPORTRANGE(""https://docs.google.com/spreadsheets/d/1V-qh4gaE8Fnon_cFgLuR_3iyE-fuVbrHr9YQylaPLK4/edit#gid=0"",""Sheet1!A2:F100""),2,FALSE),"""")"),"")</f>
        <v/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IFERROR(__xludf.DUMMYFUNCTION("IFERROR(VLOOKUP(B2,IMPORTRANGE(""https://docs.google.com/spreadsheets/d/1V-qh4gaE8Fnon_cFgLuR_3iyE-fuVbrHr9YQylaPLK4/edit?usp=sharing"",""Sheet1!A1:AA1000""),3,FALSE),"""")"),"")</f>
        <v/>
      </c>
      <c r="B2" s="4" t="s">
        <v>87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9.0235294117647058</v>
      </c>
      <c r="D3" s="8">
        <f>SUM(D4:D99793)</f>
        <v>67</v>
      </c>
      <c r="E3" s="8"/>
      <c r="F3" s="9">
        <f t="shared" ref="F3:G3" si="0">SUM(F4:F99793)</f>
        <v>1061.3300000000004</v>
      </c>
      <c r="G3" s="9">
        <f t="shared" si="0"/>
        <v>0</v>
      </c>
      <c r="H3" s="10">
        <f>G3/F3*-1</f>
        <v>0</v>
      </c>
      <c r="I3" s="11">
        <f>J3/F3</f>
        <v>0.34932914362168233</v>
      </c>
      <c r="J3" s="9">
        <f>SUM(J4:J99793)</f>
        <v>370.75350000000026</v>
      </c>
      <c r="K3" s="9">
        <f>J3/D3</f>
        <v>5.5336343283582128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/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/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/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/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/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/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/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"/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/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/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/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/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hidden="1" customHeight="1" x14ac:dyDescent="0.2">
      <c r="A19" s="2"/>
      <c r="B19" s="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43"/>
      <c r="S19" s="44"/>
      <c r="T19" s="45"/>
      <c r="U19" s="43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8"/>
    </row>
    <row r="20" spans="1:32" s="47" customFormat="1" ht="15.75" hidden="1" customHeight="1" x14ac:dyDescent="0.2">
      <c r="A20" s="2"/>
      <c r="B20" s="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3"/>
      <c r="S20" s="44"/>
      <c r="T20" s="45"/>
      <c r="U20" s="43"/>
      <c r="V20" s="43"/>
      <c r="W20" s="43"/>
      <c r="X20" s="43"/>
      <c r="Y20" s="43"/>
      <c r="Z20" s="46"/>
      <c r="AA20" s="43"/>
      <c r="AB20" s="43"/>
      <c r="AC20" s="43"/>
      <c r="AD20" s="43"/>
      <c r="AE20" s="43"/>
      <c r="AF20" s="48"/>
    </row>
    <row r="21" spans="1:32" s="47" customFormat="1" ht="15.75" hidden="1" customHeight="1" x14ac:dyDescent="0.2">
      <c r="A21" s="2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3"/>
      <c r="S21" s="44"/>
      <c r="T21" s="45"/>
      <c r="U21" s="43"/>
      <c r="V21" s="43"/>
      <c r="W21" s="43"/>
      <c r="X21" s="43"/>
      <c r="Y21" s="43"/>
      <c r="Z21" s="46"/>
      <c r="AA21" s="43"/>
      <c r="AB21" s="43"/>
      <c r="AC21" s="43"/>
      <c r="AD21" s="43"/>
      <c r="AE21" s="43"/>
      <c r="AF21" s="48"/>
    </row>
    <row r="22" spans="1:32" s="47" customFormat="1" ht="15.75" hidden="1" customHeight="1" x14ac:dyDescent="0.2">
      <c r="A22" s="2"/>
      <c r="B22" s="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3"/>
      <c r="S22" s="44"/>
      <c r="T22" s="45"/>
      <c r="U22" s="43"/>
      <c r="V22" s="43"/>
      <c r="W22" s="43"/>
      <c r="X22" s="43"/>
      <c r="Y22" s="43"/>
      <c r="Z22" s="46"/>
      <c r="AA22" s="43"/>
      <c r="AB22" s="43"/>
      <c r="AC22" s="43"/>
      <c r="AD22" s="43"/>
      <c r="AE22" s="43"/>
      <c r="AF22" s="48"/>
    </row>
    <row r="23" spans="1:32" s="47" customFormat="1" ht="15.75" hidden="1" customHeight="1" x14ac:dyDescent="0.2">
      <c r="A23" s="2"/>
      <c r="B23" s="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43"/>
      <c r="S23" s="44"/>
      <c r="T23" s="45"/>
      <c r="U23" s="43"/>
      <c r="V23" s="43"/>
      <c r="W23" s="43"/>
      <c r="X23" s="43"/>
      <c r="Y23" s="43"/>
      <c r="Z23" s="46"/>
      <c r="AA23" s="43"/>
      <c r="AB23" s="43"/>
      <c r="AC23" s="43"/>
      <c r="AD23" s="43"/>
      <c r="AE23" s="43"/>
      <c r="AF23" s="48"/>
    </row>
    <row r="24" spans="1:32" s="47" customFormat="1" ht="15.75" hidden="1" customHeight="1" x14ac:dyDescent="0.2">
      <c r="A24" s="2"/>
      <c r="B24" s="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43"/>
      <c r="S24" s="44"/>
      <c r="T24" s="45"/>
      <c r="U24" s="43"/>
      <c r="V24" s="43"/>
      <c r="W24" s="43"/>
      <c r="X24" s="43"/>
      <c r="Y24" s="43"/>
      <c r="Z24" s="46"/>
      <c r="AA24" s="43"/>
      <c r="AB24" s="43"/>
      <c r="AC24" s="43"/>
      <c r="AD24" s="43"/>
      <c r="AE24" s="43"/>
      <c r="AF24" s="43"/>
    </row>
    <row r="25" spans="1:32" s="47" customFormat="1" ht="15.75" hidden="1" customHeight="1" x14ac:dyDescent="0.2">
      <c r="A25" s="2"/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43"/>
      <c r="S25" s="44"/>
      <c r="T25" s="45"/>
      <c r="U25" s="43"/>
      <c r="V25" s="43"/>
      <c r="W25" s="43"/>
      <c r="X25" s="43"/>
      <c r="Y25" s="43"/>
      <c r="Z25" s="46"/>
      <c r="AA25" s="43"/>
      <c r="AB25" s="43"/>
      <c r="AC25" s="43"/>
      <c r="AD25" s="43"/>
      <c r="AE25" s="43"/>
      <c r="AF25" s="48"/>
    </row>
    <row r="26" spans="1:32" s="47" customFormat="1" ht="15.75" hidden="1" customHeight="1" x14ac:dyDescent="0.2">
      <c r="A26" s="2"/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43"/>
      <c r="S26" s="44"/>
      <c r="T26" s="45"/>
      <c r="U26" s="43"/>
      <c r="V26" s="43"/>
      <c r="W26" s="43"/>
      <c r="X26" s="43"/>
      <c r="Y26" s="43"/>
      <c r="Z26" s="46"/>
      <c r="AA26" s="43"/>
      <c r="AB26" s="43"/>
      <c r="AC26" s="43"/>
      <c r="AD26" s="43"/>
      <c r="AE26" s="43"/>
      <c r="AF26" s="48"/>
    </row>
    <row r="27" spans="1:32" s="47" customFormat="1" ht="15.75" customHeight="1" x14ac:dyDescent="0.2">
      <c r="A27" s="2" t="s">
        <v>56</v>
      </c>
      <c r="B27" s="2"/>
      <c r="C27" s="19">
        <f t="shared" ref="C27:C30" si="1">IFERROR(F27/D27," - ")</f>
        <v>17.989999999999998</v>
      </c>
      <c r="D27" s="19">
        <v>3</v>
      </c>
      <c r="E27" s="19">
        <v>0</v>
      </c>
      <c r="F27" s="19">
        <v>53.97</v>
      </c>
      <c r="G27" s="19">
        <v>0</v>
      </c>
      <c r="H27" s="19">
        <f t="shared" ref="H27:H30" si="2">G27/F27*-1</f>
        <v>0</v>
      </c>
      <c r="I27" s="19">
        <f t="shared" ref="I27:I30" si="3">J27/F27</f>
        <v>0.40914396887159515</v>
      </c>
      <c r="J27" s="19">
        <f t="shared" ref="J27:J30" si="4">F27*0.85+G27+AD27*D27+D27*AC27+AE27+AB27</f>
        <v>22.081499999999991</v>
      </c>
      <c r="K27" s="19">
        <f t="shared" ref="K27:K30" si="5">J27/D27</f>
        <v>7.3604999999999974</v>
      </c>
      <c r="L27" s="19">
        <v>80</v>
      </c>
      <c r="M27" s="19">
        <f t="shared" ref="M27:M30" si="6">IFERROR(D27/L27,"-")</f>
        <v>3.7499999999999999E-2</v>
      </c>
      <c r="N27" s="19">
        <v>0</v>
      </c>
      <c r="O27" s="19">
        <f t="shared" ref="O27:P27" si="7">D27/7</f>
        <v>0.42857142857142855</v>
      </c>
      <c r="P27" s="19">
        <f t="shared" si="7"/>
        <v>0</v>
      </c>
      <c r="Q27" s="19">
        <f t="shared" ref="Q27:Q30" si="8">ROUNDDOWN(N27/(O27+P27),0)</f>
        <v>0</v>
      </c>
      <c r="R27" s="43"/>
      <c r="S27" s="44"/>
      <c r="T27" s="45"/>
      <c r="U27" s="43">
        <v>0</v>
      </c>
      <c r="V27" s="43">
        <f t="shared" ref="V27:V30" si="9">IFERROR(U27/D27,0)</f>
        <v>0</v>
      </c>
      <c r="W27" s="43">
        <f t="shared" ref="W27:W30" si="10">IFERROR(G27/(U27+X27)*-1,0)</f>
        <v>0</v>
      </c>
      <c r="X27" s="43">
        <v>0</v>
      </c>
      <c r="Y27" s="43" t="s">
        <v>48</v>
      </c>
      <c r="Z27" s="46">
        <f t="shared" ref="Z27:Z30" si="11">IF(OR(Y27="UsLargeStandardSize",Y27="UsSmallStandardSize"),-2.4,-1.2)</f>
        <v>-2.4</v>
      </c>
      <c r="AA27" s="43">
        <v>3.6249999999999998E-2</v>
      </c>
      <c r="AB27" s="43">
        <f t="shared" ref="AB27:AB30" si="12">IFERROR(Z27*AA27*D27*3,0)</f>
        <v>-0.78300000000000003</v>
      </c>
      <c r="AC27" s="43">
        <v>-4.9000000000000004</v>
      </c>
      <c r="AD27" s="43">
        <v>-2.77</v>
      </c>
      <c r="AE27" s="43">
        <v>0</v>
      </c>
      <c r="AF27" s="48">
        <v>0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15.931176470588239</v>
      </c>
      <c r="D28" s="19">
        <v>51</v>
      </c>
      <c r="E28" s="19">
        <v>0</v>
      </c>
      <c r="F28" s="19">
        <v>812.49000000000024</v>
      </c>
      <c r="G28" s="19">
        <v>0</v>
      </c>
      <c r="H28" s="19">
        <f t="shared" si="2"/>
        <v>0</v>
      </c>
      <c r="I28" s="19">
        <f t="shared" si="3"/>
        <v>0.35217110364435278</v>
      </c>
      <c r="J28" s="19">
        <f t="shared" si="4"/>
        <v>286.13550000000026</v>
      </c>
      <c r="K28" s="19">
        <f t="shared" si="5"/>
        <v>5.6105000000000054</v>
      </c>
      <c r="L28" s="19">
        <v>141</v>
      </c>
      <c r="M28" s="19">
        <f t="shared" si="6"/>
        <v>0.36170212765957449</v>
      </c>
      <c r="N28" s="19">
        <v>0</v>
      </c>
      <c r="O28" s="19">
        <f t="shared" ref="O28:P28" si="13">D28/7</f>
        <v>7.2857142857142856</v>
      </c>
      <c r="P28" s="19">
        <f t="shared" si="13"/>
        <v>0</v>
      </c>
      <c r="Q28" s="19">
        <f t="shared" si="8"/>
        <v>0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1"/>
        <v>-2.4</v>
      </c>
      <c r="AA28" s="43">
        <v>3.6249999999999998E-2</v>
      </c>
      <c r="AB28" s="43">
        <f t="shared" si="12"/>
        <v>-13.310999999999998</v>
      </c>
      <c r="AC28" s="43">
        <v>-4.9000000000000004</v>
      </c>
      <c r="AD28" s="43">
        <v>-2.77</v>
      </c>
      <c r="AE28" s="43">
        <v>0</v>
      </c>
      <c r="AF28" s="48">
        <v>0.4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14.99</v>
      </c>
      <c r="D29" s="19">
        <v>5</v>
      </c>
      <c r="E29" s="19">
        <v>0</v>
      </c>
      <c r="F29" s="19">
        <v>74.95</v>
      </c>
      <c r="G29" s="19">
        <v>0</v>
      </c>
      <c r="H29" s="19">
        <f t="shared" si="2"/>
        <v>0</v>
      </c>
      <c r="I29" s="19">
        <f t="shared" si="3"/>
        <v>0.32091394262841894</v>
      </c>
      <c r="J29" s="19">
        <f t="shared" si="4"/>
        <v>24.052500000000002</v>
      </c>
      <c r="K29" s="19">
        <f t="shared" si="5"/>
        <v>4.8105000000000002</v>
      </c>
      <c r="L29" s="19">
        <v>51</v>
      </c>
      <c r="M29" s="19">
        <f t="shared" si="6"/>
        <v>9.8039215686274508E-2</v>
      </c>
      <c r="N29" s="19">
        <v>0</v>
      </c>
      <c r="O29" s="19">
        <f t="shared" ref="O29:P29" si="14">D29/7</f>
        <v>0.7142857142857143</v>
      </c>
      <c r="P29" s="19">
        <f t="shared" si="14"/>
        <v>0</v>
      </c>
      <c r="Q29" s="19">
        <f t="shared" si="8"/>
        <v>0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3.6249999999999998E-2</v>
      </c>
      <c r="AB29" s="43">
        <f t="shared" si="12"/>
        <v>-1.3049999999999997</v>
      </c>
      <c r="AC29" s="43">
        <v>-4.9000000000000004</v>
      </c>
      <c r="AD29" s="43">
        <v>-2.77</v>
      </c>
      <c r="AE29" s="43">
        <v>0</v>
      </c>
      <c r="AF29" s="48">
        <v>3.3333333333333299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14.99</v>
      </c>
      <c r="D30" s="19">
        <v>8</v>
      </c>
      <c r="E30" s="19">
        <v>0</v>
      </c>
      <c r="F30" s="19">
        <v>119.92</v>
      </c>
      <c r="G30" s="19">
        <v>0</v>
      </c>
      <c r="H30" s="19">
        <f t="shared" si="2"/>
        <v>0</v>
      </c>
      <c r="I30" s="19">
        <f t="shared" si="3"/>
        <v>0.32091394262841894</v>
      </c>
      <c r="J30" s="19">
        <f t="shared" si="4"/>
        <v>38.484000000000002</v>
      </c>
      <c r="K30" s="19">
        <f t="shared" si="5"/>
        <v>4.8105000000000002</v>
      </c>
      <c r="L30" s="19">
        <v>22</v>
      </c>
      <c r="M30" s="19">
        <f t="shared" si="6"/>
        <v>0.36363636363636365</v>
      </c>
      <c r="N30" s="19">
        <v>0</v>
      </c>
      <c r="O30" s="19">
        <f t="shared" ref="O30:P30" si="15">D30/7</f>
        <v>1.1428571428571428</v>
      </c>
      <c r="P30" s="19">
        <f t="shared" si="15"/>
        <v>0</v>
      </c>
      <c r="Q30" s="19">
        <f t="shared" si="8"/>
        <v>0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1"/>
        <v>-2.4</v>
      </c>
      <c r="AA30" s="43">
        <v>3.6249999999999998E-2</v>
      </c>
      <c r="AB30" s="43">
        <f t="shared" si="12"/>
        <v>-2.0880000000000001</v>
      </c>
      <c r="AC30" s="43">
        <v>-4.9000000000000004</v>
      </c>
      <c r="AD30" s="43">
        <v>-2.77</v>
      </c>
      <c r="AE30" s="43">
        <v>0</v>
      </c>
      <c r="AF30" s="49">
        <v>13.1666666666666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104" priority="1" operator="lessThan">
      <formula>100</formula>
    </cfRule>
  </conditionalFormatting>
  <conditionalFormatting sqref="Q1:Q4 Q31:Q1000">
    <cfRule type="cellIs" dxfId="103" priority="2" operator="lessThan">
      <formula>100</formula>
    </cfRule>
  </conditionalFormatting>
  <conditionalFormatting sqref="I1:I4 I31:I1000">
    <cfRule type="cellIs" dxfId="102" priority="3" operator="lessThan">
      <formula>0.05</formula>
    </cfRule>
  </conditionalFormatting>
  <conditionalFormatting sqref="Q5">
    <cfRule type="cellIs" dxfId="101" priority="4" operator="lessThan">
      <formula>100</formula>
    </cfRule>
  </conditionalFormatting>
  <conditionalFormatting sqref="Q5">
    <cfRule type="cellIs" dxfId="100" priority="5" operator="lessThan">
      <formula>100</formula>
    </cfRule>
  </conditionalFormatting>
  <conditionalFormatting sqref="I5">
    <cfRule type="cellIs" dxfId="99" priority="6" operator="lessThan">
      <formula>0.05</formula>
    </cfRule>
  </conditionalFormatting>
  <conditionalFormatting sqref="Q6:Q30">
    <cfRule type="cellIs" dxfId="98" priority="7" operator="lessThan">
      <formula>100</formula>
    </cfRule>
  </conditionalFormatting>
  <conditionalFormatting sqref="Q6:Q30">
    <cfRule type="cellIs" dxfId="97" priority="8" operator="lessThan">
      <formula>100</formula>
    </cfRule>
  </conditionalFormatting>
  <conditionalFormatting sqref="I6:I30">
    <cfRule type="cellIs" dxfId="96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IFERROR(__xludf.DUMMYFUNCTION("IFERROR(VLOOKUP(B2,IMPORTRANGE(""https://docs.google.com/spreadsheets/d/1V-qh4gaE8Fnon_cFgLuR_3iyE-fuVbrHr9YQylaPLK4/edit#gid=0"",""Sheet1!A2:F100""),2,FALSE),"""")"),"Watt Meter Single")</f>
        <v>Watt Meter Single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IFERROR(__xludf.DUMMYFUNCTION("IFERROR(VLOOKUP(B2,IMPORTRANGE(""https://docs.google.com/spreadsheets/d/1V-qh4gaE8Fnon_cFgLuR_3iyE-fuVbrHr9YQylaPLK4/edit?usp=sharing"",""Sheet1!A1:AA1000""),3,FALSE),"""")"),"B083HKT375")</f>
        <v>B083HKT375</v>
      </c>
      <c r="B2" s="4" t="s">
        <v>88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11.63529411764706</v>
      </c>
      <c r="D3" s="8">
        <f>SUM(D4:D99793)</f>
        <v>566</v>
      </c>
      <c r="E3" s="8"/>
      <c r="F3" s="9">
        <f t="shared" ref="F3:G3" si="0">SUM(F4:F99793)</f>
        <v>10163.360000000002</v>
      </c>
      <c r="G3" s="9">
        <f t="shared" si="0"/>
        <v>-1811.6699999999998</v>
      </c>
      <c r="H3" s="10">
        <f>G3/F3*-1</f>
        <v>0.17825502589694742</v>
      </c>
      <c r="I3" s="11">
        <f>J3/F3</f>
        <v>0.11554541632885183</v>
      </c>
      <c r="J3" s="9">
        <f>SUM(J4:J99793)</f>
        <v>1174.3296624999998</v>
      </c>
      <c r="K3" s="9">
        <f>J3/D3</f>
        <v>2.0747873895759712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275</v>
      </c>
      <c r="V3" s="10">
        <f>AVERAGE(V4:V99793)</f>
        <v>0.32624715154126921</v>
      </c>
      <c r="W3" s="9">
        <f>ROUND(AVERAGE(W4:W99793),2)</f>
        <v>8.43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customHeight="1" x14ac:dyDescent="0.2">
      <c r="A5" s="2" t="s">
        <v>33</v>
      </c>
      <c r="B5" s="2"/>
      <c r="C5" s="19">
        <f t="shared" ref="C5:C30" si="1">IFERROR(F5/D5," - ")</f>
        <v>17.989999999999998</v>
      </c>
      <c r="D5" s="19">
        <v>2</v>
      </c>
      <c r="E5" s="19">
        <v>0</v>
      </c>
      <c r="F5" s="19">
        <v>35.979999999999997</v>
      </c>
      <c r="G5" s="19">
        <v>-48.23</v>
      </c>
      <c r="H5" s="19">
        <f t="shared" ref="H5:H30" si="2">G5/F5*-1</f>
        <v>1.340466926070039</v>
      </c>
      <c r="I5" s="19">
        <f t="shared" ref="I5:I30" si="3">J5/F5</f>
        <v>-1.0439376042245694</v>
      </c>
      <c r="J5" s="19">
        <f t="shared" ref="J5:J30" si="4">F5*0.85+G5+AD5*D5+D5*AC5+AE5+AB5</f>
        <v>-37.560875000000003</v>
      </c>
      <c r="K5" s="19">
        <f t="shared" ref="K5:K30" si="5">J5/D5</f>
        <v>-18.780437500000001</v>
      </c>
      <c r="L5" s="19">
        <v>88</v>
      </c>
      <c r="M5" s="19">
        <f t="shared" ref="M5:M30" si="6">IFERROR(D5/L5,"-")</f>
        <v>2.2727272727272728E-2</v>
      </c>
      <c r="N5" s="19">
        <v>441</v>
      </c>
      <c r="O5" s="19">
        <f t="shared" ref="O5:P5" si="7">D5/7</f>
        <v>0.2857142857142857</v>
      </c>
      <c r="P5" s="19">
        <f t="shared" si="7"/>
        <v>0</v>
      </c>
      <c r="Q5" s="19">
        <f t="shared" ref="Q5:Q30" si="8">ROUNDDOWN(N5/(O5+P5),0)</f>
        <v>1543</v>
      </c>
      <c r="R5" s="43"/>
      <c r="S5" s="44"/>
      <c r="T5" s="45"/>
      <c r="U5" s="43">
        <v>1</v>
      </c>
      <c r="V5" s="43">
        <f t="shared" ref="V5:V30" si="9">IFERROR(U5/D5,0)</f>
        <v>0.5</v>
      </c>
      <c r="W5" s="43">
        <f t="shared" ref="W5:W30" si="10">IFERROR(G5/(U5+X5)*-1,0)</f>
        <v>48.23</v>
      </c>
      <c r="X5" s="43">
        <v>0</v>
      </c>
      <c r="Y5" s="43" t="s">
        <v>48</v>
      </c>
      <c r="Z5" s="46">
        <f t="shared" ref="Z5:Z17" si="11">IF(OR(Y5="UsLargeStandardSize",Y5="UsSmallStandardSize"),-0.75,-0.48)</f>
        <v>-0.75</v>
      </c>
      <c r="AA5" s="43">
        <v>2.9750000000000002E-2</v>
      </c>
      <c r="AB5" s="43">
        <f t="shared" ref="AB5:AB30" si="12">IFERROR(Z5*AA5*D5*3,0)</f>
        <v>-0.13387500000000002</v>
      </c>
      <c r="AC5" s="43">
        <v>-3.48</v>
      </c>
      <c r="AD5" s="43">
        <v>-6.41</v>
      </c>
      <c r="AE5" s="43">
        <v>0</v>
      </c>
    </row>
    <row r="6" spans="1:32" s="47" customFormat="1" ht="15.75" customHeight="1" x14ac:dyDescent="0.2">
      <c r="A6" s="2" t="s">
        <v>34</v>
      </c>
      <c r="B6" s="2"/>
      <c r="C6" s="19">
        <f t="shared" si="1"/>
        <v>17.990000000000006</v>
      </c>
      <c r="D6" s="19">
        <v>25</v>
      </c>
      <c r="E6" s="19">
        <v>0</v>
      </c>
      <c r="F6" s="19">
        <v>449.75000000000011</v>
      </c>
      <c r="G6" s="19">
        <v>-50.97</v>
      </c>
      <c r="H6" s="19">
        <f t="shared" si="2"/>
        <v>0.11332962757087267</v>
      </c>
      <c r="I6" s="19">
        <f t="shared" si="3"/>
        <v>0.18319969427459717</v>
      </c>
      <c r="J6" s="19">
        <f t="shared" si="4"/>
        <v>82.394062500000103</v>
      </c>
      <c r="K6" s="19">
        <f t="shared" si="5"/>
        <v>3.2957625000000039</v>
      </c>
      <c r="L6" s="19">
        <v>156</v>
      </c>
      <c r="M6" s="19">
        <f t="shared" si="6"/>
        <v>0.16025641025641027</v>
      </c>
      <c r="N6" s="19">
        <v>411</v>
      </c>
      <c r="O6" s="19">
        <f t="shared" ref="O6:P6" si="13">D6/7</f>
        <v>3.5714285714285716</v>
      </c>
      <c r="P6" s="19">
        <f t="shared" si="13"/>
        <v>0</v>
      </c>
      <c r="Q6" s="19">
        <f t="shared" si="8"/>
        <v>115</v>
      </c>
      <c r="R6" s="43"/>
      <c r="S6" s="44"/>
      <c r="T6" s="45"/>
      <c r="U6" s="43">
        <v>4</v>
      </c>
      <c r="V6" s="43">
        <f t="shared" si="9"/>
        <v>0.16</v>
      </c>
      <c r="W6" s="43">
        <f t="shared" si="10"/>
        <v>8.4949999999999992</v>
      </c>
      <c r="X6" s="43">
        <v>2</v>
      </c>
      <c r="Y6" s="43" t="s">
        <v>48</v>
      </c>
      <c r="Z6" s="46">
        <f t="shared" si="11"/>
        <v>-0.75</v>
      </c>
      <c r="AA6" s="43">
        <v>2.9750000000000002E-2</v>
      </c>
      <c r="AB6" s="43">
        <f t="shared" si="12"/>
        <v>-1.6734375000000001</v>
      </c>
      <c r="AC6" s="43">
        <v>-3.48</v>
      </c>
      <c r="AD6" s="43">
        <v>-6.41</v>
      </c>
      <c r="AE6" s="43">
        <v>0</v>
      </c>
      <c r="AF6" s="48">
        <v>0.90774907749077405</v>
      </c>
    </row>
    <row r="7" spans="1:32" s="47" customFormat="1" ht="15.75" customHeight="1" x14ac:dyDescent="0.2">
      <c r="A7" s="2" t="s">
        <v>35</v>
      </c>
      <c r="B7" s="2"/>
      <c r="C7" s="19">
        <f t="shared" si="1"/>
        <v>17.990000000000002</v>
      </c>
      <c r="D7" s="19">
        <v>18</v>
      </c>
      <c r="E7" s="19">
        <v>0</v>
      </c>
      <c r="F7" s="19">
        <v>323.82000000000005</v>
      </c>
      <c r="G7" s="19">
        <v>-115.11999999999998</v>
      </c>
      <c r="H7" s="19">
        <f t="shared" si="2"/>
        <v>0.35550614538941372</v>
      </c>
      <c r="I7" s="19">
        <f t="shared" si="3"/>
        <v>-5.8976823543944033E-2</v>
      </c>
      <c r="J7" s="19">
        <f t="shared" si="4"/>
        <v>-19.097874999999959</v>
      </c>
      <c r="K7" s="19">
        <f t="shared" si="5"/>
        <v>-1.0609930555555533</v>
      </c>
      <c r="L7" s="19">
        <v>190</v>
      </c>
      <c r="M7" s="19">
        <f t="shared" si="6"/>
        <v>9.4736842105263161E-2</v>
      </c>
      <c r="N7" s="19">
        <v>385</v>
      </c>
      <c r="O7" s="19">
        <f t="shared" ref="O7:P7" si="14">D7/7</f>
        <v>2.5714285714285716</v>
      </c>
      <c r="P7" s="19">
        <f t="shared" si="14"/>
        <v>0</v>
      </c>
      <c r="Q7" s="19">
        <f t="shared" si="8"/>
        <v>149</v>
      </c>
      <c r="R7" s="43"/>
      <c r="S7" s="44"/>
      <c r="T7" s="45"/>
      <c r="U7" s="43">
        <v>15</v>
      </c>
      <c r="V7" s="43">
        <f t="shared" si="9"/>
        <v>0.83333333333333337</v>
      </c>
      <c r="W7" s="43">
        <f t="shared" si="10"/>
        <v>6.3955555555555543</v>
      </c>
      <c r="X7" s="43">
        <v>3</v>
      </c>
      <c r="Y7" s="43" t="s">
        <v>48</v>
      </c>
      <c r="Z7" s="46">
        <f t="shared" si="11"/>
        <v>-0.75</v>
      </c>
      <c r="AA7" s="43">
        <v>2.9750000000000002E-2</v>
      </c>
      <c r="AB7" s="43">
        <f t="shared" si="12"/>
        <v>-1.2048750000000001</v>
      </c>
      <c r="AC7" s="43">
        <v>-3.48</v>
      </c>
      <c r="AD7" s="43">
        <v>-6.41</v>
      </c>
      <c r="AE7" s="43">
        <v>0</v>
      </c>
      <c r="AF7" s="48">
        <v>0.95473251028806505</v>
      </c>
    </row>
    <row r="8" spans="1:32" s="47" customFormat="1" ht="15.75" customHeight="1" x14ac:dyDescent="0.2">
      <c r="A8" s="2" t="s">
        <v>36</v>
      </c>
      <c r="B8" s="2"/>
      <c r="C8" s="19">
        <f t="shared" si="1"/>
        <v>17.990000000000006</v>
      </c>
      <c r="D8" s="19">
        <v>36</v>
      </c>
      <c r="E8" s="19">
        <v>0</v>
      </c>
      <c r="F8" s="19">
        <v>647.64000000000021</v>
      </c>
      <c r="G8" s="19">
        <v>-99.27</v>
      </c>
      <c r="H8" s="19">
        <f t="shared" si="2"/>
        <v>0.15327959977765421</v>
      </c>
      <c r="I8" s="19">
        <f t="shared" si="3"/>
        <v>0.14324972206781567</v>
      </c>
      <c r="J8" s="19">
        <f t="shared" si="4"/>
        <v>92.774250000000166</v>
      </c>
      <c r="K8" s="19">
        <f t="shared" si="5"/>
        <v>2.5770625000000047</v>
      </c>
      <c r="L8" s="19">
        <v>266</v>
      </c>
      <c r="M8" s="19">
        <f t="shared" si="6"/>
        <v>0.13533834586466165</v>
      </c>
      <c r="N8" s="19">
        <v>344</v>
      </c>
      <c r="O8" s="19">
        <f t="shared" ref="O8:P8" si="15">D8/7</f>
        <v>5.1428571428571432</v>
      </c>
      <c r="P8" s="19">
        <f t="shared" si="15"/>
        <v>0</v>
      </c>
      <c r="Q8" s="19">
        <f t="shared" si="8"/>
        <v>66</v>
      </c>
      <c r="R8" s="43"/>
      <c r="S8" s="44"/>
      <c r="T8" s="45"/>
      <c r="U8" s="43">
        <v>14</v>
      </c>
      <c r="V8" s="43">
        <f t="shared" si="9"/>
        <v>0.3888888888888889</v>
      </c>
      <c r="W8" s="43">
        <f t="shared" si="10"/>
        <v>7.0907142857142853</v>
      </c>
      <c r="X8" s="43">
        <v>0</v>
      </c>
      <c r="Y8" s="43" t="s">
        <v>48</v>
      </c>
      <c r="Z8" s="46">
        <f t="shared" si="11"/>
        <v>-0.75</v>
      </c>
      <c r="AA8" s="43">
        <v>2.9750000000000002E-2</v>
      </c>
      <c r="AB8" s="43">
        <f t="shared" si="12"/>
        <v>-2.4097500000000003</v>
      </c>
      <c r="AC8" s="43">
        <v>-3.48</v>
      </c>
      <c r="AD8" s="43">
        <v>-6.41</v>
      </c>
      <c r="AE8" s="43"/>
      <c r="AF8" s="48">
        <v>1.31358024691358</v>
      </c>
    </row>
    <row r="9" spans="1:32" s="47" customFormat="1" ht="15.75" customHeight="1" x14ac:dyDescent="0.2">
      <c r="A9" s="2" t="s">
        <v>37</v>
      </c>
      <c r="B9" s="2"/>
      <c r="C9" s="19">
        <f t="shared" si="1"/>
        <v>17.990000000000006</v>
      </c>
      <c r="D9" s="19">
        <v>30</v>
      </c>
      <c r="E9" s="19">
        <v>0</v>
      </c>
      <c r="F9" s="19">
        <v>539.70000000000016</v>
      </c>
      <c r="G9" s="19">
        <v>-126.18</v>
      </c>
      <c r="H9" s="19">
        <f t="shared" si="2"/>
        <v>0.23379655364091156</v>
      </c>
      <c r="I9" s="19">
        <f t="shared" si="3"/>
        <v>6.273276820455824E-2</v>
      </c>
      <c r="J9" s="19">
        <f t="shared" si="4"/>
        <v>33.856875000000095</v>
      </c>
      <c r="K9" s="19">
        <f t="shared" si="5"/>
        <v>1.1285625000000032</v>
      </c>
      <c r="L9" s="19">
        <v>233</v>
      </c>
      <c r="M9" s="19">
        <f t="shared" si="6"/>
        <v>0.12875536480686695</v>
      </c>
      <c r="N9" s="19">
        <v>318</v>
      </c>
      <c r="O9" s="19">
        <f t="shared" ref="O9:P9" si="16">D9/7</f>
        <v>4.2857142857142856</v>
      </c>
      <c r="P9" s="19">
        <f t="shared" si="16"/>
        <v>0</v>
      </c>
      <c r="Q9" s="19">
        <f t="shared" si="8"/>
        <v>74</v>
      </c>
      <c r="R9" s="43"/>
      <c r="S9" s="44"/>
      <c r="T9" s="45"/>
      <c r="U9" s="43">
        <v>12</v>
      </c>
      <c r="V9" s="43">
        <f t="shared" si="9"/>
        <v>0.4</v>
      </c>
      <c r="W9" s="43">
        <f t="shared" si="10"/>
        <v>9.7061538461538461</v>
      </c>
      <c r="X9" s="43">
        <v>1</v>
      </c>
      <c r="Y9" s="43" t="s">
        <v>48</v>
      </c>
      <c r="Z9" s="46">
        <f t="shared" si="11"/>
        <v>-0.75</v>
      </c>
      <c r="AA9" s="43">
        <v>2.9750000000000002E-2</v>
      </c>
      <c r="AB9" s="43">
        <f t="shared" si="12"/>
        <v>-2.0081250000000002</v>
      </c>
      <c r="AC9" s="43">
        <v>-3.48</v>
      </c>
      <c r="AD9" s="43">
        <v>-6.41</v>
      </c>
      <c r="AE9" s="43"/>
      <c r="AF9" s="48">
        <v>0.67153284671532798</v>
      </c>
    </row>
    <row r="10" spans="1:32" s="47" customFormat="1" ht="15.75" customHeight="1" x14ac:dyDescent="0.2">
      <c r="A10" s="2" t="s">
        <v>38</v>
      </c>
      <c r="B10" s="2" t="s">
        <v>89</v>
      </c>
      <c r="C10" s="19">
        <f t="shared" si="1"/>
        <v>17.990000000000006</v>
      </c>
      <c r="D10" s="19">
        <v>36</v>
      </c>
      <c r="E10" s="19">
        <v>0</v>
      </c>
      <c r="F10" s="19">
        <v>647.64000000000021</v>
      </c>
      <c r="G10" s="19">
        <v>-168.38</v>
      </c>
      <c r="H10" s="19">
        <f t="shared" si="2"/>
        <v>0.25999011796677157</v>
      </c>
      <c r="I10" s="19">
        <f t="shared" si="3"/>
        <v>3.6539203878698273E-2</v>
      </c>
      <c r="J10" s="19">
        <f t="shared" si="4"/>
        <v>23.664250000000155</v>
      </c>
      <c r="K10" s="19">
        <f t="shared" si="5"/>
        <v>0.65734027777778214</v>
      </c>
      <c r="L10" s="19">
        <v>297</v>
      </c>
      <c r="M10" s="19">
        <f t="shared" si="6"/>
        <v>0.12121212121212122</v>
      </c>
      <c r="N10" s="19">
        <v>303</v>
      </c>
      <c r="O10" s="19">
        <f t="shared" ref="O10:P10" si="17">D10/7</f>
        <v>5.1428571428571432</v>
      </c>
      <c r="P10" s="19">
        <f t="shared" si="17"/>
        <v>0</v>
      </c>
      <c r="Q10" s="19">
        <f t="shared" si="8"/>
        <v>58</v>
      </c>
      <c r="R10" s="43"/>
      <c r="S10" s="44"/>
      <c r="T10" s="45"/>
      <c r="U10" s="43">
        <v>16</v>
      </c>
      <c r="V10" s="43">
        <f t="shared" si="9"/>
        <v>0.44444444444444442</v>
      </c>
      <c r="W10" s="43">
        <f t="shared" si="10"/>
        <v>10.52375</v>
      </c>
      <c r="X10" s="43">
        <v>0</v>
      </c>
      <c r="Y10" s="43" t="s">
        <v>48</v>
      </c>
      <c r="Z10" s="46">
        <f t="shared" si="11"/>
        <v>-0.75</v>
      </c>
      <c r="AA10" s="43">
        <v>2.9750000000000002E-2</v>
      </c>
      <c r="AB10" s="43">
        <f t="shared" si="12"/>
        <v>-2.4097500000000003</v>
      </c>
      <c r="AC10" s="43">
        <v>-3.48</v>
      </c>
      <c r="AD10" s="43">
        <v>-6.41</v>
      </c>
      <c r="AE10" s="43">
        <v>0</v>
      </c>
      <c r="AF10" s="48">
        <v>0.772020725388601</v>
      </c>
    </row>
    <row r="11" spans="1:32" s="47" customFormat="1" ht="15.75" customHeight="1" x14ac:dyDescent="0.2">
      <c r="A11" s="2" t="s">
        <v>39</v>
      </c>
      <c r="B11" s="2"/>
      <c r="C11" s="19">
        <f t="shared" si="1"/>
        <v>17.109285714285722</v>
      </c>
      <c r="D11" s="19">
        <v>42</v>
      </c>
      <c r="E11" s="19">
        <v>0</v>
      </c>
      <c r="F11" s="19">
        <v>718.59000000000026</v>
      </c>
      <c r="G11" s="19">
        <v>-171.43</v>
      </c>
      <c r="H11" s="19">
        <f t="shared" si="2"/>
        <v>0.23856441086015662</v>
      </c>
      <c r="I11" s="19">
        <f t="shared" si="3"/>
        <v>2.9474561293644806E-2</v>
      </c>
      <c r="J11" s="19">
        <f t="shared" si="4"/>
        <v>21.180125000000228</v>
      </c>
      <c r="K11" s="19">
        <f t="shared" si="5"/>
        <v>0.50428869047619584</v>
      </c>
      <c r="L11" s="19">
        <v>328</v>
      </c>
      <c r="M11" s="19">
        <f t="shared" si="6"/>
        <v>0.12804878048780488</v>
      </c>
      <c r="N11" s="19">
        <v>253</v>
      </c>
      <c r="O11" s="19">
        <f t="shared" ref="O11:P11" si="18">D11/7</f>
        <v>6</v>
      </c>
      <c r="P11" s="19">
        <f t="shared" si="18"/>
        <v>0</v>
      </c>
      <c r="Q11" s="19">
        <f t="shared" si="8"/>
        <v>42</v>
      </c>
      <c r="R11" s="43"/>
      <c r="S11" s="44"/>
      <c r="T11" s="45"/>
      <c r="U11" s="43">
        <v>29</v>
      </c>
      <c r="V11" s="43">
        <f t="shared" si="9"/>
        <v>0.69047619047619047</v>
      </c>
      <c r="W11" s="43">
        <f t="shared" si="10"/>
        <v>5.7143333333333333</v>
      </c>
      <c r="X11" s="43">
        <v>1</v>
      </c>
      <c r="Y11" s="43" t="s">
        <v>48</v>
      </c>
      <c r="Z11" s="46">
        <f t="shared" si="11"/>
        <v>-0.75</v>
      </c>
      <c r="AA11" s="43">
        <v>2.9750000000000002E-2</v>
      </c>
      <c r="AB11" s="43">
        <f t="shared" si="12"/>
        <v>-2.8113750000000004</v>
      </c>
      <c r="AC11" s="43">
        <v>-3.48</v>
      </c>
      <c r="AD11" s="43">
        <v>-6.41</v>
      </c>
      <c r="AE11" s="43">
        <v>0</v>
      </c>
      <c r="AF11" s="48">
        <v>0.977653631284916</v>
      </c>
    </row>
    <row r="12" spans="1:32" s="47" customFormat="1" ht="15.75" customHeight="1" x14ac:dyDescent="0.2">
      <c r="A12" s="2" t="s">
        <v>40</v>
      </c>
      <c r="B12" s="2"/>
      <c r="C12" s="19">
        <f t="shared" si="1"/>
        <v>16.990000000000006</v>
      </c>
      <c r="D12" s="19">
        <v>68</v>
      </c>
      <c r="E12" s="19">
        <v>0</v>
      </c>
      <c r="F12" s="19">
        <v>1155.3200000000004</v>
      </c>
      <c r="G12" s="19">
        <v>-210.77999999999994</v>
      </c>
      <c r="H12" s="19">
        <f t="shared" si="2"/>
        <v>0.18244295952636488</v>
      </c>
      <c r="I12" s="19">
        <f t="shared" si="3"/>
        <v>8.1510101097531665E-2</v>
      </c>
      <c r="J12" s="19">
        <f t="shared" si="4"/>
        <v>94.170250000000323</v>
      </c>
      <c r="K12" s="19">
        <f t="shared" si="5"/>
        <v>1.3848566176470636</v>
      </c>
      <c r="L12" s="19">
        <v>381</v>
      </c>
      <c r="M12" s="19">
        <f t="shared" si="6"/>
        <v>0.17847769028871391</v>
      </c>
      <c r="N12" s="19">
        <v>132</v>
      </c>
      <c r="O12" s="19">
        <f t="shared" ref="O12:P12" si="19">D12/7</f>
        <v>9.7142857142857135</v>
      </c>
      <c r="P12" s="19">
        <f t="shared" si="19"/>
        <v>0</v>
      </c>
      <c r="Q12" s="19">
        <f t="shared" si="8"/>
        <v>13</v>
      </c>
      <c r="R12" s="43"/>
      <c r="S12" s="44"/>
      <c r="T12" s="45"/>
      <c r="U12" s="43">
        <v>38</v>
      </c>
      <c r="V12" s="43">
        <f t="shared" si="9"/>
        <v>0.55882352941176472</v>
      </c>
      <c r="W12" s="43">
        <f t="shared" si="10"/>
        <v>5.1409756097560964</v>
      </c>
      <c r="X12" s="43">
        <v>3</v>
      </c>
      <c r="Y12" s="43" t="s">
        <v>48</v>
      </c>
      <c r="Z12" s="46">
        <f t="shared" si="11"/>
        <v>-0.75</v>
      </c>
      <c r="AA12" s="43">
        <v>2.9750000000000002E-2</v>
      </c>
      <c r="AB12" s="43">
        <f t="shared" si="12"/>
        <v>-4.5517500000000002</v>
      </c>
      <c r="AC12" s="43">
        <v>-3.48</v>
      </c>
      <c r="AD12" s="43">
        <v>-6.41</v>
      </c>
      <c r="AE12" s="43">
        <v>0</v>
      </c>
      <c r="AF12" s="48">
        <v>1.6214405360134001</v>
      </c>
    </row>
    <row r="13" spans="1:32" s="47" customFormat="1" ht="15.75" customHeight="1" x14ac:dyDescent="0.2">
      <c r="A13" s="2" t="s">
        <v>41</v>
      </c>
      <c r="B13" s="2" t="s">
        <v>90</v>
      </c>
      <c r="C13" s="19">
        <f t="shared" si="1"/>
        <v>16.864148148148132</v>
      </c>
      <c r="D13" s="19">
        <v>135</v>
      </c>
      <c r="E13" s="19">
        <v>0</v>
      </c>
      <c r="F13" s="19">
        <v>2276.659999999998</v>
      </c>
      <c r="G13" s="19">
        <v>-175.07</v>
      </c>
      <c r="H13" s="19">
        <f t="shared" si="2"/>
        <v>7.6897736157353375E-2</v>
      </c>
      <c r="I13" s="19">
        <f t="shared" si="3"/>
        <v>0.18268183984433276</v>
      </c>
      <c r="J13" s="19">
        <f t="shared" si="4"/>
        <v>415.90443749999827</v>
      </c>
      <c r="K13" s="19">
        <f t="shared" si="5"/>
        <v>3.0807736111110984</v>
      </c>
      <c r="L13" s="19">
        <v>315</v>
      </c>
      <c r="M13" s="19">
        <f t="shared" si="6"/>
        <v>0.42857142857142855</v>
      </c>
      <c r="N13" s="19">
        <v>63</v>
      </c>
      <c r="O13" s="19">
        <f t="shared" ref="O13:P13" si="20">D13/7</f>
        <v>19.285714285714285</v>
      </c>
      <c r="P13" s="19">
        <f t="shared" si="20"/>
        <v>0</v>
      </c>
      <c r="Q13" s="19">
        <f t="shared" si="8"/>
        <v>3</v>
      </c>
      <c r="R13" s="43"/>
      <c r="S13" s="44"/>
      <c r="T13" s="45"/>
      <c r="U13" s="43">
        <v>84</v>
      </c>
      <c r="V13" s="43">
        <f t="shared" si="9"/>
        <v>0.62222222222222223</v>
      </c>
      <c r="W13" s="43">
        <f t="shared" si="10"/>
        <v>2.0841666666666665</v>
      </c>
      <c r="X13" s="43">
        <v>0</v>
      </c>
      <c r="Y13" s="43" t="s">
        <v>48</v>
      </c>
      <c r="Z13" s="46">
        <f t="shared" si="11"/>
        <v>-0.75</v>
      </c>
      <c r="AA13" s="43">
        <v>2.9750000000000002E-2</v>
      </c>
      <c r="AB13" s="43">
        <f t="shared" si="12"/>
        <v>-9.0365625000000023</v>
      </c>
      <c r="AC13" s="43">
        <v>-3.48</v>
      </c>
      <c r="AD13" s="43">
        <v>-6.41</v>
      </c>
      <c r="AE13" s="43">
        <v>0</v>
      </c>
      <c r="AF13" s="48">
        <v>1.7373271889400901</v>
      </c>
    </row>
    <row r="14" spans="1:32" s="47" customFormat="1" ht="15.75" customHeight="1" x14ac:dyDescent="0.2">
      <c r="A14" s="2" t="s">
        <v>42</v>
      </c>
      <c r="B14" s="2" t="s">
        <v>91</v>
      </c>
      <c r="C14" s="19">
        <f t="shared" si="1"/>
        <v>18.490000000000006</v>
      </c>
      <c r="D14" s="19">
        <v>40</v>
      </c>
      <c r="E14" s="19">
        <v>0</v>
      </c>
      <c r="F14" s="19">
        <v>739.60000000000025</v>
      </c>
      <c r="G14" s="19">
        <v>-52.17</v>
      </c>
      <c r="H14" s="19">
        <f t="shared" si="2"/>
        <v>7.053812871822604E-2</v>
      </c>
      <c r="I14" s="19">
        <f t="shared" si="3"/>
        <v>0.24095795024337507</v>
      </c>
      <c r="J14" s="19">
        <f t="shared" si="4"/>
        <v>178.21250000000026</v>
      </c>
      <c r="K14" s="19">
        <f t="shared" si="5"/>
        <v>4.4553125000000069</v>
      </c>
      <c r="L14" s="19">
        <v>137</v>
      </c>
      <c r="M14" s="19">
        <f t="shared" si="6"/>
        <v>0.29197080291970801</v>
      </c>
      <c r="N14" s="19">
        <v>35</v>
      </c>
      <c r="O14" s="19">
        <f t="shared" ref="O14:P14" si="21">D14/7</f>
        <v>5.7142857142857144</v>
      </c>
      <c r="P14" s="19">
        <f t="shared" si="21"/>
        <v>0</v>
      </c>
      <c r="Q14" s="19">
        <f t="shared" si="8"/>
        <v>6</v>
      </c>
      <c r="R14" s="43"/>
      <c r="S14" s="44"/>
      <c r="T14" s="45"/>
      <c r="U14" s="43">
        <v>8</v>
      </c>
      <c r="V14" s="43">
        <f t="shared" si="9"/>
        <v>0.2</v>
      </c>
      <c r="W14" s="43">
        <f t="shared" si="10"/>
        <v>6.5212500000000002</v>
      </c>
      <c r="X14" s="43">
        <v>0</v>
      </c>
      <c r="Y14" s="43" t="s">
        <v>48</v>
      </c>
      <c r="Z14" s="46">
        <f t="shared" si="11"/>
        <v>-0.75</v>
      </c>
      <c r="AA14" s="43">
        <v>2.9750000000000002E-2</v>
      </c>
      <c r="AB14" s="43">
        <f t="shared" si="12"/>
        <v>-2.6775000000000002</v>
      </c>
      <c r="AC14" s="43">
        <v>-3.48</v>
      </c>
      <c r="AD14" s="43">
        <v>-6.41</v>
      </c>
      <c r="AE14" s="43">
        <v>0</v>
      </c>
      <c r="AF14" s="48">
        <v>1.94174757281553</v>
      </c>
    </row>
    <row r="15" spans="1:32" s="47" customFormat="1" ht="15.75" customHeight="1" x14ac:dyDescent="0.2">
      <c r="A15" s="2" t="s">
        <v>43</v>
      </c>
      <c r="B15" s="2"/>
      <c r="C15" s="19">
        <f t="shared" si="1"/>
        <v>21.528461538461542</v>
      </c>
      <c r="D15" s="19">
        <v>13</v>
      </c>
      <c r="E15" s="19">
        <v>0</v>
      </c>
      <c r="F15" s="19">
        <v>279.87000000000006</v>
      </c>
      <c r="G15" s="19">
        <v>0</v>
      </c>
      <c r="H15" s="19">
        <f t="shared" si="2"/>
        <v>0</v>
      </c>
      <c r="I15" s="19">
        <f t="shared" si="3"/>
        <v>0.38749888341015487</v>
      </c>
      <c r="J15" s="19">
        <f t="shared" si="4"/>
        <v>108.44931250000006</v>
      </c>
      <c r="K15" s="19">
        <f t="shared" si="5"/>
        <v>8.3422548076923118</v>
      </c>
      <c r="L15" s="19">
        <v>52</v>
      </c>
      <c r="M15" s="19">
        <f t="shared" si="6"/>
        <v>0.25</v>
      </c>
      <c r="N15" s="19">
        <v>5</v>
      </c>
      <c r="O15" s="19">
        <f t="shared" ref="O15:P15" si="22">D15/7</f>
        <v>1.8571428571428572</v>
      </c>
      <c r="P15" s="19">
        <f t="shared" si="22"/>
        <v>0</v>
      </c>
      <c r="Q15" s="19">
        <f t="shared" si="8"/>
        <v>2</v>
      </c>
      <c r="R15" s="43"/>
      <c r="S15" s="44"/>
      <c r="T15" s="45"/>
      <c r="U15" s="43">
        <v>0</v>
      </c>
      <c r="V15" s="43">
        <f t="shared" si="9"/>
        <v>0</v>
      </c>
      <c r="W15" s="43">
        <f t="shared" si="10"/>
        <v>0</v>
      </c>
      <c r="X15" s="43">
        <v>0</v>
      </c>
      <c r="Y15" s="43" t="s">
        <v>48</v>
      </c>
      <c r="Z15" s="46">
        <f t="shared" si="11"/>
        <v>-0.75</v>
      </c>
      <c r="AA15" s="43">
        <v>2.9750000000000002E-2</v>
      </c>
      <c r="AB15" s="43">
        <f t="shared" si="12"/>
        <v>-0.87018750000000011</v>
      </c>
      <c r="AC15" s="43">
        <v>-3.48</v>
      </c>
      <c r="AD15" s="43">
        <v>-6.41</v>
      </c>
      <c r="AE15" s="43">
        <v>0</v>
      </c>
      <c r="AF15" s="48">
        <v>2.4901408450704201</v>
      </c>
    </row>
    <row r="16" spans="1:32" s="47" customFormat="1" ht="15.75" customHeight="1" x14ac:dyDescent="0.2">
      <c r="A16" s="2" t="s">
        <v>44</v>
      </c>
      <c r="B16" s="2"/>
      <c r="C16" s="19">
        <f t="shared" si="1"/>
        <v>23.99</v>
      </c>
      <c r="D16" s="19">
        <v>4</v>
      </c>
      <c r="E16" s="19">
        <v>0</v>
      </c>
      <c r="F16" s="19">
        <v>95.96</v>
      </c>
      <c r="G16" s="19">
        <v>0</v>
      </c>
      <c r="H16" s="19">
        <f t="shared" si="2"/>
        <v>0</v>
      </c>
      <c r="I16" s="19">
        <f t="shared" si="3"/>
        <v>0.4349546686119215</v>
      </c>
      <c r="J16" s="19">
        <f t="shared" si="4"/>
        <v>41.738249999999987</v>
      </c>
      <c r="K16" s="19">
        <f t="shared" si="5"/>
        <v>10.434562499999997</v>
      </c>
      <c r="L16" s="19">
        <v>34</v>
      </c>
      <c r="M16" s="19">
        <f t="shared" si="6"/>
        <v>0.11764705882352941</v>
      </c>
      <c r="N16" s="19">
        <v>0</v>
      </c>
      <c r="O16" s="19">
        <f t="shared" ref="O16:P16" si="23">D16/7</f>
        <v>0.5714285714285714</v>
      </c>
      <c r="P16" s="19">
        <f t="shared" si="23"/>
        <v>0</v>
      </c>
      <c r="Q16" s="19">
        <f t="shared" si="8"/>
        <v>0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0</v>
      </c>
      <c r="X16" s="43">
        <v>0</v>
      </c>
      <c r="Y16" s="43" t="s">
        <v>48</v>
      </c>
      <c r="Z16" s="46">
        <f t="shared" si="11"/>
        <v>-0.75</v>
      </c>
      <c r="AA16" s="43">
        <v>2.9750000000000002E-2</v>
      </c>
      <c r="AB16" s="43">
        <f t="shared" si="12"/>
        <v>-0.26775000000000004</v>
      </c>
      <c r="AC16" s="43">
        <v>-3.48</v>
      </c>
      <c r="AD16" s="43">
        <v>-6.41</v>
      </c>
      <c r="AE16" s="43">
        <v>0</v>
      </c>
      <c r="AF16" s="48">
        <v>2.9120521172638401</v>
      </c>
    </row>
    <row r="17" spans="1:32" s="47" customFormat="1" ht="15.75" customHeight="1" x14ac:dyDescent="0.2">
      <c r="A17" s="2" t="s">
        <v>45</v>
      </c>
      <c r="B17" s="2"/>
      <c r="C17" s="19" t="str">
        <f t="shared" si="1"/>
        <v xml:space="preserve"> - </v>
      </c>
      <c r="D17" s="19">
        <v>0</v>
      </c>
      <c r="E17" s="19">
        <v>0</v>
      </c>
      <c r="F17" s="19">
        <v>0</v>
      </c>
      <c r="G17" s="19">
        <v>0</v>
      </c>
      <c r="H17" s="19" t="e">
        <f t="shared" si="2"/>
        <v>#DIV/0!</v>
      </c>
      <c r="I17" s="19" t="e">
        <f t="shared" si="3"/>
        <v>#DIV/0!</v>
      </c>
      <c r="J17" s="19">
        <f t="shared" si="4"/>
        <v>0</v>
      </c>
      <c r="K17" s="19" t="e">
        <f t="shared" si="5"/>
        <v>#DIV/0!</v>
      </c>
      <c r="L17" s="19">
        <v>0</v>
      </c>
      <c r="M17" s="19" t="str">
        <f t="shared" si="6"/>
        <v>-</v>
      </c>
      <c r="N17" s="19">
        <v>0</v>
      </c>
      <c r="O17" s="19">
        <f t="shared" ref="O17:P17" si="24">D17/7</f>
        <v>0</v>
      </c>
      <c r="P17" s="19">
        <f t="shared" si="24"/>
        <v>0</v>
      </c>
      <c r="Q17" s="19" t="e">
        <f t="shared" si="8"/>
        <v>#DIV/0!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e">
        <v>#N/A</v>
      </c>
      <c r="Z17" s="46" t="e">
        <f t="shared" si="11"/>
        <v>#N/A</v>
      </c>
      <c r="AA17" s="43">
        <v>2.9750000000000002E-2</v>
      </c>
      <c r="AB17" s="43">
        <f t="shared" si="12"/>
        <v>0</v>
      </c>
      <c r="AC17" s="43">
        <v>-3.48</v>
      </c>
      <c r="AD17" s="43">
        <v>-6.41</v>
      </c>
      <c r="AE17" s="43">
        <v>0</v>
      </c>
      <c r="AF17" s="48">
        <v>3.8208955223880499</v>
      </c>
    </row>
    <row r="18" spans="1:32" s="47" customFormat="1" ht="15.75" customHeight="1" x14ac:dyDescent="0.2">
      <c r="A18" s="2" t="s">
        <v>46</v>
      </c>
      <c r="B18" s="2"/>
      <c r="C18" s="19" t="str">
        <f t="shared" si="1"/>
        <v xml:space="preserve"> - </v>
      </c>
      <c r="D18" s="19">
        <v>0</v>
      </c>
      <c r="E18" s="19">
        <v>0</v>
      </c>
      <c r="F18" s="19">
        <v>0</v>
      </c>
      <c r="G18" s="19">
        <v>0</v>
      </c>
      <c r="H18" s="19" t="e">
        <f t="shared" si="2"/>
        <v>#DIV/0!</v>
      </c>
      <c r="I18" s="19" t="e">
        <f t="shared" si="3"/>
        <v>#DIV/0!</v>
      </c>
      <c r="J18" s="19">
        <f t="shared" si="4"/>
        <v>0</v>
      </c>
      <c r="K18" s="19" t="e">
        <f t="shared" si="5"/>
        <v>#DIV/0!</v>
      </c>
      <c r="L18" s="19">
        <v>0</v>
      </c>
      <c r="M18" s="19" t="str">
        <f t="shared" si="6"/>
        <v>-</v>
      </c>
      <c r="N18" s="19">
        <v>0</v>
      </c>
      <c r="O18" s="19">
        <f t="shared" ref="O18:P18" si="25">D18/7</f>
        <v>0</v>
      </c>
      <c r="P18" s="19">
        <f t="shared" si="25"/>
        <v>0</v>
      </c>
      <c r="Q18" s="19" t="e">
        <f t="shared" si="8"/>
        <v>#DIV/0!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e">
        <v>#N/A</v>
      </c>
      <c r="Z18" s="46" t="e">
        <f t="shared" ref="Z18:Z30" si="26">IF(OR(Y18="UsLargeStandardSize",Y18="UsSmallStandardSize"),-2.4,-1.2)</f>
        <v>#N/A</v>
      </c>
      <c r="AA18" s="43">
        <v>2.9750000000000002E-2</v>
      </c>
      <c r="AB18" s="43">
        <f t="shared" si="12"/>
        <v>0</v>
      </c>
      <c r="AC18" s="43">
        <v>-3.48</v>
      </c>
      <c r="AD18" s="43">
        <v>-6.41</v>
      </c>
      <c r="AE18" s="43">
        <v>0</v>
      </c>
      <c r="AF18" s="48" t="e">
        <v>#N/A</v>
      </c>
    </row>
    <row r="19" spans="1:32" s="47" customFormat="1" ht="15.75" customHeight="1" x14ac:dyDescent="0.2">
      <c r="A19" s="2" t="s">
        <v>47</v>
      </c>
      <c r="B19" s="2"/>
      <c r="C19" s="19" t="str">
        <f t="shared" si="1"/>
        <v xml:space="preserve"> - </v>
      </c>
      <c r="D19" s="19">
        <v>0</v>
      </c>
      <c r="E19" s="19">
        <v>0</v>
      </c>
      <c r="F19" s="19">
        <v>0</v>
      </c>
      <c r="G19" s="19">
        <v>0</v>
      </c>
      <c r="H19" s="19" t="e">
        <f t="shared" si="2"/>
        <v>#DIV/0!</v>
      </c>
      <c r="I19" s="19" t="e">
        <f t="shared" si="3"/>
        <v>#DIV/0!</v>
      </c>
      <c r="J19" s="19">
        <f t="shared" si="4"/>
        <v>0</v>
      </c>
      <c r="K19" s="19" t="e">
        <f t="shared" si="5"/>
        <v>#DIV/0!</v>
      </c>
      <c r="L19" s="19">
        <v>0</v>
      </c>
      <c r="M19" s="19" t="str">
        <f t="shared" si="6"/>
        <v>-</v>
      </c>
      <c r="N19" s="19">
        <v>0</v>
      </c>
      <c r="O19" s="19">
        <f t="shared" ref="O19:P19" si="27">D19/7</f>
        <v>0</v>
      </c>
      <c r="P19" s="19">
        <f t="shared" si="27"/>
        <v>0</v>
      </c>
      <c r="Q19" s="19" t="e">
        <f t="shared" si="8"/>
        <v>#DIV/0!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e">
        <v>#N/A</v>
      </c>
      <c r="Z19" s="46" t="e">
        <f t="shared" si="26"/>
        <v>#N/A</v>
      </c>
      <c r="AA19" s="43" t="e">
        <v>#N/A</v>
      </c>
      <c r="AB19" s="43">
        <f t="shared" si="12"/>
        <v>0</v>
      </c>
      <c r="AC19" s="43">
        <v>0</v>
      </c>
      <c r="AD19" s="43">
        <v>-6.41</v>
      </c>
      <c r="AE19" s="43">
        <v>0</v>
      </c>
      <c r="AF19" s="48" t="e">
        <v>#N/A</v>
      </c>
    </row>
    <row r="20" spans="1:32" s="47" customFormat="1" ht="15.75" customHeight="1" x14ac:dyDescent="0.2">
      <c r="A20" s="2" t="s">
        <v>49</v>
      </c>
      <c r="B20" s="2"/>
      <c r="C20" s="19" t="str">
        <f t="shared" si="1"/>
        <v xml:space="preserve"> - </v>
      </c>
      <c r="D20" s="19">
        <v>0</v>
      </c>
      <c r="E20" s="19">
        <v>0</v>
      </c>
      <c r="F20" s="19">
        <v>0</v>
      </c>
      <c r="G20" s="19">
        <v>0</v>
      </c>
      <c r="H20" s="19" t="e">
        <f t="shared" si="2"/>
        <v>#DIV/0!</v>
      </c>
      <c r="I20" s="19" t="e">
        <f t="shared" si="3"/>
        <v>#DIV/0!</v>
      </c>
      <c r="J20" s="19">
        <f t="shared" si="4"/>
        <v>0</v>
      </c>
      <c r="K20" s="19" t="e">
        <f t="shared" si="5"/>
        <v>#DIV/0!</v>
      </c>
      <c r="L20" s="19">
        <v>0</v>
      </c>
      <c r="M20" s="19" t="str">
        <f t="shared" si="6"/>
        <v>-</v>
      </c>
      <c r="N20" s="19">
        <v>0</v>
      </c>
      <c r="O20" s="19">
        <f t="shared" ref="O20:P20" si="28">D20/7</f>
        <v>0</v>
      </c>
      <c r="P20" s="19">
        <f t="shared" si="28"/>
        <v>0</v>
      </c>
      <c r="Q20" s="19" t="e">
        <f t="shared" si="8"/>
        <v>#DIV/0!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e">
        <v>#N/A</v>
      </c>
      <c r="Z20" s="46" t="e">
        <f t="shared" si="26"/>
        <v>#N/A</v>
      </c>
      <c r="AA20" s="43" t="e">
        <v>#N/A</v>
      </c>
      <c r="AB20" s="43">
        <f t="shared" si="12"/>
        <v>0</v>
      </c>
      <c r="AC20" s="43">
        <v>0</v>
      </c>
      <c r="AD20" s="43">
        <v>-6.41</v>
      </c>
      <c r="AE20" s="43">
        <v>0</v>
      </c>
      <c r="AF20" s="48" t="e">
        <v>#N/A</v>
      </c>
    </row>
    <row r="21" spans="1:32" s="47" customFormat="1" ht="15.75" customHeight="1" x14ac:dyDescent="0.2">
      <c r="A21" s="2" t="s">
        <v>50</v>
      </c>
      <c r="B21" s="2"/>
      <c r="C21" s="19" t="str">
        <f t="shared" si="1"/>
        <v xml:space="preserve"> - </v>
      </c>
      <c r="D21" s="19">
        <v>0</v>
      </c>
      <c r="E21" s="19">
        <v>0</v>
      </c>
      <c r="F21" s="19">
        <v>0</v>
      </c>
      <c r="G21" s="19">
        <v>0</v>
      </c>
      <c r="H21" s="19" t="e">
        <f t="shared" si="2"/>
        <v>#DIV/0!</v>
      </c>
      <c r="I21" s="19" t="e">
        <f t="shared" si="3"/>
        <v>#DIV/0!</v>
      </c>
      <c r="J21" s="19">
        <f t="shared" si="4"/>
        <v>0</v>
      </c>
      <c r="K21" s="19" t="e">
        <f t="shared" si="5"/>
        <v>#DIV/0!</v>
      </c>
      <c r="L21" s="19">
        <v>0</v>
      </c>
      <c r="M21" s="19" t="str">
        <f t="shared" si="6"/>
        <v>-</v>
      </c>
      <c r="N21" s="19">
        <v>0</v>
      </c>
      <c r="O21" s="19">
        <f t="shared" ref="O21:P21" si="29">D21/7</f>
        <v>0</v>
      </c>
      <c r="P21" s="19">
        <f t="shared" si="29"/>
        <v>0</v>
      </c>
      <c r="Q21" s="19" t="e">
        <f t="shared" si="8"/>
        <v>#DIV/0!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e">
        <v>#N/A</v>
      </c>
      <c r="Z21" s="46" t="e">
        <f t="shared" si="26"/>
        <v>#N/A</v>
      </c>
      <c r="AA21" s="43" t="e">
        <v>#N/A</v>
      </c>
      <c r="AB21" s="43">
        <f t="shared" si="12"/>
        <v>0</v>
      </c>
      <c r="AC21" s="43">
        <v>0</v>
      </c>
      <c r="AD21" s="43">
        <v>-6.41</v>
      </c>
      <c r="AE21" s="43">
        <v>0</v>
      </c>
      <c r="AF21" s="48" t="e">
        <v>#N/A</v>
      </c>
    </row>
    <row r="22" spans="1:32" s="47" customFormat="1" ht="15.75" customHeight="1" x14ac:dyDescent="0.2">
      <c r="A22" s="2" t="s">
        <v>51</v>
      </c>
      <c r="B22" s="2"/>
      <c r="C22" s="19" t="str">
        <f t="shared" si="1"/>
        <v xml:space="preserve"> - </v>
      </c>
      <c r="D22" s="19">
        <v>0</v>
      </c>
      <c r="E22" s="19">
        <v>0</v>
      </c>
      <c r="F22" s="19">
        <v>0</v>
      </c>
      <c r="G22" s="19">
        <v>0</v>
      </c>
      <c r="H22" s="19" t="e">
        <f t="shared" si="2"/>
        <v>#DIV/0!</v>
      </c>
      <c r="I22" s="19" t="e">
        <f t="shared" si="3"/>
        <v>#DIV/0!</v>
      </c>
      <c r="J22" s="19">
        <f t="shared" si="4"/>
        <v>0</v>
      </c>
      <c r="K22" s="19" t="e">
        <f t="shared" si="5"/>
        <v>#DIV/0!</v>
      </c>
      <c r="L22" s="19">
        <v>0</v>
      </c>
      <c r="M22" s="19" t="str">
        <f t="shared" si="6"/>
        <v>-</v>
      </c>
      <c r="N22" s="19">
        <v>0</v>
      </c>
      <c r="O22" s="19">
        <f t="shared" ref="O22:P22" si="30">D22/7</f>
        <v>0</v>
      </c>
      <c r="P22" s="19">
        <f t="shared" si="30"/>
        <v>0</v>
      </c>
      <c r="Q22" s="19" t="e">
        <f t="shared" si="8"/>
        <v>#DIV/0!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e">
        <v>#N/A</v>
      </c>
      <c r="Z22" s="46" t="e">
        <f t="shared" si="26"/>
        <v>#N/A</v>
      </c>
      <c r="AA22" s="43" t="e">
        <v>#N/A</v>
      </c>
      <c r="AB22" s="43">
        <f t="shared" si="12"/>
        <v>0</v>
      </c>
      <c r="AC22" s="43">
        <v>0</v>
      </c>
      <c r="AD22" s="43">
        <v>-6.41</v>
      </c>
      <c r="AE22" s="43">
        <v>0</v>
      </c>
      <c r="AF22" s="48" t="e">
        <v>#N/A</v>
      </c>
    </row>
    <row r="23" spans="1:32" s="47" customFormat="1" ht="15.75" customHeight="1" x14ac:dyDescent="0.2">
      <c r="A23" s="2" t="s">
        <v>52</v>
      </c>
      <c r="B23" s="2"/>
      <c r="C23" s="19" t="str">
        <f t="shared" si="1"/>
        <v xml:space="preserve"> - </v>
      </c>
      <c r="D23" s="19">
        <v>0</v>
      </c>
      <c r="E23" s="19">
        <v>0</v>
      </c>
      <c r="F23" s="19">
        <v>0</v>
      </c>
      <c r="G23" s="19">
        <v>0</v>
      </c>
      <c r="H23" s="19" t="e">
        <f t="shared" si="2"/>
        <v>#DIV/0!</v>
      </c>
      <c r="I23" s="19" t="e">
        <f t="shared" si="3"/>
        <v>#DIV/0!</v>
      </c>
      <c r="J23" s="19">
        <f t="shared" si="4"/>
        <v>0</v>
      </c>
      <c r="K23" s="19" t="e">
        <f t="shared" si="5"/>
        <v>#DIV/0!</v>
      </c>
      <c r="L23" s="19">
        <v>0</v>
      </c>
      <c r="M23" s="19" t="str">
        <f t="shared" si="6"/>
        <v>-</v>
      </c>
      <c r="N23" s="19">
        <v>0</v>
      </c>
      <c r="O23" s="19">
        <f t="shared" ref="O23:P23" si="31">D23/7</f>
        <v>0</v>
      </c>
      <c r="P23" s="19">
        <f t="shared" si="31"/>
        <v>0</v>
      </c>
      <c r="Q23" s="19" t="e">
        <f t="shared" si="8"/>
        <v>#DIV/0!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e">
        <v>#N/A</v>
      </c>
      <c r="Z23" s="46" t="e">
        <f t="shared" si="26"/>
        <v>#N/A</v>
      </c>
      <c r="AA23" s="43" t="e">
        <v>#N/A</v>
      </c>
      <c r="AB23" s="43">
        <f t="shared" si="12"/>
        <v>0</v>
      </c>
      <c r="AC23" s="43">
        <v>0</v>
      </c>
      <c r="AD23" s="43">
        <v>-6.41</v>
      </c>
      <c r="AE23" s="43">
        <v>0</v>
      </c>
      <c r="AF23" s="48" t="e">
        <v>#N/A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19.989999999999998</v>
      </c>
      <c r="D24" s="19">
        <v>3</v>
      </c>
      <c r="E24" s="19">
        <v>0</v>
      </c>
      <c r="F24" s="19">
        <v>59.97</v>
      </c>
      <c r="G24" s="19">
        <v>-24.019999999999996</v>
      </c>
      <c r="H24" s="19">
        <f t="shared" si="2"/>
        <v>0.40053360013339995</v>
      </c>
      <c r="I24" s="19">
        <f t="shared" si="3"/>
        <v>-5.599633149908282E-2</v>
      </c>
      <c r="J24" s="19">
        <f t="shared" si="4"/>
        <v>-3.3580999999999968</v>
      </c>
      <c r="K24" s="19">
        <f t="shared" si="5"/>
        <v>-1.1193666666666655</v>
      </c>
      <c r="L24" s="19">
        <v>48</v>
      </c>
      <c r="M24" s="19">
        <f t="shared" si="6"/>
        <v>6.25E-2</v>
      </c>
      <c r="N24" s="19">
        <v>195</v>
      </c>
      <c r="O24" s="19">
        <f t="shared" ref="O24:P24" si="32">D24/7</f>
        <v>0.42857142857142855</v>
      </c>
      <c r="P24" s="19">
        <f t="shared" si="32"/>
        <v>0</v>
      </c>
      <c r="Q24" s="19">
        <f t="shared" si="8"/>
        <v>455</v>
      </c>
      <c r="R24" s="43"/>
      <c r="S24" s="44"/>
      <c r="T24" s="45"/>
      <c r="U24" s="43">
        <v>2</v>
      </c>
      <c r="V24" s="43">
        <f t="shared" si="9"/>
        <v>0.66666666666666663</v>
      </c>
      <c r="W24" s="43">
        <f t="shared" si="10"/>
        <v>12.009999999999998</v>
      </c>
      <c r="X24" s="43">
        <v>0</v>
      </c>
      <c r="Y24" s="43" t="s">
        <v>48</v>
      </c>
      <c r="Z24" s="46">
        <f t="shared" si="26"/>
        <v>-2.4</v>
      </c>
      <c r="AA24" s="43">
        <v>2.9750000000000002E-2</v>
      </c>
      <c r="AB24" s="43">
        <f t="shared" si="12"/>
        <v>-0.64260000000000006</v>
      </c>
      <c r="AC24" s="43">
        <v>-3.48</v>
      </c>
      <c r="AD24" s="43">
        <v>-6.41</v>
      </c>
      <c r="AE24" s="43">
        <v>0</v>
      </c>
      <c r="AF24" s="43">
        <v>2.2473794549266199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18.342941176470589</v>
      </c>
      <c r="D25" s="19">
        <v>17</v>
      </c>
      <c r="E25" s="19">
        <v>0</v>
      </c>
      <c r="F25" s="19">
        <v>311.83000000000004</v>
      </c>
      <c r="G25" s="19">
        <v>-95.470000000000013</v>
      </c>
      <c r="H25" s="19">
        <f t="shared" si="2"/>
        <v>0.30616040791456883</v>
      </c>
      <c r="I25" s="19">
        <f t="shared" si="3"/>
        <v>-7.0099092454220906E-3</v>
      </c>
      <c r="J25" s="19">
        <f t="shared" si="4"/>
        <v>-2.1858999999999709</v>
      </c>
      <c r="K25" s="19">
        <f t="shared" si="5"/>
        <v>-0.12858235294117476</v>
      </c>
      <c r="L25" s="19">
        <v>144</v>
      </c>
      <c r="M25" s="19">
        <f t="shared" si="6"/>
        <v>0.11805555555555555</v>
      </c>
      <c r="N25" s="19">
        <v>178</v>
      </c>
      <c r="O25" s="19">
        <f t="shared" ref="O25:P25" si="33">D25/7</f>
        <v>2.4285714285714284</v>
      </c>
      <c r="P25" s="19">
        <f t="shared" si="33"/>
        <v>0</v>
      </c>
      <c r="Q25" s="19">
        <f t="shared" si="8"/>
        <v>73</v>
      </c>
      <c r="R25" s="43"/>
      <c r="S25" s="44"/>
      <c r="T25" s="45"/>
      <c r="U25" s="43">
        <v>12</v>
      </c>
      <c r="V25" s="43">
        <f t="shared" si="9"/>
        <v>0.70588235294117652</v>
      </c>
      <c r="W25" s="43">
        <f t="shared" si="10"/>
        <v>7.3438461538461546</v>
      </c>
      <c r="X25" s="43">
        <v>1</v>
      </c>
      <c r="Y25" s="43" t="s">
        <v>48</v>
      </c>
      <c r="Z25" s="46">
        <f t="shared" si="26"/>
        <v>-2.4</v>
      </c>
      <c r="AA25" s="43">
        <v>2.9750000000000002E-2</v>
      </c>
      <c r="AB25" s="43">
        <f t="shared" si="12"/>
        <v>-3.6414</v>
      </c>
      <c r="AC25" s="43">
        <v>-3.48</v>
      </c>
      <c r="AD25" s="43">
        <v>-6.41</v>
      </c>
      <c r="AE25" s="43">
        <v>0</v>
      </c>
      <c r="AF25" s="48">
        <v>2.2242152466367702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17.990000000000006</v>
      </c>
      <c r="D26" s="19">
        <v>26</v>
      </c>
      <c r="E26" s="19">
        <v>0</v>
      </c>
      <c r="F26" s="19">
        <v>467.74000000000012</v>
      </c>
      <c r="G26" s="19">
        <v>-112.91</v>
      </c>
      <c r="H26" s="19">
        <f t="shared" si="2"/>
        <v>0.24139479197844949</v>
      </c>
      <c r="I26" s="19">
        <f t="shared" si="3"/>
        <v>4.6948732201650675E-2</v>
      </c>
      <c r="J26" s="19">
        <f t="shared" si="4"/>
        <v>21.959800000000094</v>
      </c>
      <c r="K26" s="19">
        <f t="shared" si="5"/>
        <v>0.84460769230769595</v>
      </c>
      <c r="L26" s="19">
        <v>154</v>
      </c>
      <c r="M26" s="19">
        <f t="shared" si="6"/>
        <v>0.16883116883116883</v>
      </c>
      <c r="N26" s="19">
        <v>143</v>
      </c>
      <c r="O26" s="19">
        <f t="shared" ref="O26:P26" si="34">D26/7</f>
        <v>3.7142857142857144</v>
      </c>
      <c r="P26" s="19">
        <f t="shared" si="34"/>
        <v>0</v>
      </c>
      <c r="Q26" s="19">
        <f t="shared" si="8"/>
        <v>38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56.454999999999998</v>
      </c>
      <c r="X26" s="43">
        <v>2</v>
      </c>
      <c r="Y26" s="43" t="s">
        <v>48</v>
      </c>
      <c r="Z26" s="46">
        <f t="shared" si="26"/>
        <v>-2.4</v>
      </c>
      <c r="AA26" s="43">
        <v>2.9750000000000002E-2</v>
      </c>
      <c r="AB26" s="43">
        <f t="shared" si="12"/>
        <v>-5.5692000000000004</v>
      </c>
      <c r="AC26" s="43">
        <v>-3.48</v>
      </c>
      <c r="AD26" s="43">
        <v>-6.41</v>
      </c>
      <c r="AE26" s="43">
        <v>0</v>
      </c>
      <c r="AF26" s="48">
        <v>2.0128205128205101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19.704285714285717</v>
      </c>
      <c r="D27" s="19">
        <v>21</v>
      </c>
      <c r="E27" s="19">
        <v>0</v>
      </c>
      <c r="F27" s="19">
        <v>413.79000000000008</v>
      </c>
      <c r="G27" s="19">
        <v>-98.87</v>
      </c>
      <c r="H27" s="19">
        <f t="shared" si="2"/>
        <v>0.23893762536552354</v>
      </c>
      <c r="I27" s="19">
        <f t="shared" si="3"/>
        <v>9.8270378694506944E-2</v>
      </c>
      <c r="J27" s="19">
        <f t="shared" si="4"/>
        <v>40.663300000000035</v>
      </c>
      <c r="K27" s="19">
        <f t="shared" si="5"/>
        <v>1.9363476190476208</v>
      </c>
      <c r="L27" s="19">
        <v>138</v>
      </c>
      <c r="M27" s="19">
        <f t="shared" si="6"/>
        <v>0.15217391304347827</v>
      </c>
      <c r="N27" s="19">
        <v>124</v>
      </c>
      <c r="O27" s="19">
        <f t="shared" ref="O27:P27" si="35">D27/7</f>
        <v>3</v>
      </c>
      <c r="P27" s="19">
        <f t="shared" si="35"/>
        <v>0</v>
      </c>
      <c r="Q27" s="19">
        <f t="shared" si="8"/>
        <v>41</v>
      </c>
      <c r="R27" s="43"/>
      <c r="S27" s="44"/>
      <c r="T27" s="45"/>
      <c r="U27" s="43">
        <v>12</v>
      </c>
      <c r="V27" s="43">
        <f t="shared" si="9"/>
        <v>0.5714285714285714</v>
      </c>
      <c r="W27" s="43">
        <f t="shared" si="10"/>
        <v>7.0621428571428577</v>
      </c>
      <c r="X27" s="43">
        <v>2</v>
      </c>
      <c r="Y27" s="43" t="s">
        <v>48</v>
      </c>
      <c r="Z27" s="46">
        <f t="shared" si="26"/>
        <v>-2.4</v>
      </c>
      <c r="AA27" s="43">
        <v>2.9750000000000002E-2</v>
      </c>
      <c r="AB27" s="43">
        <f t="shared" si="12"/>
        <v>-4.4982000000000006</v>
      </c>
      <c r="AC27" s="43">
        <v>-3.48</v>
      </c>
      <c r="AD27" s="43">
        <v>-6.41</v>
      </c>
      <c r="AE27" s="43">
        <v>0</v>
      </c>
      <c r="AF27" s="48">
        <v>2.2781456953642301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19.990000000000002</v>
      </c>
      <c r="D28" s="19">
        <v>14</v>
      </c>
      <c r="E28" s="19">
        <v>0</v>
      </c>
      <c r="F28" s="19">
        <v>279.86</v>
      </c>
      <c r="G28" s="19">
        <v>-93.260000000000019</v>
      </c>
      <c r="H28" s="19">
        <f t="shared" si="2"/>
        <v>0.33323804759522624</v>
      </c>
      <c r="I28" s="19">
        <f t="shared" si="3"/>
        <v>1.1299221039090876E-2</v>
      </c>
      <c r="J28" s="19">
        <f t="shared" si="4"/>
        <v>3.1621999999999728</v>
      </c>
      <c r="K28" s="19">
        <f t="shared" si="5"/>
        <v>0.22587142857142664</v>
      </c>
      <c r="L28" s="19">
        <v>117</v>
      </c>
      <c r="M28" s="19">
        <f t="shared" si="6"/>
        <v>0.11965811965811966</v>
      </c>
      <c r="N28" s="19">
        <v>118</v>
      </c>
      <c r="O28" s="19">
        <f t="shared" ref="O28:P28" si="36">D28/7</f>
        <v>2</v>
      </c>
      <c r="P28" s="19">
        <f t="shared" si="36"/>
        <v>0</v>
      </c>
      <c r="Q28" s="19">
        <f t="shared" si="8"/>
        <v>59</v>
      </c>
      <c r="R28" s="43"/>
      <c r="S28" s="44"/>
      <c r="T28" s="45"/>
      <c r="U28" s="43">
        <v>11</v>
      </c>
      <c r="V28" s="43">
        <f t="shared" si="9"/>
        <v>0.7857142857142857</v>
      </c>
      <c r="W28" s="43">
        <f t="shared" si="10"/>
        <v>7.1738461538461555</v>
      </c>
      <c r="X28" s="43">
        <v>2</v>
      </c>
      <c r="Y28" s="43" t="s">
        <v>48</v>
      </c>
      <c r="Z28" s="46">
        <f t="shared" si="26"/>
        <v>-2.4</v>
      </c>
      <c r="AA28" s="43">
        <v>2.9750000000000002E-2</v>
      </c>
      <c r="AB28" s="43">
        <f t="shared" si="12"/>
        <v>-2.9988000000000001</v>
      </c>
      <c r="AC28" s="43">
        <v>-3.48</v>
      </c>
      <c r="AD28" s="43">
        <v>-6.41</v>
      </c>
      <c r="AE28" s="43">
        <v>0</v>
      </c>
      <c r="AF28" s="48">
        <v>2.5263157894736801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19.990000000000006</v>
      </c>
      <c r="D29" s="19">
        <v>22</v>
      </c>
      <c r="E29" s="19">
        <v>0</v>
      </c>
      <c r="F29" s="19">
        <v>439.78000000000009</v>
      </c>
      <c r="G29" s="19">
        <v>-78.7</v>
      </c>
      <c r="H29" s="19">
        <f t="shared" si="2"/>
        <v>0.17895311292009639</v>
      </c>
      <c r="I29" s="19">
        <f t="shared" si="3"/>
        <v>0.1655841557142208</v>
      </c>
      <c r="J29" s="19">
        <f t="shared" si="4"/>
        <v>72.820600000000042</v>
      </c>
      <c r="K29" s="19">
        <f t="shared" si="5"/>
        <v>3.3100272727272748</v>
      </c>
      <c r="L29" s="19">
        <v>53</v>
      </c>
      <c r="M29" s="19">
        <f t="shared" si="6"/>
        <v>0.41509433962264153</v>
      </c>
      <c r="N29" s="19">
        <v>115</v>
      </c>
      <c r="O29" s="19">
        <f t="shared" ref="O29:P29" si="37">D29/7</f>
        <v>3.1428571428571428</v>
      </c>
      <c r="P29" s="19">
        <f t="shared" si="37"/>
        <v>0</v>
      </c>
      <c r="Q29" s="19">
        <f t="shared" si="8"/>
        <v>36</v>
      </c>
      <c r="R29" s="43"/>
      <c r="S29" s="44"/>
      <c r="T29" s="45"/>
      <c r="U29" s="43">
        <v>10</v>
      </c>
      <c r="V29" s="43">
        <f t="shared" si="9"/>
        <v>0.45454545454545453</v>
      </c>
      <c r="W29" s="43">
        <f t="shared" si="10"/>
        <v>7.87</v>
      </c>
      <c r="X29" s="43">
        <v>0</v>
      </c>
      <c r="Y29" s="43" t="s">
        <v>48</v>
      </c>
      <c r="Z29" s="46">
        <f t="shared" si="26"/>
        <v>-2.4</v>
      </c>
      <c r="AA29" s="43">
        <v>2.9750000000000002E-2</v>
      </c>
      <c r="AB29" s="43">
        <f t="shared" si="12"/>
        <v>-4.7124000000000006</v>
      </c>
      <c r="AC29" s="43">
        <v>-3.48</v>
      </c>
      <c r="AD29" s="43">
        <v>-6.41</v>
      </c>
      <c r="AE29" s="43">
        <v>0</v>
      </c>
      <c r="AF29" s="48">
        <v>1.41580756013745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19.990000000000002</v>
      </c>
      <c r="D30" s="19">
        <v>14</v>
      </c>
      <c r="E30" s="19">
        <v>0</v>
      </c>
      <c r="F30" s="19">
        <v>279.86</v>
      </c>
      <c r="G30" s="19">
        <v>-90.839999999999975</v>
      </c>
      <c r="H30" s="19">
        <f t="shared" si="2"/>
        <v>0.32459086686200234</v>
      </c>
      <c r="I30" s="19">
        <f t="shared" si="3"/>
        <v>1.9946401772314788E-2</v>
      </c>
      <c r="J30" s="19">
        <f t="shared" si="4"/>
        <v>5.5822000000000171</v>
      </c>
      <c r="K30" s="19">
        <f t="shared" si="5"/>
        <v>0.39872857142857265</v>
      </c>
      <c r="L30" s="19">
        <v>104</v>
      </c>
      <c r="M30" s="19">
        <f t="shared" si="6"/>
        <v>0.13461538461538461</v>
      </c>
      <c r="N30" s="19">
        <v>82</v>
      </c>
      <c r="O30" s="19">
        <f t="shared" ref="O30:P30" si="38">D30/7</f>
        <v>2</v>
      </c>
      <c r="P30" s="19">
        <f t="shared" si="38"/>
        <v>0</v>
      </c>
      <c r="Q30" s="19">
        <f t="shared" si="8"/>
        <v>41</v>
      </c>
      <c r="R30" s="43"/>
      <c r="S30" s="44"/>
      <c r="T30" s="45"/>
      <c r="U30" s="43">
        <v>7</v>
      </c>
      <c r="V30" s="43">
        <f t="shared" si="9"/>
        <v>0.5</v>
      </c>
      <c r="W30" s="43">
        <f t="shared" si="10"/>
        <v>11.354999999999997</v>
      </c>
      <c r="X30" s="43">
        <v>1</v>
      </c>
      <c r="Y30" s="43" t="s">
        <v>48</v>
      </c>
      <c r="Z30" s="46">
        <f t="shared" si="26"/>
        <v>-2.4</v>
      </c>
      <c r="AA30" s="43">
        <v>2.9750000000000002E-2</v>
      </c>
      <c r="AB30" s="43">
        <f t="shared" si="12"/>
        <v>-2.9988000000000001</v>
      </c>
      <c r="AC30" s="43">
        <v>-3.48</v>
      </c>
      <c r="AD30" s="43">
        <v>-6.41</v>
      </c>
      <c r="AE30" s="43">
        <v>0</v>
      </c>
      <c r="AF30" s="49">
        <v>2.1198156682027598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95" priority="1" operator="lessThan">
      <formula>100</formula>
    </cfRule>
  </conditionalFormatting>
  <conditionalFormatting sqref="Q1:Q4 Q31:Q1000">
    <cfRule type="cellIs" dxfId="94" priority="2" operator="lessThan">
      <formula>100</formula>
    </cfRule>
  </conditionalFormatting>
  <conditionalFormatting sqref="I1:I4 I31:I1000">
    <cfRule type="cellIs" dxfId="93" priority="3" operator="lessThan">
      <formula>0.05</formula>
    </cfRule>
  </conditionalFormatting>
  <conditionalFormatting sqref="Q5">
    <cfRule type="cellIs" dxfId="92" priority="4" operator="lessThan">
      <formula>100</formula>
    </cfRule>
  </conditionalFormatting>
  <conditionalFormatting sqref="Q5">
    <cfRule type="cellIs" dxfId="91" priority="5" operator="lessThan">
      <formula>100</formula>
    </cfRule>
  </conditionalFormatting>
  <conditionalFormatting sqref="I5">
    <cfRule type="cellIs" dxfId="90" priority="6" operator="lessThan">
      <formula>0.05</formula>
    </cfRule>
  </conditionalFormatting>
  <conditionalFormatting sqref="Q6:Q30">
    <cfRule type="cellIs" dxfId="89" priority="7" operator="lessThan">
      <formula>100</formula>
    </cfRule>
  </conditionalFormatting>
  <conditionalFormatting sqref="Q6:Q30">
    <cfRule type="cellIs" dxfId="88" priority="8" operator="lessThan">
      <formula>100</formula>
    </cfRule>
  </conditionalFormatting>
  <conditionalFormatting sqref="I6:I30">
    <cfRule type="cellIs" dxfId="87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6.5" customWidth="1"/>
    <col min="3" max="3" width="8.33203125" customWidth="1"/>
    <col min="4" max="4" width="5.5" customWidth="1"/>
    <col min="5" max="5" width="9.3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IFERROR(__xludf.DUMMYFUNCTION("IFERROR(VLOOKUP(B2,IMPORTRANGE(""https://docs.google.com/spreadsheets/d/1V-qh4gaE8Fnon_cFgLuR_3iyE-fuVbrHr9YQylaPLK4/edit#gid=0"",""Sheet1!A2:F100""),2,FALSE),"""")"),"Full Size Pro")</f>
        <v>Full Size Pro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IFERROR(__xludf.DUMMYFUNCTION("IFERROR(VLOOKUP(B2,IMPORTRANGE(""https://docs.google.com/spreadsheets/d/1V-qh4gaE8Fnon_cFgLuR_3iyE-fuVbrHr9YQylaPLK4/edit?usp=sharing"",""Sheet1!A1:AA1000""),3,FALSE),"""")"),"B084ZWHT6P")</f>
        <v>B084ZWHT6P</v>
      </c>
      <c r="B2" s="4" t="s">
        <v>92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22.223529411764709</v>
      </c>
      <c r="D3" s="8">
        <f>SUM(D4:D99793)</f>
        <v>219</v>
      </c>
      <c r="E3" s="8"/>
      <c r="F3" s="9">
        <f t="shared" ref="F3:G3" si="0">SUM(F4:F99793)</f>
        <v>9402.8599999999969</v>
      </c>
      <c r="G3" s="9">
        <f t="shared" si="0"/>
        <v>-711.9</v>
      </c>
      <c r="H3" s="10">
        <f t="shared" ref="H3:H30" si="1">G3/F3*-1</f>
        <v>7.5711007076570344E-2</v>
      </c>
      <c r="I3" s="11">
        <f t="shared" ref="I3:I30" si="2">J3/F3</f>
        <v>1.125847127008877E-2</v>
      </c>
      <c r="J3" s="9">
        <f>SUM(J4:J99793)</f>
        <v>105.86182916666685</v>
      </c>
      <c r="K3" s="9">
        <f t="shared" ref="K3:K30" si="3">J3/D3</f>
        <v>0.4833873477929993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33</v>
      </c>
      <c r="V3" s="10">
        <f>AVERAGE(V4:V99793)</f>
        <v>0.12707765485543265</v>
      </c>
      <c r="W3" s="9">
        <f>ROUND(AVERAGE(W4:W99793),2)</f>
        <v>7.41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/>
      <c r="C4" s="19">
        <f t="shared" ref="C4:C30" si="4">IFERROR(F4/D4," - ")</f>
        <v>44.99</v>
      </c>
      <c r="D4" s="19">
        <v>33</v>
      </c>
      <c r="E4" s="19">
        <v>0</v>
      </c>
      <c r="F4" s="19">
        <v>1484.67</v>
      </c>
      <c r="G4" s="19">
        <v>0</v>
      </c>
      <c r="H4" s="19">
        <f t="shared" si="1"/>
        <v>0</v>
      </c>
      <c r="I4" s="19">
        <f t="shared" si="2"/>
        <v>0.17596479773282941</v>
      </c>
      <c r="J4" s="19">
        <f t="shared" ref="J4:J30" si="5">F4*0.85+G4+AD4*D4+D4*AC4+AE4+AB4</f>
        <v>261.24965624999987</v>
      </c>
      <c r="K4" s="19">
        <f t="shared" si="3"/>
        <v>7.9166562499999964</v>
      </c>
      <c r="L4" s="19">
        <v>108</v>
      </c>
      <c r="M4" s="19">
        <f t="shared" ref="M4:M30" si="6">IFERROR(D4/L4,"-")</f>
        <v>0.30555555555555558</v>
      </c>
      <c r="N4" s="19">
        <v>404</v>
      </c>
      <c r="O4" s="19">
        <f t="shared" ref="O4:P4" si="7">D4/7</f>
        <v>4.7142857142857144</v>
      </c>
      <c r="P4" s="19">
        <f t="shared" si="7"/>
        <v>0</v>
      </c>
      <c r="Q4" s="19">
        <f t="shared" ref="Q4:Q30" si="8">ROUNDDOWN(N4/(O4+P4),0)</f>
        <v>85</v>
      </c>
      <c r="R4" s="43"/>
      <c r="S4" s="44"/>
      <c r="T4" s="45"/>
      <c r="U4" s="43">
        <v>0</v>
      </c>
      <c r="V4" s="43">
        <f t="shared" ref="V4:V30" si="9">IFERROR(U4/D4,0)</f>
        <v>0</v>
      </c>
      <c r="W4" s="43">
        <f t="shared" ref="W4:W30" si="10">IFERROR(G4/(U4+X4)*-1,0)</f>
        <v>0</v>
      </c>
      <c r="X4" s="43">
        <v>0</v>
      </c>
      <c r="Y4" s="43" t="s">
        <v>48</v>
      </c>
      <c r="Z4" s="46">
        <f t="shared" ref="Z4:Z17" si="11">IF(OR(Y4="UsLargeStandardSize",Y4="UsSmallStandardSize"),-0.75,-0.48)</f>
        <v>-0.75</v>
      </c>
      <c r="AA4" s="43">
        <v>0.98437499999999989</v>
      </c>
      <c r="AB4" s="43">
        <f t="shared" ref="AB4:AB30" si="12">IFERROR(Z4*AA4*D4*3,0)</f>
        <v>-73.089843749999986</v>
      </c>
      <c r="AC4" s="43">
        <v>-9.2200000000000006</v>
      </c>
      <c r="AD4" s="43">
        <v>-18.89</v>
      </c>
      <c r="AE4" s="43">
        <v>0</v>
      </c>
    </row>
    <row r="5" spans="1:32" s="47" customFormat="1" ht="15.75" customHeight="1" x14ac:dyDescent="0.2">
      <c r="A5" s="2" t="s">
        <v>33</v>
      </c>
      <c r="B5" s="2"/>
      <c r="C5" s="19">
        <f t="shared" si="4"/>
        <v>44.99</v>
      </c>
      <c r="D5" s="19">
        <v>8</v>
      </c>
      <c r="E5" s="19">
        <v>0</v>
      </c>
      <c r="F5" s="19">
        <v>359.92</v>
      </c>
      <c r="G5" s="19">
        <v>0</v>
      </c>
      <c r="H5" s="19">
        <f t="shared" si="1"/>
        <v>0</v>
      </c>
      <c r="I5" s="19">
        <f t="shared" si="2"/>
        <v>0.17596479773282953</v>
      </c>
      <c r="J5" s="19">
        <f t="shared" si="5"/>
        <v>63.333250000000007</v>
      </c>
      <c r="K5" s="19">
        <f t="shared" si="3"/>
        <v>7.9166562500000008</v>
      </c>
      <c r="L5" s="19">
        <v>117</v>
      </c>
      <c r="M5" s="19">
        <f t="shared" si="6"/>
        <v>6.8376068376068383E-2</v>
      </c>
      <c r="N5" s="19">
        <v>398</v>
      </c>
      <c r="O5" s="19">
        <f t="shared" ref="O5:P5" si="13">D5/7</f>
        <v>1.1428571428571428</v>
      </c>
      <c r="P5" s="19">
        <f t="shared" si="13"/>
        <v>0</v>
      </c>
      <c r="Q5" s="19">
        <f t="shared" si="8"/>
        <v>348</v>
      </c>
      <c r="R5" s="43"/>
      <c r="S5" s="44"/>
      <c r="T5" s="45"/>
      <c r="U5" s="43">
        <v>0</v>
      </c>
      <c r="V5" s="43">
        <f t="shared" si="9"/>
        <v>0</v>
      </c>
      <c r="W5" s="43">
        <f t="shared" si="10"/>
        <v>0</v>
      </c>
      <c r="X5" s="43">
        <v>0</v>
      </c>
      <c r="Y5" s="43" t="s">
        <v>48</v>
      </c>
      <c r="Z5" s="46">
        <f t="shared" si="11"/>
        <v>-0.75</v>
      </c>
      <c r="AA5" s="43">
        <v>0.98437499999999989</v>
      </c>
      <c r="AB5" s="43">
        <f t="shared" si="12"/>
        <v>-17.718749999999996</v>
      </c>
      <c r="AC5" s="43">
        <v>-9.2200000000000006</v>
      </c>
      <c r="AD5" s="43">
        <v>-18.89</v>
      </c>
      <c r="AE5" s="43">
        <v>0</v>
      </c>
    </row>
    <row r="6" spans="1:32" s="47" customFormat="1" ht="15.75" customHeight="1" x14ac:dyDescent="0.2">
      <c r="A6" s="2" t="s">
        <v>34</v>
      </c>
      <c r="B6" s="2"/>
      <c r="C6" s="19">
        <f t="shared" si="4"/>
        <v>44.99</v>
      </c>
      <c r="D6" s="19">
        <v>21</v>
      </c>
      <c r="E6" s="19">
        <v>0</v>
      </c>
      <c r="F6" s="19">
        <v>944.79000000000008</v>
      </c>
      <c r="G6" s="19">
        <v>-29.99</v>
      </c>
      <c r="H6" s="19">
        <f t="shared" si="1"/>
        <v>3.1742503625144206E-2</v>
      </c>
      <c r="I6" s="19">
        <f t="shared" si="2"/>
        <v>0.14422229410768531</v>
      </c>
      <c r="J6" s="19">
        <f t="shared" si="5"/>
        <v>136.25978125</v>
      </c>
      <c r="K6" s="19">
        <f t="shared" si="3"/>
        <v>6.4885610119047623</v>
      </c>
      <c r="L6" s="19">
        <v>131</v>
      </c>
      <c r="M6" s="19">
        <f t="shared" si="6"/>
        <v>0.16030534351145037</v>
      </c>
      <c r="N6" s="19">
        <v>366</v>
      </c>
      <c r="O6" s="19">
        <f t="shared" ref="O6:P6" si="14">D6/7</f>
        <v>3</v>
      </c>
      <c r="P6" s="19">
        <f t="shared" si="14"/>
        <v>0</v>
      </c>
      <c r="Q6" s="19">
        <f t="shared" si="8"/>
        <v>122</v>
      </c>
      <c r="R6" s="43"/>
      <c r="S6" s="44"/>
      <c r="T6" s="45"/>
      <c r="U6" s="43">
        <v>2</v>
      </c>
      <c r="V6" s="43">
        <f t="shared" si="9"/>
        <v>9.5238095238095233E-2</v>
      </c>
      <c r="W6" s="43">
        <f t="shared" si="10"/>
        <v>7.4974999999999996</v>
      </c>
      <c r="X6" s="43">
        <v>2</v>
      </c>
      <c r="Y6" s="43" t="s">
        <v>48</v>
      </c>
      <c r="Z6" s="46">
        <f t="shared" si="11"/>
        <v>-0.75</v>
      </c>
      <c r="AA6" s="43">
        <v>0.98437499999999989</v>
      </c>
      <c r="AB6" s="43">
        <f t="shared" si="12"/>
        <v>-46.511718749999993</v>
      </c>
      <c r="AC6" s="43">
        <v>-9.2200000000000006</v>
      </c>
      <c r="AD6" s="43">
        <v>-18.89</v>
      </c>
      <c r="AE6" s="43">
        <v>0</v>
      </c>
      <c r="AF6" s="48">
        <v>0.23777276147479301</v>
      </c>
    </row>
    <row r="7" spans="1:32" s="47" customFormat="1" ht="15.75" customHeight="1" x14ac:dyDescent="0.2">
      <c r="A7" s="2" t="s">
        <v>35</v>
      </c>
      <c r="B7" s="2"/>
      <c r="C7" s="19">
        <f t="shared" si="4"/>
        <v>42.490555555555559</v>
      </c>
      <c r="D7" s="19">
        <v>18</v>
      </c>
      <c r="E7" s="19">
        <v>0</v>
      </c>
      <c r="F7" s="19">
        <v>764.83</v>
      </c>
      <c r="G7" s="19">
        <v>-161.33000000000001</v>
      </c>
      <c r="H7" s="19">
        <f t="shared" si="1"/>
        <v>0.21093576350300067</v>
      </c>
      <c r="I7" s="19">
        <f t="shared" si="2"/>
        <v>-7.462009531529884E-2</v>
      </c>
      <c r="J7" s="19">
        <f t="shared" si="5"/>
        <v>-57.071687500000017</v>
      </c>
      <c r="K7" s="19">
        <f t="shared" si="3"/>
        <v>-3.1706493055555565</v>
      </c>
      <c r="L7" s="19">
        <v>256</v>
      </c>
      <c r="M7" s="19">
        <f t="shared" si="6"/>
        <v>7.03125E-2</v>
      </c>
      <c r="N7" s="19">
        <v>339</v>
      </c>
      <c r="O7" s="19">
        <f t="shared" ref="O7:P7" si="15">D7/7</f>
        <v>2.5714285714285716</v>
      </c>
      <c r="P7" s="19">
        <f t="shared" si="15"/>
        <v>0</v>
      </c>
      <c r="Q7" s="19">
        <f t="shared" si="8"/>
        <v>131</v>
      </c>
      <c r="R7" s="43"/>
      <c r="S7" s="44"/>
      <c r="T7" s="45"/>
      <c r="U7" s="43">
        <v>7</v>
      </c>
      <c r="V7" s="43">
        <f t="shared" si="9"/>
        <v>0.3888888888888889</v>
      </c>
      <c r="W7" s="43">
        <f t="shared" si="10"/>
        <v>16.133000000000003</v>
      </c>
      <c r="X7" s="43">
        <v>3</v>
      </c>
      <c r="Y7" s="43" t="s">
        <v>48</v>
      </c>
      <c r="Z7" s="46">
        <f t="shared" si="11"/>
        <v>-0.75</v>
      </c>
      <c r="AA7" s="43">
        <v>0.98437499999999989</v>
      </c>
      <c r="AB7" s="43">
        <f t="shared" si="12"/>
        <v>-39.867187499999993</v>
      </c>
      <c r="AC7" s="43">
        <v>-9.2200000000000006</v>
      </c>
      <c r="AD7" s="43">
        <v>-18.89</v>
      </c>
      <c r="AE7" s="43">
        <v>0</v>
      </c>
      <c r="AF7" s="48">
        <v>0.30888030888030799</v>
      </c>
    </row>
    <row r="8" spans="1:32" s="47" customFormat="1" ht="15.75" customHeight="1" x14ac:dyDescent="0.2">
      <c r="A8" s="2" t="s">
        <v>36</v>
      </c>
      <c r="B8" s="2"/>
      <c r="C8" s="19">
        <f t="shared" si="4"/>
        <v>42.990444444444449</v>
      </c>
      <c r="D8" s="19">
        <v>45</v>
      </c>
      <c r="E8" s="19">
        <v>0</v>
      </c>
      <c r="F8" s="19">
        <v>1934.5700000000002</v>
      </c>
      <c r="G8" s="19">
        <v>-142.62</v>
      </c>
      <c r="H8" s="19">
        <f t="shared" si="1"/>
        <v>7.3721808980807102E-2</v>
      </c>
      <c r="I8" s="19">
        <f t="shared" si="2"/>
        <v>-1.8969751676082988E-2</v>
      </c>
      <c r="J8" s="19">
        <f t="shared" si="5"/>
        <v>-36.698312499999872</v>
      </c>
      <c r="K8" s="19">
        <f t="shared" si="3"/>
        <v>-0.81551805555555268</v>
      </c>
      <c r="L8" s="19">
        <v>216</v>
      </c>
      <c r="M8" s="19">
        <f t="shared" si="6"/>
        <v>0.20833333333333334</v>
      </c>
      <c r="N8" s="19">
        <v>308</v>
      </c>
      <c r="O8" s="19">
        <f t="shared" ref="O8:P8" si="16">D8/7</f>
        <v>6.4285714285714288</v>
      </c>
      <c r="P8" s="19">
        <f t="shared" si="16"/>
        <v>0</v>
      </c>
      <c r="Q8" s="19">
        <f t="shared" si="8"/>
        <v>47</v>
      </c>
      <c r="R8" s="43"/>
      <c r="S8" s="44"/>
      <c r="T8" s="45"/>
      <c r="U8" s="43">
        <v>6</v>
      </c>
      <c r="V8" s="43">
        <f t="shared" si="9"/>
        <v>0.13333333333333333</v>
      </c>
      <c r="W8" s="43">
        <f t="shared" si="10"/>
        <v>20.374285714285715</v>
      </c>
      <c r="X8" s="43">
        <v>1</v>
      </c>
      <c r="Y8" s="43" t="s">
        <v>68</v>
      </c>
      <c r="Z8" s="46">
        <f t="shared" si="11"/>
        <v>-0.48</v>
      </c>
      <c r="AA8" s="43">
        <v>1.1930989583333333</v>
      </c>
      <c r="AB8" s="43">
        <f t="shared" si="12"/>
        <v>-77.312812500000007</v>
      </c>
      <c r="AC8" s="50">
        <v>-13.58</v>
      </c>
      <c r="AD8" s="43">
        <v>-18.89</v>
      </c>
      <c r="AE8" s="43"/>
      <c r="AF8" s="48">
        <v>0.48925619834710699</v>
      </c>
    </row>
    <row r="9" spans="1:32" s="47" customFormat="1" ht="15.75" customHeight="1" x14ac:dyDescent="0.2">
      <c r="A9" s="2" t="s">
        <v>37</v>
      </c>
      <c r="B9" s="2"/>
      <c r="C9" s="19">
        <f t="shared" si="4"/>
        <v>44.99</v>
      </c>
      <c r="D9" s="19">
        <v>11</v>
      </c>
      <c r="E9" s="19">
        <v>0</v>
      </c>
      <c r="F9" s="19">
        <v>494.89000000000004</v>
      </c>
      <c r="G9" s="19">
        <v>-96.630000000000024</v>
      </c>
      <c r="H9" s="19">
        <f t="shared" si="1"/>
        <v>0.1952555113257492</v>
      </c>
      <c r="I9" s="19">
        <f t="shared" si="2"/>
        <v>-0.103575971427994</v>
      </c>
      <c r="J9" s="19">
        <f t="shared" si="5"/>
        <v>-51.258712499999959</v>
      </c>
      <c r="K9" s="19">
        <f t="shared" si="3"/>
        <v>-4.6598829545454512</v>
      </c>
      <c r="L9" s="19">
        <v>183</v>
      </c>
      <c r="M9" s="19">
        <f t="shared" si="6"/>
        <v>6.0109289617486336E-2</v>
      </c>
      <c r="N9" s="19">
        <v>297</v>
      </c>
      <c r="O9" s="19">
        <f t="shared" ref="O9:P9" si="17">D9/7</f>
        <v>1.5714285714285714</v>
      </c>
      <c r="P9" s="19">
        <f t="shared" si="17"/>
        <v>0</v>
      </c>
      <c r="Q9" s="19">
        <f t="shared" si="8"/>
        <v>189</v>
      </c>
      <c r="R9" s="43"/>
      <c r="S9" s="44"/>
      <c r="T9" s="45"/>
      <c r="U9" s="43">
        <v>4</v>
      </c>
      <c r="V9" s="43">
        <f t="shared" si="9"/>
        <v>0.36363636363636365</v>
      </c>
      <c r="W9" s="43">
        <f t="shared" si="10"/>
        <v>24.157500000000006</v>
      </c>
      <c r="X9" s="43">
        <v>0</v>
      </c>
      <c r="Y9" s="43" t="s">
        <v>68</v>
      </c>
      <c r="Z9" s="46">
        <f t="shared" si="11"/>
        <v>-0.48</v>
      </c>
      <c r="AA9" s="43">
        <v>1.1436371527777778</v>
      </c>
      <c r="AB9" s="43">
        <f t="shared" si="12"/>
        <v>-18.115212500000002</v>
      </c>
      <c r="AC9" s="43">
        <v>-13.58</v>
      </c>
      <c r="AD9" s="43">
        <v>-18.89</v>
      </c>
      <c r="AE9" s="43"/>
      <c r="AF9" s="48">
        <v>0.52747252747252704</v>
      </c>
    </row>
    <row r="10" spans="1:32" s="47" customFormat="1" ht="15.75" customHeight="1" x14ac:dyDescent="0.2">
      <c r="A10" s="2" t="s">
        <v>38</v>
      </c>
      <c r="B10" s="2" t="s">
        <v>93</v>
      </c>
      <c r="C10" s="19">
        <f t="shared" si="4"/>
        <v>44.99</v>
      </c>
      <c r="D10" s="19">
        <v>12</v>
      </c>
      <c r="E10" s="19">
        <v>0</v>
      </c>
      <c r="F10" s="19">
        <v>539.88</v>
      </c>
      <c r="G10" s="19">
        <v>-35.26</v>
      </c>
      <c r="H10" s="19">
        <f t="shared" si="1"/>
        <v>6.5310809809587311E-2</v>
      </c>
      <c r="I10" s="19">
        <f t="shared" si="2"/>
        <v>3.5727846928947163E-2</v>
      </c>
      <c r="J10" s="19">
        <f t="shared" si="5"/>
        <v>19.288749999999993</v>
      </c>
      <c r="K10" s="19">
        <f t="shared" si="3"/>
        <v>1.6073958333333327</v>
      </c>
      <c r="L10" s="19">
        <v>109</v>
      </c>
      <c r="M10" s="19">
        <f t="shared" si="6"/>
        <v>0.11009174311926606</v>
      </c>
      <c r="N10" s="19">
        <v>294</v>
      </c>
      <c r="O10" s="19">
        <f t="shared" ref="O10:P10" si="18">D10/7</f>
        <v>1.7142857142857142</v>
      </c>
      <c r="P10" s="19">
        <f t="shared" si="18"/>
        <v>0</v>
      </c>
      <c r="Q10" s="19">
        <f t="shared" si="8"/>
        <v>171</v>
      </c>
      <c r="R10" s="43"/>
      <c r="S10" s="44"/>
      <c r="T10" s="45"/>
      <c r="U10" s="43">
        <v>2</v>
      </c>
      <c r="V10" s="43">
        <f t="shared" si="9"/>
        <v>0.16666666666666666</v>
      </c>
      <c r="W10" s="43">
        <f t="shared" si="10"/>
        <v>17.63</v>
      </c>
      <c r="X10" s="43">
        <v>0</v>
      </c>
      <c r="Y10" s="43" t="s">
        <v>68</v>
      </c>
      <c r="Z10" s="46">
        <f t="shared" si="11"/>
        <v>-0.48</v>
      </c>
      <c r="AA10" s="43">
        <v>1.1151186342592592</v>
      </c>
      <c r="AB10" s="43">
        <f t="shared" si="12"/>
        <v>-19.26925</v>
      </c>
      <c r="AC10" s="43">
        <v>-13.2</v>
      </c>
      <c r="AD10" s="43">
        <v>-18.89</v>
      </c>
      <c r="AE10" s="43">
        <v>0</v>
      </c>
      <c r="AF10" s="48">
        <v>0.40463132236441102</v>
      </c>
    </row>
    <row r="11" spans="1:32" s="47" customFormat="1" ht="15.75" customHeight="1" x14ac:dyDescent="0.2">
      <c r="A11" s="2" t="s">
        <v>39</v>
      </c>
      <c r="B11" s="2"/>
      <c r="C11" s="19">
        <f t="shared" si="4"/>
        <v>46.24</v>
      </c>
      <c r="D11" s="19">
        <v>4</v>
      </c>
      <c r="E11" s="19">
        <v>0</v>
      </c>
      <c r="F11" s="19">
        <v>184.96</v>
      </c>
      <c r="G11" s="19">
        <v>-42.6</v>
      </c>
      <c r="H11" s="19">
        <f t="shared" si="1"/>
        <v>0.23032006920415224</v>
      </c>
      <c r="I11" s="19">
        <f t="shared" si="2"/>
        <v>-0.10903483636101489</v>
      </c>
      <c r="J11" s="19">
        <f t="shared" si="5"/>
        <v>-20.167083333333316</v>
      </c>
      <c r="K11" s="19">
        <f t="shared" si="3"/>
        <v>-5.0417708333333291</v>
      </c>
      <c r="L11" s="19">
        <v>113</v>
      </c>
      <c r="M11" s="19">
        <f t="shared" si="6"/>
        <v>3.5398230088495575E-2</v>
      </c>
      <c r="N11" s="19">
        <v>290</v>
      </c>
      <c r="O11" s="19">
        <f t="shared" ref="O11:P11" si="19">D11/7</f>
        <v>0.5714285714285714</v>
      </c>
      <c r="P11" s="19">
        <f t="shared" si="19"/>
        <v>0</v>
      </c>
      <c r="Q11" s="19">
        <f t="shared" si="8"/>
        <v>507</v>
      </c>
      <c r="R11" s="43"/>
      <c r="S11" s="44"/>
      <c r="T11" s="45"/>
      <c r="U11" s="43">
        <v>0</v>
      </c>
      <c r="V11" s="43">
        <f t="shared" si="9"/>
        <v>0</v>
      </c>
      <c r="W11" s="43">
        <f t="shared" si="10"/>
        <v>0</v>
      </c>
      <c r="X11" s="43">
        <v>0</v>
      </c>
      <c r="Y11" s="43" t="s">
        <v>68</v>
      </c>
      <c r="Z11" s="46">
        <f t="shared" si="11"/>
        <v>-0.48</v>
      </c>
      <c r="AA11" s="43">
        <v>1.1151186342592592</v>
      </c>
      <c r="AB11" s="43">
        <f t="shared" si="12"/>
        <v>-6.4230833333333326</v>
      </c>
      <c r="AC11" s="43">
        <v>-13.2</v>
      </c>
      <c r="AD11" s="43">
        <v>-18.89</v>
      </c>
      <c r="AE11" s="43">
        <v>0</v>
      </c>
      <c r="AF11" s="48">
        <v>0.42431761786600403</v>
      </c>
    </row>
    <row r="12" spans="1:32" s="47" customFormat="1" ht="15.75" customHeight="1" x14ac:dyDescent="0.2">
      <c r="A12" s="2" t="s">
        <v>40</v>
      </c>
      <c r="B12" s="2"/>
      <c r="C12" s="19">
        <f t="shared" si="4"/>
        <v>49.99</v>
      </c>
      <c r="D12" s="19">
        <v>1</v>
      </c>
      <c r="E12" s="19">
        <v>1</v>
      </c>
      <c r="F12" s="19">
        <v>49.99</v>
      </c>
      <c r="G12" s="19">
        <v>-25.029999999999998</v>
      </c>
      <c r="H12" s="19">
        <f t="shared" si="1"/>
        <v>0.50070014002800556</v>
      </c>
      <c r="I12" s="19">
        <f t="shared" si="2"/>
        <v>-0.32475036674001456</v>
      </c>
      <c r="J12" s="19">
        <f t="shared" si="5"/>
        <v>-16.23427083333333</v>
      </c>
      <c r="K12" s="19">
        <f t="shared" si="3"/>
        <v>-16.23427083333333</v>
      </c>
      <c r="L12" s="19">
        <v>20</v>
      </c>
      <c r="M12" s="19">
        <f t="shared" si="6"/>
        <v>0.05</v>
      </c>
      <c r="N12" s="19">
        <v>283</v>
      </c>
      <c r="O12" s="19">
        <f t="shared" ref="O12:P12" si="20">D12/7</f>
        <v>0.14285714285714285</v>
      </c>
      <c r="P12" s="19">
        <f t="shared" si="20"/>
        <v>0.14285714285714285</v>
      </c>
      <c r="Q12" s="19">
        <f t="shared" si="8"/>
        <v>990</v>
      </c>
      <c r="R12" s="43"/>
      <c r="S12" s="44"/>
      <c r="T12" s="45"/>
      <c r="U12" s="43">
        <v>1</v>
      </c>
      <c r="V12" s="43">
        <f t="shared" si="9"/>
        <v>1</v>
      </c>
      <c r="W12" s="43">
        <f t="shared" si="10"/>
        <v>25.029999999999998</v>
      </c>
      <c r="X12" s="43">
        <v>0</v>
      </c>
      <c r="Y12" s="43" t="s">
        <v>68</v>
      </c>
      <c r="Z12" s="46">
        <f t="shared" si="11"/>
        <v>-0.48</v>
      </c>
      <c r="AA12" s="43">
        <v>1.1151186342592592</v>
      </c>
      <c r="AB12" s="43">
        <f t="shared" si="12"/>
        <v>-1.6057708333333331</v>
      </c>
      <c r="AC12" s="43">
        <v>-13.2</v>
      </c>
      <c r="AD12" s="43">
        <v>-18.89</v>
      </c>
      <c r="AE12" s="43">
        <v>0</v>
      </c>
      <c r="AF12" s="48">
        <v>0.44012944983818703</v>
      </c>
    </row>
    <row r="13" spans="1:32" s="47" customFormat="1" ht="15.75" customHeight="1" x14ac:dyDescent="0.2">
      <c r="A13" s="2" t="s">
        <v>41</v>
      </c>
      <c r="B13" s="2" t="s">
        <v>94</v>
      </c>
      <c r="C13" s="19">
        <f t="shared" si="4"/>
        <v>44.99</v>
      </c>
      <c r="D13" s="19">
        <v>5</v>
      </c>
      <c r="E13" s="19">
        <v>0</v>
      </c>
      <c r="F13" s="19">
        <v>224.95000000000002</v>
      </c>
      <c r="G13" s="19">
        <v>-73.91</v>
      </c>
      <c r="H13" s="19">
        <f t="shared" si="1"/>
        <v>0.32856190264503221</v>
      </c>
      <c r="I13" s="19">
        <f t="shared" si="2"/>
        <v>-0.22752324590649764</v>
      </c>
      <c r="J13" s="19">
        <f t="shared" si="5"/>
        <v>-51.181354166666651</v>
      </c>
      <c r="K13" s="19">
        <f t="shared" si="3"/>
        <v>-10.236270833333331</v>
      </c>
      <c r="L13" s="19">
        <v>82</v>
      </c>
      <c r="M13" s="19">
        <f t="shared" si="6"/>
        <v>6.097560975609756E-2</v>
      </c>
      <c r="N13" s="19">
        <v>282</v>
      </c>
      <c r="O13" s="19">
        <f t="shared" ref="O13:P13" si="21">D13/7</f>
        <v>0.7142857142857143</v>
      </c>
      <c r="P13" s="19">
        <f t="shared" si="21"/>
        <v>0</v>
      </c>
      <c r="Q13" s="19">
        <f t="shared" si="8"/>
        <v>394</v>
      </c>
      <c r="R13" s="43"/>
      <c r="S13" s="44"/>
      <c r="T13" s="45"/>
      <c r="U13" s="43">
        <v>3</v>
      </c>
      <c r="V13" s="43">
        <f t="shared" si="9"/>
        <v>0.6</v>
      </c>
      <c r="W13" s="43">
        <f t="shared" si="10"/>
        <v>18.477499999999999</v>
      </c>
      <c r="X13" s="43">
        <v>1</v>
      </c>
      <c r="Y13" s="43" t="s">
        <v>68</v>
      </c>
      <c r="Z13" s="46">
        <f t="shared" si="11"/>
        <v>-0.48</v>
      </c>
      <c r="AA13" s="43">
        <v>1.1151186342592592</v>
      </c>
      <c r="AB13" s="43">
        <f t="shared" si="12"/>
        <v>-8.0288541666666653</v>
      </c>
      <c r="AC13" s="43">
        <v>-13.2</v>
      </c>
      <c r="AD13" s="43">
        <v>-18.89</v>
      </c>
      <c r="AE13" s="43">
        <v>0</v>
      </c>
      <c r="AF13" s="48">
        <v>0.46227056424201202</v>
      </c>
    </row>
    <row r="14" spans="1:32" s="47" customFormat="1" ht="15.75" customHeight="1" x14ac:dyDescent="0.2">
      <c r="A14" s="2" t="s">
        <v>42</v>
      </c>
      <c r="B14" s="2" t="s">
        <v>95</v>
      </c>
      <c r="C14" s="19">
        <f t="shared" si="4"/>
        <v>44.99</v>
      </c>
      <c r="D14" s="19">
        <v>3</v>
      </c>
      <c r="E14" s="19">
        <v>200</v>
      </c>
      <c r="F14" s="19">
        <v>134.97</v>
      </c>
      <c r="G14" s="19">
        <v>-66.02</v>
      </c>
      <c r="H14" s="19">
        <f t="shared" si="1"/>
        <v>0.48914573608950135</v>
      </c>
      <c r="I14" s="19">
        <f t="shared" si="2"/>
        <v>-0.38810707935096689</v>
      </c>
      <c r="J14" s="19">
        <f t="shared" si="5"/>
        <v>-52.3828125</v>
      </c>
      <c r="K14" s="19">
        <f t="shared" si="3"/>
        <v>-17.4609375</v>
      </c>
      <c r="L14" s="19">
        <v>68</v>
      </c>
      <c r="M14" s="19">
        <f t="shared" si="6"/>
        <v>4.4117647058823532E-2</v>
      </c>
      <c r="N14" s="19">
        <v>163</v>
      </c>
      <c r="O14" s="19">
        <f t="shared" ref="O14:P14" si="22">D14/7</f>
        <v>0.42857142857142855</v>
      </c>
      <c r="P14" s="19">
        <f t="shared" si="22"/>
        <v>28.571428571428573</v>
      </c>
      <c r="Q14" s="19">
        <f t="shared" si="8"/>
        <v>5</v>
      </c>
      <c r="R14" s="43"/>
      <c r="S14" s="44"/>
      <c r="T14" s="45"/>
      <c r="U14" s="43">
        <v>1</v>
      </c>
      <c r="V14" s="43">
        <f t="shared" si="9"/>
        <v>0.33333333333333331</v>
      </c>
      <c r="W14" s="43">
        <f t="shared" si="10"/>
        <v>66.02</v>
      </c>
      <c r="X14" s="43">
        <v>0</v>
      </c>
      <c r="Y14" s="43" t="s">
        <v>68</v>
      </c>
      <c r="Z14" s="46">
        <f t="shared" si="11"/>
        <v>-0.48</v>
      </c>
      <c r="AA14" s="43">
        <v>1.1151186342592592</v>
      </c>
      <c r="AB14" s="43">
        <f t="shared" si="12"/>
        <v>-4.8173124999999999</v>
      </c>
      <c r="AC14" s="43">
        <v>-13.2</v>
      </c>
      <c r="AD14" s="43">
        <v>-18.89</v>
      </c>
      <c r="AE14" s="43">
        <v>0</v>
      </c>
      <c r="AF14" s="48">
        <v>0.48925129725722699</v>
      </c>
    </row>
    <row r="15" spans="1:32" s="47" customFormat="1" ht="15.75" customHeight="1" x14ac:dyDescent="0.2">
      <c r="A15" s="2" t="s">
        <v>43</v>
      </c>
      <c r="B15" s="2"/>
      <c r="C15" s="19">
        <f t="shared" si="4"/>
        <v>42.24</v>
      </c>
      <c r="D15" s="19">
        <v>20</v>
      </c>
      <c r="E15" s="19">
        <v>0</v>
      </c>
      <c r="F15" s="19">
        <v>844.80000000000007</v>
      </c>
      <c r="G15" s="19">
        <v>-38.51</v>
      </c>
      <c r="H15" s="19">
        <f t="shared" si="1"/>
        <v>4.5584753787878782E-2</v>
      </c>
      <c r="I15" s="19">
        <f t="shared" si="2"/>
        <v>6.6933988320707584E-3</v>
      </c>
      <c r="J15" s="19">
        <f t="shared" si="5"/>
        <v>5.6545833333333775</v>
      </c>
      <c r="K15" s="19">
        <f t="shared" si="3"/>
        <v>0.28272916666666886</v>
      </c>
      <c r="L15" s="19">
        <v>171</v>
      </c>
      <c r="M15" s="19">
        <f t="shared" si="6"/>
        <v>0.11695906432748537</v>
      </c>
      <c r="N15" s="19">
        <v>146</v>
      </c>
      <c r="O15" s="19">
        <f t="shared" ref="O15:P15" si="23">D15/7</f>
        <v>2.8571428571428572</v>
      </c>
      <c r="P15" s="19">
        <f t="shared" si="23"/>
        <v>0</v>
      </c>
      <c r="Q15" s="19">
        <f t="shared" si="8"/>
        <v>51</v>
      </c>
      <c r="R15" s="43"/>
      <c r="S15" s="44"/>
      <c r="T15" s="45"/>
      <c r="U15" s="43">
        <v>7</v>
      </c>
      <c r="V15" s="43">
        <f t="shared" si="9"/>
        <v>0.35</v>
      </c>
      <c r="W15" s="43">
        <f t="shared" si="10"/>
        <v>4.8137499999999998</v>
      </c>
      <c r="X15" s="43">
        <v>1</v>
      </c>
      <c r="Y15" s="43" t="s">
        <v>68</v>
      </c>
      <c r="Z15" s="46">
        <f t="shared" si="11"/>
        <v>-0.48</v>
      </c>
      <c r="AA15" s="43">
        <v>1.1151186342592592</v>
      </c>
      <c r="AB15" s="43">
        <f t="shared" si="12"/>
        <v>-32.115416666666661</v>
      </c>
      <c r="AC15" s="43">
        <v>-13.2</v>
      </c>
      <c r="AD15" s="43">
        <v>-18.89</v>
      </c>
      <c r="AE15" s="43">
        <v>0</v>
      </c>
      <c r="AF15" s="48">
        <v>0.55494933749025699</v>
      </c>
    </row>
    <row r="16" spans="1:32" s="47" customFormat="1" ht="15.75" customHeight="1" x14ac:dyDescent="0.2">
      <c r="A16" s="2" t="s">
        <v>44</v>
      </c>
      <c r="B16" s="2"/>
      <c r="C16" s="19">
        <f t="shared" si="4"/>
        <v>39.99</v>
      </c>
      <c r="D16" s="19">
        <v>12</v>
      </c>
      <c r="E16" s="19">
        <v>0</v>
      </c>
      <c r="F16" s="19">
        <v>479.88000000000005</v>
      </c>
      <c r="G16" s="19">
        <v>0</v>
      </c>
      <c r="H16" s="19">
        <f t="shared" si="1"/>
        <v>0</v>
      </c>
      <c r="I16" s="19">
        <f t="shared" si="2"/>
        <v>7.3950779361507887E-3</v>
      </c>
      <c r="J16" s="19">
        <f t="shared" si="5"/>
        <v>3.5487500000000409</v>
      </c>
      <c r="K16" s="19">
        <f t="shared" si="3"/>
        <v>0.2957291666666701</v>
      </c>
      <c r="L16" s="19">
        <v>140</v>
      </c>
      <c r="M16" s="19">
        <f t="shared" si="6"/>
        <v>8.5714285714285715E-2</v>
      </c>
      <c r="N16" s="19">
        <v>119</v>
      </c>
      <c r="O16" s="19">
        <f t="shared" ref="O16:P16" si="24">D16/7</f>
        <v>1.7142857142857142</v>
      </c>
      <c r="P16" s="19">
        <f t="shared" si="24"/>
        <v>0</v>
      </c>
      <c r="Q16" s="19">
        <f t="shared" si="8"/>
        <v>69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0</v>
      </c>
      <c r="X16" s="43">
        <v>0</v>
      </c>
      <c r="Y16" s="43" t="s">
        <v>68</v>
      </c>
      <c r="Z16" s="46">
        <f t="shared" si="11"/>
        <v>-0.48</v>
      </c>
      <c r="AA16" s="43">
        <v>1.1151186342592592</v>
      </c>
      <c r="AB16" s="43">
        <f t="shared" si="12"/>
        <v>-19.26925</v>
      </c>
      <c r="AC16" s="43">
        <v>-13.2</v>
      </c>
      <c r="AD16" s="43">
        <v>-18.89</v>
      </c>
      <c r="AE16" s="43">
        <v>0</v>
      </c>
      <c r="AF16" s="48">
        <v>0.63122923588039803</v>
      </c>
    </row>
    <row r="17" spans="1:32" s="47" customFormat="1" ht="15.75" customHeight="1" x14ac:dyDescent="0.2">
      <c r="A17" s="2" t="s">
        <v>45</v>
      </c>
      <c r="B17" s="2"/>
      <c r="C17" s="19">
        <f t="shared" si="4"/>
        <v>39.99</v>
      </c>
      <c r="D17" s="19">
        <v>3</v>
      </c>
      <c r="E17" s="19">
        <v>0</v>
      </c>
      <c r="F17" s="19">
        <v>119.97</v>
      </c>
      <c r="G17" s="19">
        <v>0</v>
      </c>
      <c r="H17" s="19">
        <f t="shared" si="1"/>
        <v>0</v>
      </c>
      <c r="I17" s="19">
        <f t="shared" si="2"/>
        <v>7.3950779361506716E-3</v>
      </c>
      <c r="J17" s="19">
        <f t="shared" si="5"/>
        <v>0.88718749999999602</v>
      </c>
      <c r="K17" s="19">
        <f t="shared" si="3"/>
        <v>0.29572916666666532</v>
      </c>
      <c r="L17" s="19">
        <v>124</v>
      </c>
      <c r="M17" s="19">
        <f t="shared" si="6"/>
        <v>2.4193548387096774E-2</v>
      </c>
      <c r="N17" s="19">
        <v>84</v>
      </c>
      <c r="O17" s="19">
        <f t="shared" ref="O17:P17" si="25">D17/7</f>
        <v>0.42857142857142855</v>
      </c>
      <c r="P17" s="19">
        <f t="shared" si="25"/>
        <v>0</v>
      </c>
      <c r="Q17" s="19">
        <f t="shared" si="8"/>
        <v>196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s">
        <v>68</v>
      </c>
      <c r="Z17" s="46">
        <f t="shared" si="11"/>
        <v>-0.48</v>
      </c>
      <c r="AA17" s="43">
        <v>1.1151186342592592</v>
      </c>
      <c r="AB17" s="43">
        <f t="shared" si="12"/>
        <v>-4.8173124999999999</v>
      </c>
      <c r="AC17" s="43">
        <v>-13.2</v>
      </c>
      <c r="AD17" s="43">
        <v>-18.89</v>
      </c>
      <c r="AE17" s="43">
        <v>0</v>
      </c>
      <c r="AF17" s="48">
        <v>0.57608695652173902</v>
      </c>
    </row>
    <row r="18" spans="1:32" s="47" customFormat="1" ht="15.75" customHeight="1" x14ac:dyDescent="0.2">
      <c r="A18" s="2" t="s">
        <v>46</v>
      </c>
      <c r="B18" s="2"/>
      <c r="C18" s="19">
        <f t="shared" si="4"/>
        <v>0</v>
      </c>
      <c r="D18" s="19">
        <v>1</v>
      </c>
      <c r="E18" s="19">
        <v>0</v>
      </c>
      <c r="F18" s="19">
        <v>0</v>
      </c>
      <c r="G18" s="19">
        <v>0</v>
      </c>
      <c r="H18" s="19" t="e">
        <f t="shared" si="1"/>
        <v>#DIV/0!</v>
      </c>
      <c r="I18" s="19" t="e">
        <f t="shared" si="2"/>
        <v>#DIV/0!</v>
      </c>
      <c r="J18" s="19">
        <f t="shared" si="5"/>
        <v>-36.104427083333334</v>
      </c>
      <c r="K18" s="19">
        <f t="shared" si="3"/>
        <v>-36.104427083333334</v>
      </c>
      <c r="L18" s="19">
        <v>43</v>
      </c>
      <c r="M18" s="19">
        <f t="shared" si="6"/>
        <v>2.3255813953488372E-2</v>
      </c>
      <c r="N18" s="19">
        <v>83</v>
      </c>
      <c r="O18" s="19">
        <f t="shared" ref="O18:P18" si="26">D18/7</f>
        <v>0.14285714285714285</v>
      </c>
      <c r="P18" s="19">
        <f t="shared" si="26"/>
        <v>0</v>
      </c>
      <c r="Q18" s="19">
        <f t="shared" si="8"/>
        <v>581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s">
        <v>68</v>
      </c>
      <c r="Z18" s="46">
        <f t="shared" ref="Z18:Z30" si="27">IF(OR(Y18="UsLargeStandardSize",Y18="UsSmallStandardSize"),-2.4,-1.2)</f>
        <v>-1.2</v>
      </c>
      <c r="AA18" s="43">
        <v>1.1151186342592592</v>
      </c>
      <c r="AB18" s="43">
        <f t="shared" si="12"/>
        <v>-4.0144270833333326</v>
      </c>
      <c r="AC18" s="43">
        <v>-13.2</v>
      </c>
      <c r="AD18" s="43">
        <v>-18.89</v>
      </c>
      <c r="AE18" s="43">
        <v>0</v>
      </c>
      <c r="AF18" s="48">
        <v>0.63201663201663205</v>
      </c>
    </row>
    <row r="19" spans="1:32" s="47" customFormat="1" ht="15.75" customHeight="1" x14ac:dyDescent="0.2">
      <c r="A19" s="2" t="s">
        <v>47</v>
      </c>
      <c r="B19" s="2"/>
      <c r="C19" s="19">
        <f t="shared" si="4"/>
        <v>39.99</v>
      </c>
      <c r="D19" s="19">
        <v>3</v>
      </c>
      <c r="E19" s="19">
        <v>0</v>
      </c>
      <c r="F19" s="19">
        <v>119.97</v>
      </c>
      <c r="G19" s="19">
        <v>0</v>
      </c>
      <c r="H19" s="19">
        <f t="shared" si="1"/>
        <v>0</v>
      </c>
      <c r="I19" s="19">
        <f t="shared" si="2"/>
        <v>-5.283638617987832E-2</v>
      </c>
      <c r="J19" s="19">
        <f t="shared" si="5"/>
        <v>-6.338781250000002</v>
      </c>
      <c r="K19" s="19">
        <f t="shared" si="3"/>
        <v>-2.112927083333334</v>
      </c>
      <c r="L19" s="19">
        <v>38</v>
      </c>
      <c r="M19" s="19">
        <f t="shared" si="6"/>
        <v>7.8947368421052627E-2</v>
      </c>
      <c r="N19" s="19">
        <v>81</v>
      </c>
      <c r="O19" s="19">
        <f t="shared" ref="O19:P19" si="28">D19/7</f>
        <v>0.42857142857142855</v>
      </c>
      <c r="P19" s="19">
        <f t="shared" si="28"/>
        <v>0</v>
      </c>
      <c r="Q19" s="19">
        <f t="shared" si="8"/>
        <v>189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s">
        <v>68</v>
      </c>
      <c r="Z19" s="46">
        <f t="shared" si="27"/>
        <v>-1.2</v>
      </c>
      <c r="AA19" s="43">
        <v>1.1151186342592592</v>
      </c>
      <c r="AB19" s="43">
        <f t="shared" si="12"/>
        <v>-12.043281249999998</v>
      </c>
      <c r="AC19" s="43">
        <v>-13.2</v>
      </c>
      <c r="AD19" s="43">
        <v>-18.89</v>
      </c>
      <c r="AE19" s="43">
        <v>0</v>
      </c>
      <c r="AF19" s="48">
        <v>0.57889009793253499</v>
      </c>
    </row>
    <row r="20" spans="1:32" s="47" customFormat="1" ht="15.75" customHeight="1" x14ac:dyDescent="0.2">
      <c r="A20" s="2" t="s">
        <v>49</v>
      </c>
      <c r="B20" s="2"/>
      <c r="C20" s="19">
        <f t="shared" si="4"/>
        <v>39.99</v>
      </c>
      <c r="D20" s="19">
        <v>4</v>
      </c>
      <c r="E20" s="19">
        <v>1</v>
      </c>
      <c r="F20" s="19">
        <v>159.96</v>
      </c>
      <c r="G20" s="19">
        <v>0</v>
      </c>
      <c r="H20" s="19">
        <f t="shared" si="1"/>
        <v>0</v>
      </c>
      <c r="I20" s="19">
        <f t="shared" si="2"/>
        <v>-5.2836386179878229E-2</v>
      </c>
      <c r="J20" s="19">
        <f t="shared" si="5"/>
        <v>-8.4517083333333218</v>
      </c>
      <c r="K20" s="19">
        <f t="shared" si="3"/>
        <v>-2.1129270833333305</v>
      </c>
      <c r="L20" s="19">
        <v>49</v>
      </c>
      <c r="M20" s="19">
        <f t="shared" si="6"/>
        <v>8.1632653061224483E-2</v>
      </c>
      <c r="N20" s="19">
        <v>55</v>
      </c>
      <c r="O20" s="19">
        <f t="shared" ref="O20:P20" si="29">D20/7</f>
        <v>0.5714285714285714</v>
      </c>
      <c r="P20" s="19">
        <f t="shared" si="29"/>
        <v>0.14285714285714285</v>
      </c>
      <c r="Q20" s="19">
        <f t="shared" si="8"/>
        <v>77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s">
        <v>68</v>
      </c>
      <c r="Z20" s="46">
        <f t="shared" si="27"/>
        <v>-1.2</v>
      </c>
      <c r="AA20" s="43">
        <v>1.1151186342592592</v>
      </c>
      <c r="AB20" s="43">
        <f t="shared" si="12"/>
        <v>-16.057708333333331</v>
      </c>
      <c r="AC20" s="43">
        <v>-13.2</v>
      </c>
      <c r="AD20" s="43">
        <v>-18.89</v>
      </c>
      <c r="AE20" s="43">
        <v>0</v>
      </c>
      <c r="AF20" s="48">
        <v>0.56662665066026396</v>
      </c>
    </row>
    <row r="21" spans="1:32" s="47" customFormat="1" ht="15.75" customHeight="1" x14ac:dyDescent="0.2">
      <c r="A21" s="2" t="s">
        <v>50</v>
      </c>
      <c r="B21" s="2"/>
      <c r="C21" s="19">
        <f t="shared" si="4"/>
        <v>29.9925</v>
      </c>
      <c r="D21" s="19">
        <v>4</v>
      </c>
      <c r="E21" s="19">
        <v>0</v>
      </c>
      <c r="F21" s="19">
        <v>119.97</v>
      </c>
      <c r="G21" s="19">
        <v>0</v>
      </c>
      <c r="H21" s="19">
        <f t="shared" si="1"/>
        <v>0</v>
      </c>
      <c r="I21" s="19">
        <f t="shared" si="2"/>
        <v>-0.35378184823983777</v>
      </c>
      <c r="J21" s="19">
        <f t="shared" si="5"/>
        <v>-42.443208333333338</v>
      </c>
      <c r="K21" s="19">
        <f t="shared" si="3"/>
        <v>-10.610802083333335</v>
      </c>
      <c r="L21" s="19">
        <v>32</v>
      </c>
      <c r="M21" s="19">
        <f t="shared" si="6"/>
        <v>0.125</v>
      </c>
      <c r="N21" s="19">
        <v>37</v>
      </c>
      <c r="O21" s="19">
        <f t="shared" ref="O21:P21" si="30">D21/7</f>
        <v>0.5714285714285714</v>
      </c>
      <c r="P21" s="19">
        <f t="shared" si="30"/>
        <v>0</v>
      </c>
      <c r="Q21" s="19">
        <f t="shared" si="8"/>
        <v>64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s">
        <v>68</v>
      </c>
      <c r="Z21" s="46">
        <f t="shared" si="27"/>
        <v>-1.2</v>
      </c>
      <c r="AA21" s="43">
        <v>1.1151186342592592</v>
      </c>
      <c r="AB21" s="43">
        <f t="shared" si="12"/>
        <v>-16.057708333333331</v>
      </c>
      <c r="AC21" s="43">
        <v>-13.2</v>
      </c>
      <c r="AD21" s="43">
        <v>-18.89</v>
      </c>
      <c r="AE21" s="43">
        <v>0</v>
      </c>
      <c r="AF21" s="48">
        <v>0.43010752688171999</v>
      </c>
    </row>
    <row r="22" spans="1:32" s="47" customFormat="1" ht="15.75" customHeight="1" x14ac:dyDescent="0.2">
      <c r="A22" s="2" t="s">
        <v>51</v>
      </c>
      <c r="B22" s="2"/>
      <c r="C22" s="19">
        <f t="shared" si="4"/>
        <v>39.99</v>
      </c>
      <c r="D22" s="19">
        <v>5</v>
      </c>
      <c r="E22" s="19">
        <v>0</v>
      </c>
      <c r="F22" s="19">
        <v>199.95000000000002</v>
      </c>
      <c r="G22" s="19">
        <v>0</v>
      </c>
      <c r="H22" s="19">
        <f t="shared" si="1"/>
        <v>0</v>
      </c>
      <c r="I22" s="19">
        <f t="shared" si="2"/>
        <v>-5.283638617987825E-2</v>
      </c>
      <c r="J22" s="19">
        <f t="shared" si="5"/>
        <v>-10.564635416666658</v>
      </c>
      <c r="K22" s="19">
        <f t="shared" si="3"/>
        <v>-2.1129270833333313</v>
      </c>
      <c r="L22" s="19">
        <v>55</v>
      </c>
      <c r="M22" s="19">
        <f t="shared" si="6"/>
        <v>9.0909090909090912E-2</v>
      </c>
      <c r="N22" s="19">
        <v>23</v>
      </c>
      <c r="O22" s="19">
        <f t="shared" ref="O22:P22" si="31">D22/7</f>
        <v>0.7142857142857143</v>
      </c>
      <c r="P22" s="19">
        <f t="shared" si="31"/>
        <v>0</v>
      </c>
      <c r="Q22" s="19">
        <f t="shared" si="8"/>
        <v>32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s">
        <v>68</v>
      </c>
      <c r="Z22" s="46">
        <f t="shared" si="27"/>
        <v>-1.2</v>
      </c>
      <c r="AA22" s="43">
        <v>1.1151186342592592</v>
      </c>
      <c r="AB22" s="43">
        <f t="shared" si="12"/>
        <v>-20.072135416666665</v>
      </c>
      <c r="AC22" s="43">
        <v>-13.2</v>
      </c>
      <c r="AD22" s="43">
        <v>-18.89</v>
      </c>
      <c r="AE22" s="43">
        <v>0</v>
      </c>
      <c r="AF22" s="48">
        <v>0.41184767277856099</v>
      </c>
    </row>
    <row r="23" spans="1:32" s="47" customFormat="1" ht="15.75" customHeight="1" x14ac:dyDescent="0.2">
      <c r="A23" s="2" t="s">
        <v>52</v>
      </c>
      <c r="B23" s="2"/>
      <c r="C23" s="19" t="str">
        <f t="shared" si="4"/>
        <v xml:space="preserve"> - </v>
      </c>
      <c r="D23" s="19">
        <v>0</v>
      </c>
      <c r="E23" s="19">
        <v>0</v>
      </c>
      <c r="F23" s="19">
        <v>0</v>
      </c>
      <c r="G23" s="19">
        <v>0</v>
      </c>
      <c r="H23" s="19" t="e">
        <f t="shared" si="1"/>
        <v>#DIV/0!</v>
      </c>
      <c r="I23" s="19" t="e">
        <f t="shared" si="2"/>
        <v>#DIV/0!</v>
      </c>
      <c r="J23" s="19">
        <f t="shared" si="5"/>
        <v>0</v>
      </c>
      <c r="K23" s="19" t="e">
        <f t="shared" si="3"/>
        <v>#DIV/0!</v>
      </c>
      <c r="L23" s="19">
        <v>0</v>
      </c>
      <c r="M23" s="19" t="str">
        <f t="shared" si="6"/>
        <v>-</v>
      </c>
      <c r="N23" s="19">
        <v>20</v>
      </c>
      <c r="O23" s="19">
        <f t="shared" ref="O23:P23" si="32">D23/7</f>
        <v>0</v>
      </c>
      <c r="P23" s="19">
        <f t="shared" si="32"/>
        <v>0</v>
      </c>
      <c r="Q23" s="19" t="e">
        <f t="shared" si="8"/>
        <v>#DIV/0!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e">
        <v>#N/A</v>
      </c>
      <c r="Z23" s="46" t="e">
        <f t="shared" si="27"/>
        <v>#N/A</v>
      </c>
      <c r="AA23" s="43" t="e">
        <v>#N/A</v>
      </c>
      <c r="AB23" s="43">
        <f t="shared" si="12"/>
        <v>0</v>
      </c>
      <c r="AC23" s="43">
        <v>0</v>
      </c>
      <c r="AD23" s="43">
        <v>-18.89</v>
      </c>
      <c r="AE23" s="43">
        <v>0</v>
      </c>
      <c r="AF23" s="48">
        <v>0.44521739130434701</v>
      </c>
    </row>
    <row r="24" spans="1:32" s="47" customFormat="1" ht="15.75" customHeight="1" x14ac:dyDescent="0.2">
      <c r="A24" s="2" t="s">
        <v>53</v>
      </c>
      <c r="B24" s="2"/>
      <c r="C24" s="19">
        <f t="shared" si="4"/>
        <v>39.99</v>
      </c>
      <c r="D24" s="19">
        <v>3</v>
      </c>
      <c r="E24" s="19">
        <v>0</v>
      </c>
      <c r="F24" s="19">
        <v>119.97</v>
      </c>
      <c r="G24" s="19">
        <v>0</v>
      </c>
      <c r="H24" s="19">
        <f t="shared" si="1"/>
        <v>0</v>
      </c>
      <c r="I24" s="19">
        <f t="shared" si="2"/>
        <v>-5.283638617987832E-2</v>
      </c>
      <c r="J24" s="19">
        <f t="shared" si="5"/>
        <v>-6.338781250000002</v>
      </c>
      <c r="K24" s="19">
        <f t="shared" si="3"/>
        <v>-2.112927083333334</v>
      </c>
      <c r="L24" s="19">
        <v>60</v>
      </c>
      <c r="M24" s="19">
        <f t="shared" si="6"/>
        <v>0.05</v>
      </c>
      <c r="N24" s="19">
        <v>5</v>
      </c>
      <c r="O24" s="19">
        <f t="shared" ref="O24:P24" si="33">D24/7</f>
        <v>0.42857142857142855</v>
      </c>
      <c r="P24" s="19">
        <f t="shared" si="33"/>
        <v>0</v>
      </c>
      <c r="Q24" s="19">
        <f t="shared" si="8"/>
        <v>11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s">
        <v>68</v>
      </c>
      <c r="Z24" s="46">
        <f t="shared" si="27"/>
        <v>-1.2</v>
      </c>
      <c r="AA24" s="43">
        <v>1.1151186342592592</v>
      </c>
      <c r="AB24" s="43">
        <f t="shared" si="12"/>
        <v>-12.043281249999998</v>
      </c>
      <c r="AC24" s="43">
        <v>-13.2</v>
      </c>
      <c r="AD24" s="43">
        <v>-18.89</v>
      </c>
      <c r="AE24" s="43">
        <v>0</v>
      </c>
      <c r="AF24" s="43">
        <v>0.484615384615384</v>
      </c>
    </row>
    <row r="25" spans="1:32" s="47" customFormat="1" ht="15.75" customHeight="1" x14ac:dyDescent="0.2">
      <c r="A25" s="2" t="s">
        <v>54</v>
      </c>
      <c r="B25" s="2"/>
      <c r="C25" s="19" t="str">
        <f t="shared" si="4"/>
        <v xml:space="preserve"> - </v>
      </c>
      <c r="D25" s="19">
        <v>0</v>
      </c>
      <c r="E25" s="19">
        <v>0</v>
      </c>
      <c r="F25" s="19">
        <v>0</v>
      </c>
      <c r="G25" s="19">
        <v>0</v>
      </c>
      <c r="H25" s="19" t="e">
        <f t="shared" si="1"/>
        <v>#DIV/0!</v>
      </c>
      <c r="I25" s="19" t="e">
        <f t="shared" si="2"/>
        <v>#DIV/0!</v>
      </c>
      <c r="J25" s="19">
        <f t="shared" si="5"/>
        <v>0</v>
      </c>
      <c r="K25" s="19" t="e">
        <f t="shared" si="3"/>
        <v>#DIV/0!</v>
      </c>
      <c r="L25" s="19">
        <v>0</v>
      </c>
      <c r="M25" s="19" t="str">
        <f t="shared" si="6"/>
        <v>-</v>
      </c>
      <c r="N25" s="19">
        <v>4</v>
      </c>
      <c r="O25" s="19">
        <f t="shared" ref="O25:P25" si="34">D25/7</f>
        <v>0</v>
      </c>
      <c r="P25" s="19">
        <f t="shared" si="34"/>
        <v>0</v>
      </c>
      <c r="Q25" s="19" t="e">
        <f t="shared" si="8"/>
        <v>#DIV/0!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68</v>
      </c>
      <c r="Z25" s="46">
        <f t="shared" si="27"/>
        <v>-1.2</v>
      </c>
      <c r="AA25" s="43">
        <v>1.1151186342592592</v>
      </c>
      <c r="AB25" s="43">
        <f t="shared" si="12"/>
        <v>0</v>
      </c>
      <c r="AC25" s="43">
        <v>-13.2</v>
      </c>
      <c r="AD25" s="43">
        <v>-18.89</v>
      </c>
      <c r="AE25" s="43">
        <v>0</v>
      </c>
      <c r="AF25" s="48">
        <v>0.504132231404958</v>
      </c>
    </row>
    <row r="26" spans="1:32" s="47" customFormat="1" ht="15.75" customHeight="1" x14ac:dyDescent="0.2">
      <c r="A26" s="2" t="s">
        <v>55</v>
      </c>
      <c r="B26" s="2"/>
      <c r="C26" s="19">
        <f t="shared" si="4"/>
        <v>39.99</v>
      </c>
      <c r="D26" s="19">
        <v>2</v>
      </c>
      <c r="E26" s="19">
        <v>0</v>
      </c>
      <c r="F26" s="19">
        <v>79.98</v>
      </c>
      <c r="G26" s="19">
        <v>0</v>
      </c>
      <c r="H26" s="19">
        <f t="shared" si="1"/>
        <v>0</v>
      </c>
      <c r="I26" s="19">
        <f t="shared" si="2"/>
        <v>-5.2836386179878229E-2</v>
      </c>
      <c r="J26" s="19">
        <f t="shared" si="5"/>
        <v>-4.2258541666666609</v>
      </c>
      <c r="K26" s="19">
        <f t="shared" si="3"/>
        <v>-2.1129270833333305</v>
      </c>
      <c r="L26" s="19">
        <v>12</v>
      </c>
      <c r="M26" s="19">
        <f t="shared" si="6"/>
        <v>0.16666666666666666</v>
      </c>
      <c r="N26" s="19">
        <v>4</v>
      </c>
      <c r="O26" s="19">
        <f t="shared" ref="O26:P26" si="35">D26/7</f>
        <v>0.2857142857142857</v>
      </c>
      <c r="P26" s="19">
        <f t="shared" si="35"/>
        <v>0</v>
      </c>
      <c r="Q26" s="19">
        <f t="shared" si="8"/>
        <v>14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68</v>
      </c>
      <c r="Z26" s="46">
        <f t="shared" si="27"/>
        <v>-1.2</v>
      </c>
      <c r="AA26" s="43">
        <v>1.1151186342592592</v>
      </c>
      <c r="AB26" s="43">
        <f t="shared" si="12"/>
        <v>-8.0288541666666653</v>
      </c>
      <c r="AC26" s="43">
        <v>-13.2</v>
      </c>
      <c r="AD26" s="43">
        <v>-18.89</v>
      </c>
      <c r="AE26" s="43">
        <v>0</v>
      </c>
      <c r="AF26" s="48">
        <v>0.51732101616628101</v>
      </c>
    </row>
    <row r="27" spans="1:32" s="47" customFormat="1" ht="15.75" customHeight="1" x14ac:dyDescent="0.2">
      <c r="A27" s="2" t="s">
        <v>56</v>
      </c>
      <c r="B27" s="2"/>
      <c r="C27" s="19">
        <f t="shared" si="4"/>
        <v>39.99</v>
      </c>
      <c r="D27" s="19">
        <v>1</v>
      </c>
      <c r="E27" s="19">
        <v>0</v>
      </c>
      <c r="F27" s="19">
        <v>39.99</v>
      </c>
      <c r="G27" s="19">
        <v>0</v>
      </c>
      <c r="H27" s="19">
        <f t="shared" si="1"/>
        <v>0</v>
      </c>
      <c r="I27" s="19">
        <f t="shared" si="2"/>
        <v>0.37763190797699425</v>
      </c>
      <c r="J27" s="19">
        <f t="shared" si="5"/>
        <v>15.101500000000001</v>
      </c>
      <c r="K27" s="19">
        <f t="shared" si="3"/>
        <v>15.101500000000001</v>
      </c>
      <c r="L27" s="19">
        <v>13</v>
      </c>
      <c r="M27" s="19">
        <f t="shared" si="6"/>
        <v>7.6923076923076927E-2</v>
      </c>
      <c r="N27" s="19">
        <v>3</v>
      </c>
      <c r="O27" s="19">
        <f t="shared" ref="O27:P27" si="36">D27/7</f>
        <v>0.14285714285714285</v>
      </c>
      <c r="P27" s="19">
        <f t="shared" si="36"/>
        <v>0</v>
      </c>
      <c r="Q27" s="19">
        <f t="shared" si="8"/>
        <v>21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e">
        <v>#N/A</v>
      </c>
      <c r="Z27" s="46" t="e">
        <f t="shared" si="27"/>
        <v>#N/A</v>
      </c>
      <c r="AA27" s="43" t="e">
        <v>#N/A</v>
      </c>
      <c r="AB27" s="43">
        <f t="shared" si="12"/>
        <v>0</v>
      </c>
      <c r="AC27" s="43">
        <v>0</v>
      </c>
      <c r="AD27" s="43">
        <v>-18.89</v>
      </c>
      <c r="AE27" s="43">
        <v>0</v>
      </c>
      <c r="AF27" s="48">
        <v>0.79166666666666596</v>
      </c>
    </row>
    <row r="28" spans="1:32" s="47" customFormat="1" ht="15.75" customHeight="1" x14ac:dyDescent="0.2">
      <c r="A28" s="2" t="s">
        <v>57</v>
      </c>
      <c r="B28" s="2"/>
      <c r="C28" s="19" t="str">
        <f t="shared" si="4"/>
        <v xml:space="preserve"> - </v>
      </c>
      <c r="D28" s="19">
        <v>0</v>
      </c>
      <c r="E28" s="19">
        <v>0</v>
      </c>
      <c r="F28" s="19">
        <v>0</v>
      </c>
      <c r="G28" s="19">
        <v>0</v>
      </c>
      <c r="H28" s="19" t="e">
        <f t="shared" si="1"/>
        <v>#DIV/0!</v>
      </c>
      <c r="I28" s="19" t="e">
        <f t="shared" si="2"/>
        <v>#DIV/0!</v>
      </c>
      <c r="J28" s="19">
        <f t="shared" si="5"/>
        <v>0</v>
      </c>
      <c r="K28" s="19" t="e">
        <f t="shared" si="3"/>
        <v>#DIV/0!</v>
      </c>
      <c r="L28" s="19">
        <v>0</v>
      </c>
      <c r="M28" s="19" t="str">
        <f t="shared" si="6"/>
        <v>-</v>
      </c>
      <c r="N28" s="19">
        <v>3</v>
      </c>
      <c r="O28" s="19">
        <f t="shared" ref="O28:P28" si="37">D28/7</f>
        <v>0</v>
      </c>
      <c r="P28" s="19">
        <f t="shared" si="37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e">
        <v>#N/A</v>
      </c>
      <c r="Z28" s="46" t="e">
        <f t="shared" si="27"/>
        <v>#N/A</v>
      </c>
      <c r="AA28" s="43" t="e">
        <v>#N/A</v>
      </c>
      <c r="AB28" s="43">
        <f t="shared" si="12"/>
        <v>0</v>
      </c>
      <c r="AC28" s="43">
        <v>0</v>
      </c>
      <c r="AD28" s="43">
        <v>-18.89</v>
      </c>
      <c r="AE28" s="43">
        <v>0</v>
      </c>
      <c r="AF28" s="48">
        <v>0.66176470588235203</v>
      </c>
    </row>
    <row r="29" spans="1:32" s="47" customFormat="1" ht="15.75" customHeight="1" x14ac:dyDescent="0.2">
      <c r="A29" s="2" t="s">
        <v>58</v>
      </c>
      <c r="B29" s="2"/>
      <c r="C29" s="19" t="str">
        <f t="shared" si="4"/>
        <v xml:space="preserve"> - </v>
      </c>
      <c r="D29" s="19">
        <v>0</v>
      </c>
      <c r="E29" s="19">
        <v>0</v>
      </c>
      <c r="F29" s="19">
        <v>0</v>
      </c>
      <c r="G29" s="19">
        <v>0</v>
      </c>
      <c r="H29" s="19" t="e">
        <f t="shared" si="1"/>
        <v>#DIV/0!</v>
      </c>
      <c r="I29" s="19" t="e">
        <f t="shared" si="2"/>
        <v>#DIV/0!</v>
      </c>
      <c r="J29" s="19">
        <f t="shared" si="5"/>
        <v>0</v>
      </c>
      <c r="K29" s="19" t="e">
        <f t="shared" si="3"/>
        <v>#DIV/0!</v>
      </c>
      <c r="L29" s="19">
        <v>0</v>
      </c>
      <c r="M29" s="19" t="str">
        <f t="shared" si="6"/>
        <v>-</v>
      </c>
      <c r="N29" s="19">
        <v>3</v>
      </c>
      <c r="O29" s="19">
        <f t="shared" ref="O29:P29" si="38">D29/7</f>
        <v>0</v>
      </c>
      <c r="P29" s="19">
        <f t="shared" si="38"/>
        <v>0</v>
      </c>
      <c r="Q29" s="19" t="e">
        <f t="shared" si="8"/>
        <v>#DIV/0!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e">
        <v>#N/A</v>
      </c>
      <c r="Z29" s="46" t="e">
        <f t="shared" si="27"/>
        <v>#N/A</v>
      </c>
      <c r="AA29" s="43" t="e">
        <v>#N/A</v>
      </c>
      <c r="AB29" s="43">
        <f t="shared" si="12"/>
        <v>0</v>
      </c>
      <c r="AC29" s="43">
        <v>0</v>
      </c>
      <c r="AD29" s="43">
        <v>-18.89</v>
      </c>
      <c r="AE29" s="43">
        <v>0</v>
      </c>
      <c r="AF29" s="48">
        <v>0.50261780104711995</v>
      </c>
    </row>
    <row r="30" spans="1:32" s="47" customFormat="1" ht="15.75" customHeight="1" x14ac:dyDescent="0.2">
      <c r="A30" s="2" t="s">
        <v>59</v>
      </c>
      <c r="B30" s="2"/>
      <c r="C30" s="19" t="str">
        <f t="shared" si="4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1"/>
        <v>#DIV/0!</v>
      </c>
      <c r="I30" s="19" t="e">
        <f t="shared" si="2"/>
        <v>#DIV/0!</v>
      </c>
      <c r="J30" s="19">
        <f t="shared" si="5"/>
        <v>0</v>
      </c>
      <c r="K30" s="19" t="e">
        <f t="shared" si="3"/>
        <v>#DIV/0!</v>
      </c>
      <c r="L30" s="19">
        <v>0</v>
      </c>
      <c r="M30" s="19" t="str">
        <f t="shared" si="6"/>
        <v>-</v>
      </c>
      <c r="N30" s="19">
        <v>3</v>
      </c>
      <c r="O30" s="19">
        <f t="shared" ref="O30:P30" si="39">D30/7</f>
        <v>0</v>
      </c>
      <c r="P30" s="19">
        <f t="shared" si="39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27"/>
        <v>#N/A</v>
      </c>
      <c r="AA30" s="43" t="e">
        <v>#N/A</v>
      </c>
      <c r="AB30" s="43">
        <f t="shared" si="12"/>
        <v>0</v>
      </c>
      <c r="AC30" s="43">
        <v>0</v>
      </c>
      <c r="AD30" s="43">
        <v>-18.89</v>
      </c>
      <c r="AE30" s="43">
        <v>0</v>
      </c>
      <c r="AF30" s="49">
        <v>0.60431654676258995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86" priority="1" operator="lessThan">
      <formula>100</formula>
    </cfRule>
  </conditionalFormatting>
  <conditionalFormatting sqref="Q1:Q4 Q31:Q1000">
    <cfRule type="cellIs" dxfId="85" priority="2" operator="lessThan">
      <formula>100</formula>
    </cfRule>
  </conditionalFormatting>
  <conditionalFormatting sqref="I1:I4 I31:I1000">
    <cfRule type="cellIs" dxfId="84" priority="3" operator="lessThan">
      <formula>0.05</formula>
    </cfRule>
  </conditionalFormatting>
  <conditionalFormatting sqref="Q5">
    <cfRule type="cellIs" dxfId="83" priority="4" operator="lessThan">
      <formula>100</formula>
    </cfRule>
  </conditionalFormatting>
  <conditionalFormatting sqref="Q5">
    <cfRule type="cellIs" dxfId="82" priority="5" operator="lessThan">
      <formula>100</formula>
    </cfRule>
  </conditionalFormatting>
  <conditionalFormatting sqref="I5">
    <cfRule type="cellIs" dxfId="81" priority="6" operator="lessThan">
      <formula>0.05</formula>
    </cfRule>
  </conditionalFormatting>
  <conditionalFormatting sqref="Q6:Q30">
    <cfRule type="cellIs" dxfId="80" priority="7" operator="lessThan">
      <formula>100</formula>
    </cfRule>
  </conditionalFormatting>
  <conditionalFormatting sqref="Q6:Q30">
    <cfRule type="cellIs" dxfId="79" priority="8" operator="lessThan">
      <formula>100</formula>
    </cfRule>
  </conditionalFormatting>
  <conditionalFormatting sqref="I6:I30">
    <cfRule type="cellIs" dxfId="78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IFERROR(__xludf.DUMMYFUNCTION("IFERROR(VLOOKUP(B2,IMPORTRANGE(""https://docs.google.com/spreadsheets/d/1V-qh4gaE8Fnon_cFgLuR_3iyE-fuVbrHr9YQylaPLK4/edit#gid=0"",""Sheet1!A2:F100""),2,FALSE),"""")"),"Half Size Commercial")</f>
        <v>Half Size Commercial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IFERROR(__xludf.DUMMYFUNCTION("IFERROR(VLOOKUP(B2,IMPORTRANGE(""https://docs.google.com/spreadsheets/d/1V-qh4gaE8Fnon_cFgLuR_3iyE-fuVbrHr9YQylaPLK4/edit?usp=sharing"",""Sheet1!A1:AA1000""),3,FALSE),"""")"),"B07FC2749Q")</f>
        <v>B07FC2749Q</v>
      </c>
      <c r="B2" s="4" t="s">
        <v>96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9.0588235294117645</v>
      </c>
      <c r="D3" s="8">
        <f>SUM(D4:D99793)</f>
        <v>365</v>
      </c>
      <c r="E3" s="8"/>
      <c r="F3" s="9">
        <f t="shared" ref="F3:G3" si="0">SUM(F4:F99793)</f>
        <v>10063.01</v>
      </c>
      <c r="G3" s="9">
        <f t="shared" si="0"/>
        <v>-378.51999999999992</v>
      </c>
      <c r="H3" s="10">
        <f t="shared" ref="H3:H30" si="1">G3/F3*-1</f>
        <v>3.7614987960858624E-2</v>
      </c>
      <c r="I3" s="11">
        <f t="shared" ref="I3:I30" si="2">J3/F3</f>
        <v>0.2811250775178103</v>
      </c>
      <c r="J3" s="9">
        <f>SUM(J4:J99793)</f>
        <v>2828.9644663125005</v>
      </c>
      <c r="K3" s="9">
        <f t="shared" ref="K3:K30" si="3">J3/D3</f>
        <v>7.7505875789383571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55</v>
      </c>
      <c r="V3" s="10">
        <f>AVERAGE(V4:V99793)</f>
        <v>2.8901157886665134E-2</v>
      </c>
      <c r="W3" s="9">
        <f>ROUND(AVERAGE(W4:W99793),2)</f>
        <v>1.01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/>
      <c r="C4" s="19">
        <f t="shared" ref="C4:C30" si="4">IFERROR(F4/D4," - ")</f>
        <v>24.819142857142861</v>
      </c>
      <c r="D4" s="19">
        <v>70</v>
      </c>
      <c r="E4" s="19">
        <v>0</v>
      </c>
      <c r="F4" s="19">
        <v>1737.3400000000004</v>
      </c>
      <c r="G4" s="19">
        <v>-66.05</v>
      </c>
      <c r="H4" s="19">
        <f t="shared" si="1"/>
        <v>3.8017889417154949E-2</v>
      </c>
      <c r="I4" s="19">
        <f t="shared" si="2"/>
        <v>0.22480776107440123</v>
      </c>
      <c r="J4" s="19">
        <f t="shared" ref="J4:J30" si="5">F4*0.85+G4+AD4*D4+D4*AC4+AE4+AB4</f>
        <v>390.56751562500034</v>
      </c>
      <c r="K4" s="19">
        <f t="shared" si="3"/>
        <v>5.5795359375000046</v>
      </c>
      <c r="L4" s="19">
        <v>368</v>
      </c>
      <c r="M4" s="19">
        <f t="shared" ref="M4:M30" si="6">IFERROR(D4/L4,"-")</f>
        <v>0.19021739130434784</v>
      </c>
      <c r="N4" s="19">
        <v>263</v>
      </c>
      <c r="O4" s="19">
        <f t="shared" ref="O4:P4" si="7">D4/7</f>
        <v>10</v>
      </c>
      <c r="P4" s="19">
        <f t="shared" si="7"/>
        <v>0</v>
      </c>
      <c r="Q4" s="19">
        <f t="shared" ref="Q4:Q30" si="8">ROUNDDOWN(N4/(O4+P4),0)</f>
        <v>26</v>
      </c>
      <c r="R4" s="43"/>
      <c r="S4" s="44"/>
      <c r="T4" s="45"/>
      <c r="U4" s="43">
        <v>7</v>
      </c>
      <c r="V4" s="43">
        <f t="shared" ref="V4:V30" si="9">IFERROR(U4/D4,0)</f>
        <v>0.1</v>
      </c>
      <c r="W4" s="43">
        <f t="shared" ref="W4:W30" si="10">IFERROR(G4/(U4+X4)*-1,0)</f>
        <v>9.4357142857142851</v>
      </c>
      <c r="X4" s="43">
        <v>0</v>
      </c>
      <c r="Y4" s="43" t="s">
        <v>48</v>
      </c>
      <c r="Z4" s="46">
        <f t="shared" ref="Z4:Z17" si="11">IF(OR(Y4="UsLargeStandardSize",Y4="UsSmallStandardSize"),-0.75,-0.48)</f>
        <v>-0.75</v>
      </c>
      <c r="AA4" s="43">
        <v>0.3080729166666667</v>
      </c>
      <c r="AB4" s="43">
        <f t="shared" ref="AB4:AB30" si="12">IFERROR(Z4*AA4*D4*3,0)</f>
        <v>-48.521484375</v>
      </c>
      <c r="AC4" s="43">
        <v>-6.18</v>
      </c>
      <c r="AD4" s="43">
        <v>-7.7</v>
      </c>
      <c r="AE4" s="43">
        <v>0</v>
      </c>
    </row>
    <row r="5" spans="1:32" s="47" customFormat="1" ht="15.75" customHeight="1" x14ac:dyDescent="0.2">
      <c r="A5" s="2" t="s">
        <v>33</v>
      </c>
      <c r="B5" s="2"/>
      <c r="C5" s="19">
        <f t="shared" si="4"/>
        <v>26.556666666666672</v>
      </c>
      <c r="D5" s="19">
        <v>60</v>
      </c>
      <c r="E5" s="19">
        <v>0</v>
      </c>
      <c r="F5" s="19">
        <v>1593.4000000000003</v>
      </c>
      <c r="G5" s="19">
        <v>-93.85</v>
      </c>
      <c r="H5" s="19">
        <f t="shared" si="1"/>
        <v>5.8899209238107174E-2</v>
      </c>
      <c r="I5" s="19">
        <f t="shared" si="2"/>
        <v>0.24234351465419882</v>
      </c>
      <c r="J5" s="19">
        <f t="shared" si="5"/>
        <v>386.15015625000046</v>
      </c>
      <c r="K5" s="19">
        <f t="shared" si="3"/>
        <v>6.4358359375000074</v>
      </c>
      <c r="L5" s="19">
        <v>423</v>
      </c>
      <c r="M5" s="19">
        <f t="shared" si="6"/>
        <v>0.14184397163120568</v>
      </c>
      <c r="N5" s="19">
        <v>198</v>
      </c>
      <c r="O5" s="19">
        <f t="shared" ref="O5:P5" si="13">D5/7</f>
        <v>8.5714285714285712</v>
      </c>
      <c r="P5" s="19">
        <f t="shared" si="13"/>
        <v>0</v>
      </c>
      <c r="Q5" s="19">
        <f t="shared" si="8"/>
        <v>23</v>
      </c>
      <c r="R5" s="43"/>
      <c r="S5" s="44"/>
      <c r="T5" s="45"/>
      <c r="U5" s="43">
        <v>12</v>
      </c>
      <c r="V5" s="43">
        <f t="shared" si="9"/>
        <v>0.2</v>
      </c>
      <c r="W5" s="43">
        <f t="shared" si="10"/>
        <v>7.2192307692307685</v>
      </c>
      <c r="X5" s="43">
        <v>1</v>
      </c>
      <c r="Y5" s="43" t="s">
        <v>48</v>
      </c>
      <c r="Z5" s="46">
        <f t="shared" si="11"/>
        <v>-0.75</v>
      </c>
      <c r="AA5" s="43">
        <v>0.3080729166666667</v>
      </c>
      <c r="AB5" s="43">
        <f t="shared" si="12"/>
        <v>-41.589843750000007</v>
      </c>
      <c r="AC5" s="43">
        <v>-6.18</v>
      </c>
      <c r="AD5" s="43">
        <v>-7.7</v>
      </c>
      <c r="AE5" s="43">
        <v>0</v>
      </c>
    </row>
    <row r="6" spans="1:32" s="47" customFormat="1" ht="15.75" customHeight="1" x14ac:dyDescent="0.2">
      <c r="A6" s="2" t="s">
        <v>34</v>
      </c>
      <c r="B6" s="2"/>
      <c r="C6" s="19">
        <f t="shared" si="4"/>
        <v>27.28773809523808</v>
      </c>
      <c r="D6" s="19">
        <v>84</v>
      </c>
      <c r="E6" s="19">
        <v>0</v>
      </c>
      <c r="F6" s="19">
        <v>2292.1699999999987</v>
      </c>
      <c r="G6" s="19">
        <v>-87.059999999999988</v>
      </c>
      <c r="H6" s="19">
        <f t="shared" si="1"/>
        <v>3.7981476068528967E-2</v>
      </c>
      <c r="I6" s="19">
        <f t="shared" si="2"/>
        <v>0.27404753655924252</v>
      </c>
      <c r="J6" s="19">
        <f t="shared" si="5"/>
        <v>628.1635418749986</v>
      </c>
      <c r="K6" s="19">
        <f t="shared" si="3"/>
        <v>7.4781374032737933</v>
      </c>
      <c r="L6" s="19">
        <v>371</v>
      </c>
      <c r="M6" s="19">
        <f t="shared" si="6"/>
        <v>0.22641509433962265</v>
      </c>
      <c r="N6" s="19">
        <v>113</v>
      </c>
      <c r="O6" s="19">
        <f t="shared" ref="O6:P6" si="14">D6/7</f>
        <v>12</v>
      </c>
      <c r="P6" s="19">
        <f t="shared" si="14"/>
        <v>0</v>
      </c>
      <c r="Q6" s="19">
        <f t="shared" si="8"/>
        <v>9</v>
      </c>
      <c r="R6" s="43"/>
      <c r="S6" s="44"/>
      <c r="T6" s="45"/>
      <c r="U6" s="43">
        <v>16</v>
      </c>
      <c r="V6" s="43">
        <f t="shared" si="9"/>
        <v>0.19047619047619047</v>
      </c>
      <c r="W6" s="43">
        <f t="shared" si="10"/>
        <v>4.836666666666666</v>
      </c>
      <c r="X6" s="43">
        <v>2</v>
      </c>
      <c r="Y6" s="43" t="s">
        <v>48</v>
      </c>
      <c r="Z6" s="46">
        <f t="shared" si="11"/>
        <v>-0.75</v>
      </c>
      <c r="AA6" s="43">
        <v>0.35556062499999996</v>
      </c>
      <c r="AB6" s="43">
        <f t="shared" si="12"/>
        <v>-67.200958125</v>
      </c>
      <c r="AC6" s="43">
        <v>-6.18</v>
      </c>
      <c r="AD6" s="43">
        <v>-7.7</v>
      </c>
      <c r="AE6" s="43">
        <v>0</v>
      </c>
      <c r="AF6" s="48">
        <v>2.0079470198675402</v>
      </c>
    </row>
    <row r="7" spans="1:32" s="47" customFormat="1" ht="15.75" customHeight="1" x14ac:dyDescent="0.2">
      <c r="A7" s="2" t="s">
        <v>35</v>
      </c>
      <c r="B7" s="2"/>
      <c r="C7" s="19">
        <f t="shared" si="4"/>
        <v>28.381449275362325</v>
      </c>
      <c r="D7" s="19">
        <v>69</v>
      </c>
      <c r="E7" s="19">
        <v>0</v>
      </c>
      <c r="F7" s="19">
        <v>1958.3200000000004</v>
      </c>
      <c r="G7" s="19">
        <v>-121.67999999999996</v>
      </c>
      <c r="H7" s="19">
        <f t="shared" si="1"/>
        <v>6.2134891131173625E-2</v>
      </c>
      <c r="I7" s="19">
        <f t="shared" si="2"/>
        <v>0.27062544066789396</v>
      </c>
      <c r="J7" s="19">
        <f t="shared" si="5"/>
        <v>529.97121296875025</v>
      </c>
      <c r="K7" s="19">
        <f t="shared" si="3"/>
        <v>7.6807422169384099</v>
      </c>
      <c r="L7" s="19">
        <v>453</v>
      </c>
      <c r="M7" s="19">
        <f t="shared" si="6"/>
        <v>0.15231788079470199</v>
      </c>
      <c r="N7" s="19">
        <v>48</v>
      </c>
      <c r="O7" s="19">
        <f t="shared" ref="O7:P7" si="15">D7/7</f>
        <v>9.8571428571428577</v>
      </c>
      <c r="P7" s="19">
        <f t="shared" si="15"/>
        <v>0</v>
      </c>
      <c r="Q7" s="19">
        <f t="shared" si="8"/>
        <v>4</v>
      </c>
      <c r="R7" s="43"/>
      <c r="S7" s="44"/>
      <c r="T7" s="45"/>
      <c r="U7" s="43">
        <v>20</v>
      </c>
      <c r="V7" s="43">
        <f t="shared" si="9"/>
        <v>0.28985507246376813</v>
      </c>
      <c r="W7" s="43">
        <f t="shared" si="10"/>
        <v>5.7942857142857127</v>
      </c>
      <c r="X7" s="43">
        <v>1</v>
      </c>
      <c r="Y7" s="43" t="s">
        <v>48</v>
      </c>
      <c r="Z7" s="46">
        <f t="shared" si="11"/>
        <v>-0.75</v>
      </c>
      <c r="AA7" s="43">
        <v>0.35556062499999996</v>
      </c>
      <c r="AB7" s="43">
        <f t="shared" si="12"/>
        <v>-55.200787031250002</v>
      </c>
      <c r="AC7" s="43">
        <v>-6.18</v>
      </c>
      <c r="AD7" s="43">
        <v>-7.7</v>
      </c>
      <c r="AE7" s="43">
        <v>0</v>
      </c>
      <c r="AF7" s="48">
        <v>2.5238095238095202</v>
      </c>
    </row>
    <row r="8" spans="1:32" s="47" customFormat="1" ht="15.75" customHeight="1" x14ac:dyDescent="0.2">
      <c r="A8" s="2" t="s">
        <v>36</v>
      </c>
      <c r="B8" s="2"/>
      <c r="C8" s="19">
        <f t="shared" si="4"/>
        <v>29.359811320754716</v>
      </c>
      <c r="D8" s="19">
        <v>53</v>
      </c>
      <c r="E8" s="19">
        <v>0</v>
      </c>
      <c r="F8" s="19">
        <v>1556.07</v>
      </c>
      <c r="G8" s="19">
        <v>-9.36</v>
      </c>
      <c r="H8" s="19">
        <f t="shared" si="1"/>
        <v>6.0151535599298235E-3</v>
      </c>
      <c r="I8" s="19">
        <f t="shared" si="2"/>
        <v>0.34398124471826469</v>
      </c>
      <c r="J8" s="19">
        <f t="shared" si="5"/>
        <v>535.2588954687501</v>
      </c>
      <c r="K8" s="19">
        <f t="shared" si="3"/>
        <v>10.099224442806605</v>
      </c>
      <c r="L8" s="19">
        <v>306</v>
      </c>
      <c r="M8" s="19">
        <f t="shared" si="6"/>
        <v>0.17320261437908496</v>
      </c>
      <c r="N8" s="19">
        <v>15</v>
      </c>
      <c r="O8" s="19">
        <f t="shared" ref="O8:P8" si="16">D8/7</f>
        <v>7.5714285714285712</v>
      </c>
      <c r="P8" s="19">
        <f t="shared" si="16"/>
        <v>0</v>
      </c>
      <c r="Q8" s="19">
        <f t="shared" si="8"/>
        <v>1</v>
      </c>
      <c r="R8" s="43"/>
      <c r="S8" s="44"/>
      <c r="T8" s="45"/>
      <c r="U8" s="43">
        <v>0</v>
      </c>
      <c r="V8" s="43">
        <f t="shared" si="9"/>
        <v>0</v>
      </c>
      <c r="W8" s="43">
        <f t="shared" si="10"/>
        <v>0</v>
      </c>
      <c r="X8" s="43">
        <v>0</v>
      </c>
      <c r="Y8" s="43" t="s">
        <v>48</v>
      </c>
      <c r="Z8" s="46">
        <f t="shared" si="11"/>
        <v>-0.75</v>
      </c>
      <c r="AA8" s="43">
        <v>0.35556062499999996</v>
      </c>
      <c r="AB8" s="43">
        <f t="shared" si="12"/>
        <v>-42.400604531250004</v>
      </c>
      <c r="AC8" s="43">
        <v>-6.18</v>
      </c>
      <c r="AD8" s="43">
        <v>-7.7</v>
      </c>
      <c r="AE8" s="43"/>
      <c r="AF8" s="48">
        <v>3.1927710843373398</v>
      </c>
    </row>
    <row r="9" spans="1:32" s="47" customFormat="1" ht="15.75" customHeight="1" x14ac:dyDescent="0.2">
      <c r="A9" s="2" t="s">
        <v>37</v>
      </c>
      <c r="B9" s="2"/>
      <c r="C9" s="19">
        <f t="shared" si="4"/>
        <v>31.990000000000006</v>
      </c>
      <c r="D9" s="19">
        <v>22</v>
      </c>
      <c r="E9" s="19">
        <v>0</v>
      </c>
      <c r="F9" s="19">
        <v>703.78000000000009</v>
      </c>
      <c r="G9" s="19">
        <v>-0.48000000000000004</v>
      </c>
      <c r="H9" s="19">
        <f t="shared" si="1"/>
        <v>6.8203131660462071E-4</v>
      </c>
      <c r="I9" s="19">
        <f t="shared" si="2"/>
        <v>0.39042420793784999</v>
      </c>
      <c r="J9" s="19">
        <f t="shared" si="5"/>
        <v>274.77274906250011</v>
      </c>
      <c r="K9" s="19">
        <f t="shared" si="3"/>
        <v>12.489670411931824</v>
      </c>
      <c r="L9" s="19">
        <v>226</v>
      </c>
      <c r="M9" s="19">
        <f t="shared" si="6"/>
        <v>9.7345132743362831E-2</v>
      </c>
      <c r="N9" s="19">
        <v>1</v>
      </c>
      <c r="O9" s="19">
        <f t="shared" ref="O9:P9" si="17">D9/7</f>
        <v>3.1428571428571428</v>
      </c>
      <c r="P9" s="19">
        <f t="shared" si="17"/>
        <v>0</v>
      </c>
      <c r="Q9" s="19">
        <f t="shared" si="8"/>
        <v>0</v>
      </c>
      <c r="R9" s="43"/>
      <c r="S9" s="44"/>
      <c r="T9" s="45"/>
      <c r="U9" s="43">
        <v>0</v>
      </c>
      <c r="V9" s="43">
        <f t="shared" si="9"/>
        <v>0</v>
      </c>
      <c r="W9" s="43">
        <f t="shared" si="10"/>
        <v>0</v>
      </c>
      <c r="X9" s="43">
        <v>0</v>
      </c>
      <c r="Y9" s="43" t="s">
        <v>48</v>
      </c>
      <c r="Z9" s="46">
        <f t="shared" si="11"/>
        <v>-0.75</v>
      </c>
      <c r="AA9" s="43">
        <v>0.35556062499999996</v>
      </c>
      <c r="AB9" s="43">
        <f t="shared" si="12"/>
        <v>-17.6002509375</v>
      </c>
      <c r="AC9" s="43">
        <v>-6.18</v>
      </c>
      <c r="AD9" s="43">
        <v>-7.7</v>
      </c>
      <c r="AE9" s="43"/>
      <c r="AF9" s="48">
        <v>3.5676905574516402</v>
      </c>
    </row>
    <row r="10" spans="1:32" s="47" customFormat="1" ht="15.75" customHeight="1" x14ac:dyDescent="0.2">
      <c r="A10" s="2" t="s">
        <v>38</v>
      </c>
      <c r="B10" s="2"/>
      <c r="C10" s="19">
        <f t="shared" si="4"/>
        <v>31.99</v>
      </c>
      <c r="D10" s="19">
        <v>3</v>
      </c>
      <c r="E10" s="19">
        <v>14</v>
      </c>
      <c r="F10" s="19">
        <v>95.97</v>
      </c>
      <c r="G10" s="19">
        <v>0</v>
      </c>
      <c r="H10" s="19">
        <f t="shared" si="1"/>
        <v>0</v>
      </c>
      <c r="I10" s="19">
        <f t="shared" si="2"/>
        <v>0.39110623925445454</v>
      </c>
      <c r="J10" s="19">
        <f t="shared" si="5"/>
        <v>37.534465781249999</v>
      </c>
      <c r="K10" s="19">
        <f t="shared" si="3"/>
        <v>12.51148859375</v>
      </c>
      <c r="L10" s="19">
        <v>65</v>
      </c>
      <c r="M10" s="19">
        <f t="shared" si="6"/>
        <v>4.6153846153846156E-2</v>
      </c>
      <c r="N10" s="19">
        <v>2</v>
      </c>
      <c r="O10" s="19">
        <f t="shared" ref="O10:P10" si="18">D10/7</f>
        <v>0.42857142857142855</v>
      </c>
      <c r="P10" s="19">
        <f t="shared" si="18"/>
        <v>2</v>
      </c>
      <c r="Q10" s="19">
        <f t="shared" si="8"/>
        <v>0</v>
      </c>
      <c r="R10" s="43"/>
      <c r="S10" s="44"/>
      <c r="T10" s="45"/>
      <c r="U10" s="43">
        <v>0</v>
      </c>
      <c r="V10" s="43">
        <f t="shared" si="9"/>
        <v>0</v>
      </c>
      <c r="W10" s="43">
        <f t="shared" si="10"/>
        <v>0</v>
      </c>
      <c r="X10" s="43">
        <v>0</v>
      </c>
      <c r="Y10" s="43" t="s">
        <v>48</v>
      </c>
      <c r="Z10" s="46">
        <f t="shared" si="11"/>
        <v>-0.75</v>
      </c>
      <c r="AA10" s="43">
        <v>0.35556062499999996</v>
      </c>
      <c r="AB10" s="43">
        <f t="shared" si="12"/>
        <v>-2.4000342187500001</v>
      </c>
      <c r="AC10" s="43">
        <v>-6.18</v>
      </c>
      <c r="AD10" s="43">
        <v>-7.7</v>
      </c>
      <c r="AE10" s="43">
        <v>0</v>
      </c>
      <c r="AF10" s="48">
        <v>2.0840108401083999</v>
      </c>
    </row>
    <row r="11" spans="1:32" s="47" customFormat="1" ht="15.75" customHeight="1" x14ac:dyDescent="0.2">
      <c r="A11" s="2" t="s">
        <v>39</v>
      </c>
      <c r="B11" s="2"/>
      <c r="C11" s="19">
        <f t="shared" si="4"/>
        <v>31.99</v>
      </c>
      <c r="D11" s="19">
        <v>1</v>
      </c>
      <c r="E11" s="19">
        <v>0</v>
      </c>
      <c r="F11" s="19">
        <v>31.99</v>
      </c>
      <c r="G11" s="19">
        <v>-0.02</v>
      </c>
      <c r="H11" s="19">
        <f t="shared" si="1"/>
        <v>6.2519537355423577E-4</v>
      </c>
      <c r="I11" s="19">
        <f t="shared" si="2"/>
        <v>0.39048104388090027</v>
      </c>
      <c r="J11" s="19">
        <f t="shared" si="5"/>
        <v>12.491488593749999</v>
      </c>
      <c r="K11" s="19">
        <f t="shared" si="3"/>
        <v>12.491488593749999</v>
      </c>
      <c r="L11" s="19">
        <v>20</v>
      </c>
      <c r="M11" s="19">
        <f t="shared" si="6"/>
        <v>0.05</v>
      </c>
      <c r="N11" s="19">
        <v>2</v>
      </c>
      <c r="O11" s="19">
        <f t="shared" ref="O11:P11" si="19">D11/7</f>
        <v>0.14285714285714285</v>
      </c>
      <c r="P11" s="19">
        <f t="shared" si="19"/>
        <v>0</v>
      </c>
      <c r="Q11" s="19">
        <f t="shared" si="8"/>
        <v>14</v>
      </c>
      <c r="R11" s="43"/>
      <c r="S11" s="44"/>
      <c r="T11" s="45"/>
      <c r="U11" s="43">
        <v>0</v>
      </c>
      <c r="V11" s="43">
        <f t="shared" si="9"/>
        <v>0</v>
      </c>
      <c r="W11" s="43">
        <f t="shared" si="10"/>
        <v>0</v>
      </c>
      <c r="X11" s="43">
        <v>0</v>
      </c>
      <c r="Y11" s="43" t="s">
        <v>48</v>
      </c>
      <c r="Z11" s="46">
        <f t="shared" si="11"/>
        <v>-0.75</v>
      </c>
      <c r="AA11" s="43">
        <v>0.35556062499999996</v>
      </c>
      <c r="AB11" s="43">
        <f t="shared" si="12"/>
        <v>-0.80001140625</v>
      </c>
      <c r="AC11" s="43">
        <v>-6.18</v>
      </c>
      <c r="AD11" s="43">
        <v>-7.7</v>
      </c>
      <c r="AE11" s="43">
        <v>0</v>
      </c>
      <c r="AF11" s="48">
        <v>2.1867881548974899</v>
      </c>
    </row>
    <row r="12" spans="1:32" s="47" customFormat="1" ht="15.75" customHeight="1" x14ac:dyDescent="0.2">
      <c r="A12" s="2" t="s">
        <v>40</v>
      </c>
      <c r="B12" s="2"/>
      <c r="C12" s="19">
        <f t="shared" si="4"/>
        <v>31.99</v>
      </c>
      <c r="D12" s="19">
        <v>2</v>
      </c>
      <c r="E12" s="19">
        <v>0</v>
      </c>
      <c r="F12" s="19">
        <v>63.98</v>
      </c>
      <c r="G12" s="19">
        <v>-0.02</v>
      </c>
      <c r="H12" s="19">
        <f t="shared" si="1"/>
        <v>3.1259768677711788E-4</v>
      </c>
      <c r="I12" s="19">
        <f t="shared" si="2"/>
        <v>0.39079364156767732</v>
      </c>
      <c r="J12" s="19">
        <f t="shared" si="5"/>
        <v>25.002977187499994</v>
      </c>
      <c r="K12" s="19">
        <f t="shared" si="3"/>
        <v>12.501488593749997</v>
      </c>
      <c r="L12" s="19">
        <v>35</v>
      </c>
      <c r="M12" s="19">
        <f t="shared" si="6"/>
        <v>5.7142857142857141E-2</v>
      </c>
      <c r="N12" s="19">
        <v>1</v>
      </c>
      <c r="O12" s="19">
        <f t="shared" ref="O12:P12" si="20">D12/7</f>
        <v>0.2857142857142857</v>
      </c>
      <c r="P12" s="19">
        <f t="shared" si="20"/>
        <v>0</v>
      </c>
      <c r="Q12" s="19">
        <f t="shared" si="8"/>
        <v>3</v>
      </c>
      <c r="R12" s="43"/>
      <c r="S12" s="44"/>
      <c r="T12" s="45"/>
      <c r="U12" s="43">
        <v>0</v>
      </c>
      <c r="V12" s="43">
        <f t="shared" si="9"/>
        <v>0</v>
      </c>
      <c r="W12" s="43">
        <f t="shared" si="10"/>
        <v>0</v>
      </c>
      <c r="X12" s="43">
        <v>0</v>
      </c>
      <c r="Y12" s="43" t="s">
        <v>48</v>
      </c>
      <c r="Z12" s="46">
        <f t="shared" si="11"/>
        <v>-0.75</v>
      </c>
      <c r="AA12" s="43">
        <v>0.35556062499999996</v>
      </c>
      <c r="AB12" s="43">
        <f t="shared" si="12"/>
        <v>-1.6000228125</v>
      </c>
      <c r="AC12" s="43">
        <v>-6.18</v>
      </c>
      <c r="AD12" s="43">
        <v>-7.7</v>
      </c>
      <c r="AE12" s="43">
        <v>0</v>
      </c>
      <c r="AF12" s="48">
        <v>2.37878787878787</v>
      </c>
    </row>
    <row r="13" spans="1:32" s="47" customFormat="1" ht="15.75" customHeight="1" x14ac:dyDescent="0.2">
      <c r="A13" s="2" t="s">
        <v>41</v>
      </c>
      <c r="B13" s="2"/>
      <c r="C13" s="19" t="str">
        <f t="shared" si="4"/>
        <v xml:space="preserve"> - </v>
      </c>
      <c r="D13" s="19">
        <v>0</v>
      </c>
      <c r="E13" s="19">
        <v>0</v>
      </c>
      <c r="F13" s="19">
        <v>0</v>
      </c>
      <c r="G13" s="19">
        <v>0</v>
      </c>
      <c r="H13" s="19" t="e">
        <f t="shared" si="1"/>
        <v>#DIV/0!</v>
      </c>
      <c r="I13" s="19" t="e">
        <f t="shared" si="2"/>
        <v>#DIV/0!</v>
      </c>
      <c r="J13" s="19">
        <f t="shared" si="5"/>
        <v>0</v>
      </c>
      <c r="K13" s="19" t="e">
        <f t="shared" si="3"/>
        <v>#DIV/0!</v>
      </c>
      <c r="L13" s="19">
        <v>0</v>
      </c>
      <c r="M13" s="19" t="str">
        <f t="shared" si="6"/>
        <v>-</v>
      </c>
      <c r="N13" s="19">
        <v>1</v>
      </c>
      <c r="O13" s="19">
        <f t="shared" ref="O13:P13" si="21">D13/7</f>
        <v>0</v>
      </c>
      <c r="P13" s="19">
        <f t="shared" si="21"/>
        <v>0</v>
      </c>
      <c r="Q13" s="19" t="e">
        <f t="shared" si="8"/>
        <v>#DIV/0!</v>
      </c>
      <c r="R13" s="43"/>
      <c r="S13" s="44"/>
      <c r="T13" s="45"/>
      <c r="U13" s="43">
        <v>0</v>
      </c>
      <c r="V13" s="43">
        <f t="shared" si="9"/>
        <v>0</v>
      </c>
      <c r="W13" s="43">
        <f t="shared" si="10"/>
        <v>0</v>
      </c>
      <c r="X13" s="43">
        <v>0</v>
      </c>
      <c r="Y13" s="43" t="s">
        <v>48</v>
      </c>
      <c r="Z13" s="46">
        <f t="shared" si="11"/>
        <v>-0.75</v>
      </c>
      <c r="AA13" s="43">
        <v>0.35556062499999996</v>
      </c>
      <c r="AB13" s="43">
        <f t="shared" si="12"/>
        <v>0</v>
      </c>
      <c r="AC13" s="43">
        <v>-6.18</v>
      </c>
      <c r="AD13" s="43">
        <v>-7.7</v>
      </c>
      <c r="AE13" s="43">
        <v>0</v>
      </c>
      <c r="AF13" s="48" t="e">
        <v>#N/A</v>
      </c>
    </row>
    <row r="14" spans="1:32" s="47" customFormat="1" ht="15.75" customHeight="1" x14ac:dyDescent="0.2">
      <c r="A14" s="2" t="s">
        <v>42</v>
      </c>
      <c r="B14" s="2"/>
      <c r="C14" s="19" t="str">
        <f t="shared" si="4"/>
        <v xml:space="preserve"> - </v>
      </c>
      <c r="D14" s="19">
        <v>0</v>
      </c>
      <c r="E14" s="19">
        <v>0</v>
      </c>
      <c r="F14" s="19">
        <v>0</v>
      </c>
      <c r="G14" s="19">
        <v>0</v>
      </c>
      <c r="H14" s="19" t="e">
        <f t="shared" si="1"/>
        <v>#DIV/0!</v>
      </c>
      <c r="I14" s="19" t="e">
        <f t="shared" si="2"/>
        <v>#DIV/0!</v>
      </c>
      <c r="J14" s="19">
        <f t="shared" si="5"/>
        <v>0</v>
      </c>
      <c r="K14" s="19" t="e">
        <f t="shared" si="3"/>
        <v>#DIV/0!</v>
      </c>
      <c r="L14" s="19">
        <v>0</v>
      </c>
      <c r="M14" s="19" t="str">
        <f t="shared" si="6"/>
        <v>-</v>
      </c>
      <c r="N14" s="19">
        <v>1</v>
      </c>
      <c r="O14" s="19">
        <f t="shared" ref="O14:P14" si="22">D14/7</f>
        <v>0</v>
      </c>
      <c r="P14" s="19">
        <f t="shared" si="22"/>
        <v>0</v>
      </c>
      <c r="Q14" s="19" t="e">
        <f t="shared" si="8"/>
        <v>#DIV/0!</v>
      </c>
      <c r="R14" s="43"/>
      <c r="S14" s="44"/>
      <c r="T14" s="45"/>
      <c r="U14" s="43">
        <v>0</v>
      </c>
      <c r="V14" s="43">
        <f t="shared" si="9"/>
        <v>0</v>
      </c>
      <c r="W14" s="43">
        <f t="shared" si="10"/>
        <v>0</v>
      </c>
      <c r="X14" s="43">
        <v>0</v>
      </c>
      <c r="Y14" s="43" t="s">
        <v>48</v>
      </c>
      <c r="Z14" s="46">
        <f t="shared" si="11"/>
        <v>-0.75</v>
      </c>
      <c r="AA14" s="43">
        <v>0.35556062499999996</v>
      </c>
      <c r="AB14" s="43">
        <f t="shared" si="12"/>
        <v>0</v>
      </c>
      <c r="AC14" s="43">
        <v>-6.18</v>
      </c>
      <c r="AD14" s="43">
        <v>-7.7</v>
      </c>
      <c r="AE14" s="43">
        <v>0</v>
      </c>
      <c r="AF14" s="48" t="e">
        <v>#N/A</v>
      </c>
    </row>
    <row r="15" spans="1:32" s="47" customFormat="1" ht="15.75" customHeight="1" x14ac:dyDescent="0.2">
      <c r="A15" s="2" t="s">
        <v>43</v>
      </c>
      <c r="B15" s="2"/>
      <c r="C15" s="19" t="str">
        <f t="shared" si="4"/>
        <v xml:space="preserve"> - </v>
      </c>
      <c r="D15" s="19">
        <v>0</v>
      </c>
      <c r="E15" s="19">
        <v>0</v>
      </c>
      <c r="F15" s="19">
        <v>0</v>
      </c>
      <c r="G15" s="19">
        <v>0</v>
      </c>
      <c r="H15" s="19" t="e">
        <f t="shared" si="1"/>
        <v>#DIV/0!</v>
      </c>
      <c r="I15" s="19" t="e">
        <f t="shared" si="2"/>
        <v>#DIV/0!</v>
      </c>
      <c r="J15" s="19">
        <f t="shared" si="5"/>
        <v>0</v>
      </c>
      <c r="K15" s="19" t="e">
        <f t="shared" si="3"/>
        <v>#DIV/0!</v>
      </c>
      <c r="L15" s="19">
        <v>0</v>
      </c>
      <c r="M15" s="19" t="str">
        <f t="shared" si="6"/>
        <v>-</v>
      </c>
      <c r="N15" s="19">
        <v>1</v>
      </c>
      <c r="O15" s="19">
        <f t="shared" ref="O15:P15" si="23">D15/7</f>
        <v>0</v>
      </c>
      <c r="P15" s="19">
        <f t="shared" si="23"/>
        <v>0</v>
      </c>
      <c r="Q15" s="19" t="e">
        <f t="shared" si="8"/>
        <v>#DIV/0!</v>
      </c>
      <c r="R15" s="43"/>
      <c r="S15" s="44"/>
      <c r="T15" s="45"/>
      <c r="U15" s="43">
        <v>0</v>
      </c>
      <c r="V15" s="43">
        <f t="shared" si="9"/>
        <v>0</v>
      </c>
      <c r="W15" s="43">
        <f t="shared" si="10"/>
        <v>0</v>
      </c>
      <c r="X15" s="43">
        <v>0</v>
      </c>
      <c r="Y15" s="43" t="s">
        <v>48</v>
      </c>
      <c r="Z15" s="46">
        <f t="shared" si="11"/>
        <v>-0.75</v>
      </c>
      <c r="AA15" s="43">
        <v>0.35556062499999996</v>
      </c>
      <c r="AB15" s="43">
        <f t="shared" si="12"/>
        <v>0</v>
      </c>
      <c r="AC15" s="43">
        <v>-6.18</v>
      </c>
      <c r="AD15" s="43">
        <v>-7.7</v>
      </c>
      <c r="AE15" s="43">
        <v>0</v>
      </c>
      <c r="AF15" s="48" t="e">
        <v>#N/A</v>
      </c>
    </row>
    <row r="16" spans="1:32" s="47" customFormat="1" ht="15.75" customHeight="1" x14ac:dyDescent="0.2">
      <c r="A16" s="2" t="s">
        <v>44</v>
      </c>
      <c r="B16" s="2"/>
      <c r="C16" s="19" t="str">
        <f t="shared" si="4"/>
        <v xml:space="preserve"> - </v>
      </c>
      <c r="D16" s="19">
        <v>0</v>
      </c>
      <c r="E16" s="19">
        <v>0</v>
      </c>
      <c r="F16" s="19">
        <v>0</v>
      </c>
      <c r="G16" s="19">
        <v>0</v>
      </c>
      <c r="H16" s="19" t="e">
        <f t="shared" si="1"/>
        <v>#DIV/0!</v>
      </c>
      <c r="I16" s="19" t="e">
        <f t="shared" si="2"/>
        <v>#DIV/0!</v>
      </c>
      <c r="J16" s="19">
        <f t="shared" si="5"/>
        <v>0</v>
      </c>
      <c r="K16" s="19" t="e">
        <f t="shared" si="3"/>
        <v>#DIV/0!</v>
      </c>
      <c r="L16" s="19">
        <v>0</v>
      </c>
      <c r="M16" s="19" t="str">
        <f t="shared" si="6"/>
        <v>-</v>
      </c>
      <c r="N16" s="19">
        <v>1</v>
      </c>
      <c r="O16" s="19">
        <f t="shared" ref="O16:P16" si="24">D16/7</f>
        <v>0</v>
      </c>
      <c r="P16" s="19">
        <f t="shared" si="24"/>
        <v>0</v>
      </c>
      <c r="Q16" s="19" t="e">
        <f t="shared" si="8"/>
        <v>#DIV/0!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0</v>
      </c>
      <c r="X16" s="43">
        <v>0</v>
      </c>
      <c r="Y16" s="43" t="s">
        <v>48</v>
      </c>
      <c r="Z16" s="46">
        <f t="shared" si="11"/>
        <v>-0.75</v>
      </c>
      <c r="AA16" s="43">
        <v>0.35556062499999996</v>
      </c>
      <c r="AB16" s="43">
        <f t="shared" si="12"/>
        <v>0</v>
      </c>
      <c r="AC16" s="43">
        <v>-6.18</v>
      </c>
      <c r="AD16" s="43">
        <v>-7.7</v>
      </c>
      <c r="AE16" s="43">
        <v>0</v>
      </c>
      <c r="AF16" s="48" t="e">
        <v>#N/A</v>
      </c>
    </row>
    <row r="17" spans="1:32" s="47" customFormat="1" ht="15.75" customHeight="1" x14ac:dyDescent="0.2">
      <c r="A17" s="2" t="s">
        <v>45</v>
      </c>
      <c r="B17" s="2"/>
      <c r="C17" s="19" t="str">
        <f t="shared" si="4"/>
        <v xml:space="preserve"> - </v>
      </c>
      <c r="D17" s="19">
        <v>0</v>
      </c>
      <c r="E17" s="19">
        <v>1</v>
      </c>
      <c r="F17" s="19">
        <v>0</v>
      </c>
      <c r="G17" s="19">
        <v>0</v>
      </c>
      <c r="H17" s="19" t="e">
        <f t="shared" si="1"/>
        <v>#DIV/0!</v>
      </c>
      <c r="I17" s="19" t="e">
        <f t="shared" si="2"/>
        <v>#DIV/0!</v>
      </c>
      <c r="J17" s="19">
        <f t="shared" si="5"/>
        <v>0</v>
      </c>
      <c r="K17" s="19" t="e">
        <f t="shared" si="3"/>
        <v>#DIV/0!</v>
      </c>
      <c r="L17" s="19">
        <v>0</v>
      </c>
      <c r="M17" s="19" t="str">
        <f t="shared" si="6"/>
        <v>-</v>
      </c>
      <c r="N17" s="19">
        <v>1</v>
      </c>
      <c r="O17" s="19">
        <f t="shared" ref="O17:P17" si="25">D17/7</f>
        <v>0</v>
      </c>
      <c r="P17" s="19">
        <f t="shared" si="25"/>
        <v>0.14285714285714285</v>
      </c>
      <c r="Q17" s="19">
        <f t="shared" si="8"/>
        <v>7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s">
        <v>48</v>
      </c>
      <c r="Z17" s="46">
        <f t="shared" si="11"/>
        <v>-0.75</v>
      </c>
      <c r="AA17" s="43">
        <v>0.35556062499999996</v>
      </c>
      <c r="AB17" s="43">
        <f t="shared" si="12"/>
        <v>0</v>
      </c>
      <c r="AC17" s="43">
        <v>-6.18</v>
      </c>
      <c r="AD17" s="43">
        <v>-7.7</v>
      </c>
      <c r="AE17" s="43">
        <v>0</v>
      </c>
      <c r="AF17" s="48" t="e">
        <v>#N/A</v>
      </c>
    </row>
    <row r="18" spans="1:32" s="47" customFormat="1" ht="15.75" customHeight="1" x14ac:dyDescent="0.2">
      <c r="A18" s="2" t="s">
        <v>46</v>
      </c>
      <c r="B18" s="2"/>
      <c r="C18" s="19" t="str">
        <f t="shared" si="4"/>
        <v xml:space="preserve"> - </v>
      </c>
      <c r="D18" s="19">
        <v>0</v>
      </c>
      <c r="E18" s="19">
        <v>0</v>
      </c>
      <c r="F18" s="19">
        <v>0</v>
      </c>
      <c r="G18" s="19">
        <v>0</v>
      </c>
      <c r="H18" s="19" t="e">
        <f t="shared" si="1"/>
        <v>#DIV/0!</v>
      </c>
      <c r="I18" s="19" t="e">
        <f t="shared" si="2"/>
        <v>#DIV/0!</v>
      </c>
      <c r="J18" s="19">
        <f t="shared" si="5"/>
        <v>0</v>
      </c>
      <c r="K18" s="19" t="e">
        <f t="shared" si="3"/>
        <v>#DIV/0!</v>
      </c>
      <c r="L18" s="19">
        <v>0</v>
      </c>
      <c r="M18" s="19" t="str">
        <f t="shared" si="6"/>
        <v>-</v>
      </c>
      <c r="N18" s="19">
        <v>1</v>
      </c>
      <c r="O18" s="19">
        <f t="shared" ref="O18:P18" si="26">D18/7</f>
        <v>0</v>
      </c>
      <c r="P18" s="19">
        <f t="shared" si="26"/>
        <v>0</v>
      </c>
      <c r="Q18" s="19" t="e">
        <f t="shared" si="8"/>
        <v>#DIV/0!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s">
        <v>48</v>
      </c>
      <c r="Z18" s="46">
        <f t="shared" ref="Z18:Z30" si="27">IF(OR(Y18="UsLargeStandardSize",Y18="UsSmallStandardSize"),-2.4,-1.2)</f>
        <v>-2.4</v>
      </c>
      <c r="AA18" s="43">
        <v>0.35556062499999996</v>
      </c>
      <c r="AB18" s="43">
        <f t="shared" si="12"/>
        <v>0</v>
      </c>
      <c r="AC18" s="43">
        <v>-6.18</v>
      </c>
      <c r="AD18" s="43">
        <v>-7.7</v>
      </c>
      <c r="AE18" s="43">
        <v>0</v>
      </c>
      <c r="AF18" s="48" t="e">
        <v>#N/A</v>
      </c>
    </row>
    <row r="19" spans="1:32" s="47" customFormat="1" ht="15.75" customHeight="1" x14ac:dyDescent="0.2">
      <c r="A19" s="2" t="s">
        <v>47</v>
      </c>
      <c r="B19" s="2"/>
      <c r="C19" s="19" t="str">
        <f t="shared" si="4"/>
        <v xml:space="preserve"> - </v>
      </c>
      <c r="D19" s="19">
        <v>0</v>
      </c>
      <c r="E19" s="19">
        <v>0</v>
      </c>
      <c r="F19" s="19">
        <v>0</v>
      </c>
      <c r="G19" s="19">
        <v>0</v>
      </c>
      <c r="H19" s="19" t="e">
        <f t="shared" si="1"/>
        <v>#DIV/0!</v>
      </c>
      <c r="I19" s="19" t="e">
        <f t="shared" si="2"/>
        <v>#DIV/0!</v>
      </c>
      <c r="J19" s="19">
        <f t="shared" si="5"/>
        <v>0</v>
      </c>
      <c r="K19" s="19" t="e">
        <f t="shared" si="3"/>
        <v>#DIV/0!</v>
      </c>
      <c r="L19" s="19">
        <v>0</v>
      </c>
      <c r="M19" s="19" t="str">
        <f t="shared" si="6"/>
        <v>-</v>
      </c>
      <c r="N19" s="19">
        <v>1</v>
      </c>
      <c r="O19" s="19">
        <f t="shared" ref="O19:P19" si="28">D19/7</f>
        <v>0</v>
      </c>
      <c r="P19" s="19">
        <f t="shared" si="28"/>
        <v>0</v>
      </c>
      <c r="Q19" s="19" t="e">
        <f t="shared" si="8"/>
        <v>#DIV/0!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s">
        <v>48</v>
      </c>
      <c r="Z19" s="46">
        <f t="shared" si="27"/>
        <v>-2.4</v>
      </c>
      <c r="AA19" s="43">
        <v>0.35556062499999996</v>
      </c>
      <c r="AB19" s="43">
        <f t="shared" si="12"/>
        <v>0</v>
      </c>
      <c r="AC19" s="43">
        <v>-6.18</v>
      </c>
      <c r="AD19" s="43">
        <v>-7.7</v>
      </c>
      <c r="AE19" s="43">
        <v>0</v>
      </c>
      <c r="AF19" s="48" t="e">
        <v>#N/A</v>
      </c>
    </row>
    <row r="20" spans="1:32" s="47" customFormat="1" ht="15.75" customHeight="1" x14ac:dyDescent="0.2">
      <c r="A20" s="2" t="s">
        <v>49</v>
      </c>
      <c r="B20" s="2"/>
      <c r="C20" s="19">
        <f t="shared" si="4"/>
        <v>29.99</v>
      </c>
      <c r="D20" s="19">
        <v>1</v>
      </c>
      <c r="E20" s="19">
        <v>0</v>
      </c>
      <c r="F20" s="19">
        <v>29.99</v>
      </c>
      <c r="G20" s="19">
        <v>0</v>
      </c>
      <c r="H20" s="19">
        <f t="shared" si="1"/>
        <v>0</v>
      </c>
      <c r="I20" s="19">
        <f t="shared" si="2"/>
        <v>0.30181605535178396</v>
      </c>
      <c r="J20" s="19">
        <f t="shared" si="5"/>
        <v>9.0514635000000006</v>
      </c>
      <c r="K20" s="19">
        <f t="shared" si="3"/>
        <v>9.0514635000000006</v>
      </c>
      <c r="L20" s="19">
        <v>4</v>
      </c>
      <c r="M20" s="19">
        <f t="shared" si="6"/>
        <v>0.25</v>
      </c>
      <c r="N20" s="19">
        <v>0</v>
      </c>
      <c r="O20" s="19">
        <f t="shared" ref="O20:P20" si="29">D20/7</f>
        <v>0.14285714285714285</v>
      </c>
      <c r="P20" s="19">
        <f t="shared" si="29"/>
        <v>0</v>
      </c>
      <c r="Q20" s="19">
        <f t="shared" si="8"/>
        <v>0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s">
        <v>48</v>
      </c>
      <c r="Z20" s="46">
        <f t="shared" si="27"/>
        <v>-2.4</v>
      </c>
      <c r="AA20" s="43">
        <v>0.35556062499999996</v>
      </c>
      <c r="AB20" s="43">
        <f t="shared" si="12"/>
        <v>-2.5600364999999998</v>
      </c>
      <c r="AC20" s="43">
        <v>-6.18</v>
      </c>
      <c r="AD20" s="43">
        <v>-7.7</v>
      </c>
      <c r="AE20" s="43">
        <v>0</v>
      </c>
      <c r="AF20" s="48">
        <v>2.67768595041322</v>
      </c>
    </row>
    <row r="21" spans="1:32" s="47" customFormat="1" ht="15.75" customHeight="1" x14ac:dyDescent="0.2">
      <c r="A21" s="2" t="s">
        <v>50</v>
      </c>
      <c r="B21" s="2"/>
      <c r="C21" s="19" t="str">
        <f t="shared" si="4"/>
        <v xml:space="preserve"> - </v>
      </c>
      <c r="D21" s="19">
        <v>0</v>
      </c>
      <c r="E21" s="19">
        <v>0</v>
      </c>
      <c r="F21" s="19">
        <v>0</v>
      </c>
      <c r="G21" s="19">
        <v>0</v>
      </c>
      <c r="H21" s="19" t="e">
        <f t="shared" si="1"/>
        <v>#DIV/0!</v>
      </c>
      <c r="I21" s="19" t="e">
        <f t="shared" si="2"/>
        <v>#DIV/0!</v>
      </c>
      <c r="J21" s="19">
        <f t="shared" si="5"/>
        <v>0</v>
      </c>
      <c r="K21" s="19" t="e">
        <f t="shared" si="3"/>
        <v>#DIV/0!</v>
      </c>
      <c r="L21" s="19">
        <v>0</v>
      </c>
      <c r="M21" s="19" t="str">
        <f t="shared" si="6"/>
        <v>-</v>
      </c>
      <c r="N21" s="19">
        <v>0</v>
      </c>
      <c r="O21" s="19">
        <f t="shared" ref="O21:P21" si="30">D21/7</f>
        <v>0</v>
      </c>
      <c r="P21" s="19">
        <f t="shared" si="30"/>
        <v>0</v>
      </c>
      <c r="Q21" s="19" t="e">
        <f t="shared" si="8"/>
        <v>#DIV/0!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s">
        <v>48</v>
      </c>
      <c r="Z21" s="46">
        <f t="shared" si="27"/>
        <v>-2.4</v>
      </c>
      <c r="AA21" s="43">
        <v>0.35556062499999996</v>
      </c>
      <c r="AB21" s="43">
        <f t="shared" si="12"/>
        <v>0</v>
      </c>
      <c r="AC21" s="43">
        <v>-6.18</v>
      </c>
      <c r="AD21" s="43">
        <v>-7.7</v>
      </c>
      <c r="AE21" s="43">
        <v>0</v>
      </c>
      <c r="AF21" s="48" t="e">
        <v>#N/A</v>
      </c>
    </row>
    <row r="22" spans="1:32" s="47" customFormat="1" ht="15.75" customHeight="1" x14ac:dyDescent="0.2">
      <c r="A22" s="2" t="s">
        <v>51</v>
      </c>
      <c r="B22" s="2"/>
      <c r="C22" s="19" t="str">
        <f t="shared" si="4"/>
        <v xml:space="preserve"> - </v>
      </c>
      <c r="D22" s="19">
        <v>0</v>
      </c>
      <c r="E22" s="19">
        <v>1</v>
      </c>
      <c r="F22" s="19">
        <v>0</v>
      </c>
      <c r="G22" s="19">
        <v>0</v>
      </c>
      <c r="H22" s="19" t="e">
        <f t="shared" si="1"/>
        <v>#DIV/0!</v>
      </c>
      <c r="I22" s="19" t="e">
        <f t="shared" si="2"/>
        <v>#DIV/0!</v>
      </c>
      <c r="J22" s="19">
        <f t="shared" si="5"/>
        <v>0</v>
      </c>
      <c r="K22" s="19" t="e">
        <f t="shared" si="3"/>
        <v>#DIV/0!</v>
      </c>
      <c r="L22" s="19">
        <v>0</v>
      </c>
      <c r="M22" s="19" t="str">
        <f t="shared" si="6"/>
        <v>-</v>
      </c>
      <c r="N22" s="19">
        <v>0</v>
      </c>
      <c r="O22" s="19">
        <f t="shared" ref="O22:P22" si="31">D22/7</f>
        <v>0</v>
      </c>
      <c r="P22" s="19">
        <f t="shared" si="31"/>
        <v>0.14285714285714285</v>
      </c>
      <c r="Q22" s="19">
        <f t="shared" si="8"/>
        <v>0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s">
        <v>48</v>
      </c>
      <c r="Z22" s="46">
        <f t="shared" si="27"/>
        <v>-2.4</v>
      </c>
      <c r="AA22" s="43">
        <v>0.35556062499999996</v>
      </c>
      <c r="AB22" s="43">
        <f t="shared" si="12"/>
        <v>0</v>
      </c>
      <c r="AC22" s="43">
        <v>-6.18</v>
      </c>
      <c r="AD22" s="43">
        <v>-7.7</v>
      </c>
      <c r="AE22" s="43">
        <v>0</v>
      </c>
      <c r="AF22" s="48" t="e">
        <v>#N/A</v>
      </c>
    </row>
    <row r="23" spans="1:32" s="47" customFormat="1" ht="15.75" customHeight="1" x14ac:dyDescent="0.2">
      <c r="A23" s="2" t="s">
        <v>52</v>
      </c>
      <c r="B23" s="2"/>
      <c r="C23" s="19" t="str">
        <f t="shared" si="4"/>
        <v xml:space="preserve"> - </v>
      </c>
      <c r="D23" s="19">
        <v>0</v>
      </c>
      <c r="E23" s="19">
        <v>0</v>
      </c>
      <c r="F23" s="19">
        <v>0</v>
      </c>
      <c r="G23" s="19">
        <v>0</v>
      </c>
      <c r="H23" s="19" t="e">
        <f t="shared" si="1"/>
        <v>#DIV/0!</v>
      </c>
      <c r="I23" s="19" t="e">
        <f t="shared" si="2"/>
        <v>#DIV/0!</v>
      </c>
      <c r="J23" s="19">
        <f t="shared" si="5"/>
        <v>0</v>
      </c>
      <c r="K23" s="19" t="e">
        <f t="shared" si="3"/>
        <v>#DIV/0!</v>
      </c>
      <c r="L23" s="19">
        <v>0</v>
      </c>
      <c r="M23" s="19" t="str">
        <f t="shared" si="6"/>
        <v>-</v>
      </c>
      <c r="N23" s="19">
        <v>0</v>
      </c>
      <c r="O23" s="19">
        <f t="shared" ref="O23:P23" si="32">D23/7</f>
        <v>0</v>
      </c>
      <c r="P23" s="19">
        <f t="shared" si="32"/>
        <v>0</v>
      </c>
      <c r="Q23" s="19" t="e">
        <f t="shared" si="8"/>
        <v>#DIV/0!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e">
        <v>#N/A</v>
      </c>
      <c r="Z23" s="46" t="e">
        <f t="shared" si="27"/>
        <v>#N/A</v>
      </c>
      <c r="AA23" s="43" t="e">
        <v>#N/A</v>
      </c>
      <c r="AB23" s="43">
        <f t="shared" si="12"/>
        <v>0</v>
      </c>
      <c r="AC23" s="43">
        <v>0</v>
      </c>
      <c r="AD23" s="43">
        <v>-7.7</v>
      </c>
      <c r="AE23" s="43">
        <v>0</v>
      </c>
      <c r="AF23" s="48" t="e">
        <v>#N/A</v>
      </c>
    </row>
    <row r="24" spans="1:32" s="47" customFormat="1" ht="15.75" customHeight="1" x14ac:dyDescent="0.2">
      <c r="A24" s="2" t="s">
        <v>53</v>
      </c>
      <c r="B24" s="2"/>
      <c r="C24" s="19" t="str">
        <f t="shared" si="4"/>
        <v xml:space="preserve"> - </v>
      </c>
      <c r="D24" s="19">
        <v>0</v>
      </c>
      <c r="E24" s="19">
        <v>0</v>
      </c>
      <c r="F24" s="19">
        <v>0</v>
      </c>
      <c r="G24" s="19">
        <v>0</v>
      </c>
      <c r="H24" s="19" t="e">
        <f t="shared" si="1"/>
        <v>#DIV/0!</v>
      </c>
      <c r="I24" s="19" t="e">
        <f t="shared" si="2"/>
        <v>#DIV/0!</v>
      </c>
      <c r="J24" s="19">
        <f t="shared" si="5"/>
        <v>0</v>
      </c>
      <c r="K24" s="19" t="e">
        <f t="shared" si="3"/>
        <v>#DIV/0!</v>
      </c>
      <c r="L24" s="19">
        <v>0</v>
      </c>
      <c r="M24" s="19" t="str">
        <f t="shared" si="6"/>
        <v>-</v>
      </c>
      <c r="N24" s="19">
        <v>0</v>
      </c>
      <c r="O24" s="19">
        <f t="shared" ref="O24:P24" si="33">D24/7</f>
        <v>0</v>
      </c>
      <c r="P24" s="19">
        <f t="shared" si="33"/>
        <v>0</v>
      </c>
      <c r="Q24" s="19" t="e">
        <f t="shared" si="8"/>
        <v>#DIV/0!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e">
        <v>#N/A</v>
      </c>
      <c r="Z24" s="46" t="e">
        <f t="shared" si="27"/>
        <v>#N/A</v>
      </c>
      <c r="AA24" s="43" t="e">
        <v>#N/A</v>
      </c>
      <c r="AB24" s="43">
        <f t="shared" si="12"/>
        <v>0</v>
      </c>
      <c r="AC24" s="43">
        <v>0</v>
      </c>
      <c r="AD24" s="43">
        <v>-7.7</v>
      </c>
      <c r="AE24" s="43">
        <v>0</v>
      </c>
      <c r="AF24" s="43" t="e">
        <v>#N/A</v>
      </c>
    </row>
    <row r="25" spans="1:32" s="47" customFormat="1" ht="15.75" customHeight="1" x14ac:dyDescent="0.2">
      <c r="A25" s="2" t="s">
        <v>54</v>
      </c>
      <c r="B25" s="2"/>
      <c r="C25" s="19" t="str">
        <f t="shared" si="4"/>
        <v xml:space="preserve"> - </v>
      </c>
      <c r="D25" s="19">
        <v>0</v>
      </c>
      <c r="E25" s="19">
        <v>0</v>
      </c>
      <c r="F25" s="19">
        <v>0</v>
      </c>
      <c r="G25" s="19">
        <v>0</v>
      </c>
      <c r="H25" s="19" t="e">
        <f t="shared" si="1"/>
        <v>#DIV/0!</v>
      </c>
      <c r="I25" s="19" t="e">
        <f t="shared" si="2"/>
        <v>#DIV/0!</v>
      </c>
      <c r="J25" s="19">
        <f t="shared" si="5"/>
        <v>0</v>
      </c>
      <c r="K25" s="19" t="e">
        <f t="shared" si="3"/>
        <v>#DIV/0!</v>
      </c>
      <c r="L25" s="19">
        <v>0</v>
      </c>
      <c r="M25" s="19" t="str">
        <f t="shared" si="6"/>
        <v>-</v>
      </c>
      <c r="N25" s="19">
        <v>0</v>
      </c>
      <c r="O25" s="19">
        <f t="shared" ref="O25:P25" si="34">D25/7</f>
        <v>0</v>
      </c>
      <c r="P25" s="19">
        <f t="shared" si="34"/>
        <v>0</v>
      </c>
      <c r="Q25" s="19" t="e">
        <f t="shared" si="8"/>
        <v>#DIV/0!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e">
        <v>#N/A</v>
      </c>
      <c r="Z25" s="46" t="e">
        <f t="shared" si="27"/>
        <v>#N/A</v>
      </c>
      <c r="AA25" s="43" t="e">
        <v>#N/A</v>
      </c>
      <c r="AB25" s="43">
        <f t="shared" si="12"/>
        <v>0</v>
      </c>
      <c r="AC25" s="43">
        <v>0</v>
      </c>
      <c r="AD25" s="43">
        <v>-7.7</v>
      </c>
      <c r="AE25" s="43">
        <v>0</v>
      </c>
      <c r="AF25" s="48" t="e">
        <v>#N/A</v>
      </c>
    </row>
    <row r="26" spans="1:32" s="47" customFormat="1" ht="15.75" customHeight="1" x14ac:dyDescent="0.2">
      <c r="A26" s="2" t="s">
        <v>55</v>
      </c>
      <c r="B26" s="2"/>
      <c r="C26" s="19" t="str">
        <f t="shared" si="4"/>
        <v xml:space="preserve"> - </v>
      </c>
      <c r="D26" s="19">
        <v>0</v>
      </c>
      <c r="E26" s="19">
        <v>3</v>
      </c>
      <c r="F26" s="19">
        <v>0</v>
      </c>
      <c r="G26" s="19">
        <v>0</v>
      </c>
      <c r="H26" s="19" t="e">
        <f t="shared" si="1"/>
        <v>#DIV/0!</v>
      </c>
      <c r="I26" s="19" t="e">
        <f t="shared" si="2"/>
        <v>#DIV/0!</v>
      </c>
      <c r="J26" s="19">
        <f t="shared" si="5"/>
        <v>0</v>
      </c>
      <c r="K26" s="19" t="e">
        <f t="shared" si="3"/>
        <v>#DIV/0!</v>
      </c>
      <c r="L26" s="19">
        <v>0</v>
      </c>
      <c r="M26" s="19" t="str">
        <f t="shared" si="6"/>
        <v>-</v>
      </c>
      <c r="N26" s="19">
        <v>0</v>
      </c>
      <c r="O26" s="19">
        <f t="shared" ref="O26:P26" si="35">D26/7</f>
        <v>0</v>
      </c>
      <c r="P26" s="19">
        <f t="shared" si="35"/>
        <v>0.42857142857142855</v>
      </c>
      <c r="Q26" s="19">
        <f t="shared" si="8"/>
        <v>0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e">
        <v>#N/A</v>
      </c>
      <c r="Z26" s="46" t="e">
        <f t="shared" si="27"/>
        <v>#N/A</v>
      </c>
      <c r="AA26" s="43" t="e">
        <v>#N/A</v>
      </c>
      <c r="AB26" s="43">
        <f t="shared" si="12"/>
        <v>0</v>
      </c>
      <c r="AC26" s="43">
        <v>0</v>
      </c>
      <c r="AD26" s="43">
        <v>-7.7</v>
      </c>
      <c r="AE26" s="43">
        <v>0</v>
      </c>
      <c r="AF26" s="48">
        <v>0</v>
      </c>
    </row>
    <row r="27" spans="1:32" s="47" customFormat="1" ht="15.75" customHeight="1" x14ac:dyDescent="0.2">
      <c r="A27" s="2" t="s">
        <v>56</v>
      </c>
      <c r="B27" s="2"/>
      <c r="C27" s="19" t="str">
        <f t="shared" si="4"/>
        <v xml:space="preserve"> - </v>
      </c>
      <c r="D27" s="19">
        <v>0</v>
      </c>
      <c r="E27" s="19">
        <v>0</v>
      </c>
      <c r="F27" s="19">
        <v>0</v>
      </c>
      <c r="G27" s="19">
        <v>0</v>
      </c>
      <c r="H27" s="19" t="e">
        <f t="shared" si="1"/>
        <v>#DIV/0!</v>
      </c>
      <c r="I27" s="19" t="e">
        <f t="shared" si="2"/>
        <v>#DIV/0!</v>
      </c>
      <c r="J27" s="19">
        <f t="shared" si="5"/>
        <v>0</v>
      </c>
      <c r="K27" s="19" t="e">
        <f t="shared" si="3"/>
        <v>#DIV/0!</v>
      </c>
      <c r="L27" s="19">
        <v>0</v>
      </c>
      <c r="M27" s="19" t="str">
        <f t="shared" si="6"/>
        <v>-</v>
      </c>
      <c r="N27" s="19">
        <v>0</v>
      </c>
      <c r="O27" s="19">
        <f t="shared" ref="O27:P27" si="36">D27/7</f>
        <v>0</v>
      </c>
      <c r="P27" s="19">
        <f t="shared" si="36"/>
        <v>0</v>
      </c>
      <c r="Q27" s="19" t="e">
        <f t="shared" si="8"/>
        <v>#DIV/0!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e">
        <v>#N/A</v>
      </c>
      <c r="Z27" s="46" t="e">
        <f t="shared" si="27"/>
        <v>#N/A</v>
      </c>
      <c r="AA27" s="43" t="e">
        <v>#N/A</v>
      </c>
      <c r="AB27" s="43">
        <f t="shared" si="12"/>
        <v>0</v>
      </c>
      <c r="AC27" s="43">
        <v>0</v>
      </c>
      <c r="AD27" s="43">
        <v>-7.7</v>
      </c>
      <c r="AE27" s="43">
        <v>0</v>
      </c>
      <c r="AF27" s="48">
        <v>0</v>
      </c>
    </row>
    <row r="28" spans="1:32" s="47" customFormat="1" ht="15.75" customHeight="1" x14ac:dyDescent="0.2">
      <c r="A28" s="2" t="s">
        <v>57</v>
      </c>
      <c r="B28" s="2"/>
      <c r="C28" s="19" t="str">
        <f t="shared" si="4"/>
        <v xml:space="preserve"> - </v>
      </c>
      <c r="D28" s="19">
        <v>0</v>
      </c>
      <c r="E28" s="19">
        <v>0</v>
      </c>
      <c r="F28" s="19">
        <v>0</v>
      </c>
      <c r="G28" s="19">
        <v>0</v>
      </c>
      <c r="H28" s="19" t="e">
        <f t="shared" si="1"/>
        <v>#DIV/0!</v>
      </c>
      <c r="I28" s="19" t="e">
        <f t="shared" si="2"/>
        <v>#DIV/0!</v>
      </c>
      <c r="J28" s="19">
        <f t="shared" si="5"/>
        <v>0</v>
      </c>
      <c r="K28" s="19" t="e">
        <f t="shared" si="3"/>
        <v>#DIV/0!</v>
      </c>
      <c r="L28" s="19">
        <v>0</v>
      </c>
      <c r="M28" s="19" t="str">
        <f t="shared" si="6"/>
        <v>-</v>
      </c>
      <c r="N28" s="19">
        <v>0</v>
      </c>
      <c r="O28" s="19">
        <f t="shared" ref="O28:P28" si="37">D28/7</f>
        <v>0</v>
      </c>
      <c r="P28" s="19">
        <f t="shared" si="37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e">
        <v>#N/A</v>
      </c>
      <c r="Z28" s="46" t="e">
        <f t="shared" si="27"/>
        <v>#N/A</v>
      </c>
      <c r="AA28" s="43" t="e">
        <v>#N/A</v>
      </c>
      <c r="AB28" s="43">
        <f t="shared" si="12"/>
        <v>0</v>
      </c>
      <c r="AC28" s="43">
        <v>0</v>
      </c>
      <c r="AD28" s="43">
        <v>-7.7</v>
      </c>
      <c r="AE28" s="43">
        <v>0</v>
      </c>
      <c r="AF28" s="48">
        <v>0</v>
      </c>
    </row>
    <row r="29" spans="1:32" s="47" customFormat="1" ht="15.75" customHeight="1" x14ac:dyDescent="0.2">
      <c r="A29" s="2" t="s">
        <v>58</v>
      </c>
      <c r="B29" s="2"/>
      <c r="C29" s="19" t="str">
        <f t="shared" si="4"/>
        <v xml:space="preserve"> - </v>
      </c>
      <c r="D29" s="19">
        <v>0</v>
      </c>
      <c r="E29" s="19">
        <v>0</v>
      </c>
      <c r="F29" s="19">
        <v>0</v>
      </c>
      <c r="G29" s="19">
        <v>0</v>
      </c>
      <c r="H29" s="19" t="e">
        <f t="shared" si="1"/>
        <v>#DIV/0!</v>
      </c>
      <c r="I29" s="19" t="e">
        <f t="shared" si="2"/>
        <v>#DIV/0!</v>
      </c>
      <c r="J29" s="19">
        <f t="shared" si="5"/>
        <v>0</v>
      </c>
      <c r="K29" s="19" t="e">
        <f t="shared" si="3"/>
        <v>#DIV/0!</v>
      </c>
      <c r="L29" s="19">
        <v>0</v>
      </c>
      <c r="M29" s="19" t="str">
        <f t="shared" si="6"/>
        <v>-</v>
      </c>
      <c r="N29" s="19">
        <v>0</v>
      </c>
      <c r="O29" s="19">
        <f t="shared" ref="O29:P29" si="38">D29/7</f>
        <v>0</v>
      </c>
      <c r="P29" s="19">
        <f t="shared" si="38"/>
        <v>0</v>
      </c>
      <c r="Q29" s="19" t="e">
        <f t="shared" si="8"/>
        <v>#DIV/0!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e">
        <v>#N/A</v>
      </c>
      <c r="Z29" s="46" t="e">
        <f t="shared" si="27"/>
        <v>#N/A</v>
      </c>
      <c r="AA29" s="43" t="e">
        <v>#N/A</v>
      </c>
      <c r="AB29" s="43">
        <f t="shared" si="12"/>
        <v>0</v>
      </c>
      <c r="AC29" s="43">
        <v>0</v>
      </c>
      <c r="AD29" s="43">
        <v>-7.7</v>
      </c>
      <c r="AE29" s="43">
        <v>0</v>
      </c>
      <c r="AF29" s="48" t="e">
        <v>#N/A</v>
      </c>
    </row>
    <row r="30" spans="1:32" s="47" customFormat="1" ht="15.75" customHeight="1" x14ac:dyDescent="0.2">
      <c r="A30" s="2" t="s">
        <v>59</v>
      </c>
      <c r="B30" s="2"/>
      <c r="C30" s="19" t="str">
        <f t="shared" si="4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1"/>
        <v>#DIV/0!</v>
      </c>
      <c r="I30" s="19" t="e">
        <f t="shared" si="2"/>
        <v>#DIV/0!</v>
      </c>
      <c r="J30" s="19">
        <f t="shared" si="5"/>
        <v>0</v>
      </c>
      <c r="K30" s="19" t="e">
        <f t="shared" si="3"/>
        <v>#DIV/0!</v>
      </c>
      <c r="L30" s="19">
        <v>0</v>
      </c>
      <c r="M30" s="19" t="str">
        <f t="shared" si="6"/>
        <v>-</v>
      </c>
      <c r="N30" s="19">
        <v>0</v>
      </c>
      <c r="O30" s="19">
        <f t="shared" ref="O30:P30" si="39">D30/7</f>
        <v>0</v>
      </c>
      <c r="P30" s="19">
        <f t="shared" si="39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27"/>
        <v>#N/A</v>
      </c>
      <c r="AA30" s="43" t="e">
        <v>#N/A</v>
      </c>
      <c r="AB30" s="43">
        <f t="shared" si="12"/>
        <v>0</v>
      </c>
      <c r="AC30" s="43">
        <v>0</v>
      </c>
      <c r="AD30" s="43">
        <v>-7.7</v>
      </c>
      <c r="AE30" s="43">
        <v>0</v>
      </c>
      <c r="AF30" s="49" t="e">
        <v>#N/A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77" priority="1" operator="lessThan">
      <formula>100</formula>
    </cfRule>
  </conditionalFormatting>
  <conditionalFormatting sqref="Q1:Q4 Q31:Q1000">
    <cfRule type="cellIs" dxfId="76" priority="2" operator="lessThan">
      <formula>100</formula>
    </cfRule>
  </conditionalFormatting>
  <conditionalFormatting sqref="I1:I4 I31:I1000">
    <cfRule type="cellIs" dxfId="75" priority="3" operator="lessThan">
      <formula>0.05</formula>
    </cfRule>
  </conditionalFormatting>
  <conditionalFormatting sqref="Q5">
    <cfRule type="cellIs" dxfId="74" priority="4" operator="lessThan">
      <formula>100</formula>
    </cfRule>
  </conditionalFormatting>
  <conditionalFormatting sqref="Q5">
    <cfRule type="cellIs" dxfId="73" priority="5" operator="lessThan">
      <formula>100</formula>
    </cfRule>
  </conditionalFormatting>
  <conditionalFormatting sqref="I5">
    <cfRule type="cellIs" dxfId="72" priority="6" operator="lessThan">
      <formula>0.05</formula>
    </cfRule>
  </conditionalFormatting>
  <conditionalFormatting sqref="Q6:Q30">
    <cfRule type="cellIs" dxfId="71" priority="7" operator="lessThan">
      <formula>100</formula>
    </cfRule>
  </conditionalFormatting>
  <conditionalFormatting sqref="Q6:Q30">
    <cfRule type="cellIs" dxfId="70" priority="8" operator="lessThan">
      <formula>100</formula>
    </cfRule>
  </conditionalFormatting>
  <conditionalFormatting sqref="I6:I30">
    <cfRule type="cellIs" dxfId="69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IFERROR(__xludf.DUMMYFUNCTION("IFERROR(VLOOKUP(B2,IMPORTRANGE(""https://docs.google.com/spreadsheets/d/1V-qh4gaE8Fnon_cFgLuR_3iyE-fuVbrHr9YQylaPLK4/edit#gid=0"",""Sheet1!A2:F100""),2,FALSE),"""")"),"Oven Mitt Watch Me Whip")</f>
        <v>Oven Mitt Watch Me Whip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IFERROR(__xludf.DUMMYFUNCTION("IFERROR(VLOOKUP(B2,IMPORTRANGE(""https://docs.google.com/spreadsheets/d/1V-qh4gaE8Fnon_cFgLuR_3iyE-fuVbrHr9YQylaPLK4/edit?usp=sharing"",""Sheet1!A1:AA1000""),3,FALSE),"""")"),"B0838LBQ8P")</f>
        <v>B0838LBQ8P</v>
      </c>
      <c r="B2" s="4" t="s">
        <v>97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8.3058823529411772</v>
      </c>
      <c r="D3" s="8">
        <f>SUM(D4:D99793)</f>
        <v>191</v>
      </c>
      <c r="E3" s="8"/>
      <c r="F3" s="9">
        <f t="shared" ref="F3:G3" si="0">SUM(F4:F99793)</f>
        <v>2863.0900000000015</v>
      </c>
      <c r="G3" s="9">
        <f t="shared" si="0"/>
        <v>0</v>
      </c>
      <c r="H3" s="10">
        <f>G3/F3*-1</f>
        <v>0</v>
      </c>
      <c r="I3" s="11">
        <f>J3/F3</f>
        <v>0.35779511443929479</v>
      </c>
      <c r="J3" s="9">
        <f>SUM(J4:J99793)</f>
        <v>1024.399614200001</v>
      </c>
      <c r="K3" s="9">
        <f>J3/D3</f>
        <v>5.3633487654450311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/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/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/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/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/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/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/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"/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/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/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/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/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hidden="1" customHeight="1" x14ac:dyDescent="0.2">
      <c r="A19" s="2"/>
      <c r="B19" s="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43"/>
      <c r="S19" s="44"/>
      <c r="T19" s="45"/>
      <c r="U19" s="43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8"/>
    </row>
    <row r="20" spans="1:32" s="47" customFormat="1" ht="15.75" hidden="1" customHeight="1" x14ac:dyDescent="0.2">
      <c r="A20" s="2"/>
      <c r="B20" s="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3"/>
      <c r="S20" s="44"/>
      <c r="T20" s="45"/>
      <c r="U20" s="43"/>
      <c r="V20" s="43"/>
      <c r="W20" s="43"/>
      <c r="X20" s="43"/>
      <c r="Y20" s="43"/>
      <c r="Z20" s="46"/>
      <c r="AA20" s="43"/>
      <c r="AB20" s="43"/>
      <c r="AC20" s="43"/>
      <c r="AD20" s="43"/>
      <c r="AE20" s="43"/>
      <c r="AF20" s="48"/>
    </row>
    <row r="21" spans="1:32" s="47" customFormat="1" ht="15.75" hidden="1" customHeight="1" x14ac:dyDescent="0.2">
      <c r="A21" s="2"/>
      <c r="B21" s="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3"/>
      <c r="S21" s="44"/>
      <c r="T21" s="45"/>
      <c r="U21" s="43"/>
      <c r="V21" s="43"/>
      <c r="W21" s="43"/>
      <c r="X21" s="43"/>
      <c r="Y21" s="43"/>
      <c r="Z21" s="46"/>
      <c r="AA21" s="43"/>
      <c r="AB21" s="43"/>
      <c r="AC21" s="43"/>
      <c r="AD21" s="43"/>
      <c r="AE21" s="43"/>
      <c r="AF21" s="48"/>
    </row>
    <row r="22" spans="1:32" s="47" customFormat="1" ht="15.75" hidden="1" customHeight="1" x14ac:dyDescent="0.2">
      <c r="A22" s="2"/>
      <c r="B22" s="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3"/>
      <c r="S22" s="44"/>
      <c r="T22" s="45"/>
      <c r="U22" s="43"/>
      <c r="V22" s="43"/>
      <c r="W22" s="43"/>
      <c r="X22" s="43"/>
      <c r="Y22" s="43"/>
      <c r="Z22" s="46"/>
      <c r="AA22" s="43"/>
      <c r="AB22" s="43"/>
      <c r="AC22" s="43"/>
      <c r="AD22" s="43"/>
      <c r="AE22" s="43"/>
      <c r="AF22" s="48"/>
    </row>
    <row r="23" spans="1:32" s="47" customFormat="1" ht="15.75" hidden="1" customHeight="1" x14ac:dyDescent="0.2">
      <c r="A23" s="2"/>
      <c r="B23" s="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43"/>
      <c r="S23" s="44"/>
      <c r="T23" s="45"/>
      <c r="U23" s="43"/>
      <c r="V23" s="43"/>
      <c r="W23" s="43"/>
      <c r="X23" s="43"/>
      <c r="Y23" s="43"/>
      <c r="Z23" s="46"/>
      <c r="AA23" s="43"/>
      <c r="AB23" s="43"/>
      <c r="AC23" s="43"/>
      <c r="AD23" s="43"/>
      <c r="AE23" s="43"/>
      <c r="AF23" s="48"/>
    </row>
    <row r="24" spans="1:32" s="47" customFormat="1" ht="15.75" hidden="1" customHeight="1" x14ac:dyDescent="0.2">
      <c r="A24" s="2"/>
      <c r="B24" s="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43"/>
      <c r="S24" s="44"/>
      <c r="T24" s="45"/>
      <c r="U24" s="43"/>
      <c r="V24" s="43"/>
      <c r="W24" s="43"/>
      <c r="X24" s="43"/>
      <c r="Y24" s="43"/>
      <c r="Z24" s="46"/>
      <c r="AA24" s="43"/>
      <c r="AB24" s="43"/>
      <c r="AC24" s="43"/>
      <c r="AD24" s="43"/>
      <c r="AE24" s="43"/>
      <c r="AF24" s="43"/>
    </row>
    <row r="25" spans="1:32" s="47" customFormat="1" ht="15.75" hidden="1" customHeight="1" x14ac:dyDescent="0.2">
      <c r="A25" s="2"/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43"/>
      <c r="S25" s="44"/>
      <c r="T25" s="45"/>
      <c r="U25" s="43"/>
      <c r="V25" s="43"/>
      <c r="W25" s="43"/>
      <c r="X25" s="43"/>
      <c r="Y25" s="43"/>
      <c r="Z25" s="46"/>
      <c r="AA25" s="43"/>
      <c r="AB25" s="43"/>
      <c r="AC25" s="43"/>
      <c r="AD25" s="43"/>
      <c r="AE25" s="43"/>
      <c r="AF25" s="48"/>
    </row>
    <row r="26" spans="1:32" s="47" customFormat="1" ht="15.75" hidden="1" customHeight="1" x14ac:dyDescent="0.2">
      <c r="A26" s="2"/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43"/>
      <c r="S26" s="44"/>
      <c r="T26" s="45"/>
      <c r="U26" s="43"/>
      <c r="V26" s="43"/>
      <c r="W26" s="43"/>
      <c r="X26" s="43"/>
      <c r="Y26" s="43"/>
      <c r="Z26" s="46"/>
      <c r="AA26" s="43"/>
      <c r="AB26" s="43"/>
      <c r="AC26" s="43"/>
      <c r="AD26" s="43"/>
      <c r="AE26" s="43"/>
      <c r="AF26" s="48"/>
    </row>
    <row r="27" spans="1:32" s="47" customFormat="1" ht="15.75" customHeight="1" x14ac:dyDescent="0.2">
      <c r="A27" s="2" t="s">
        <v>56</v>
      </c>
      <c r="B27" s="2"/>
      <c r="C27" s="19">
        <f t="shared" ref="C27:C30" si="1">IFERROR(F27/D27," - ")</f>
        <v>14.99</v>
      </c>
      <c r="D27" s="19">
        <v>9</v>
      </c>
      <c r="E27" s="19">
        <v>0</v>
      </c>
      <c r="F27" s="19">
        <v>134.91</v>
      </c>
      <c r="G27" s="19">
        <v>0</v>
      </c>
      <c r="H27" s="19">
        <f t="shared" ref="H27:H30" si="2">G27/F27*-1</f>
        <v>0</v>
      </c>
      <c r="I27" s="19">
        <f t="shared" ref="I27:I30" si="3">J27/F27</f>
        <v>0.35861463197687343</v>
      </c>
      <c r="J27" s="19">
        <f t="shared" ref="J27:J30" si="4">F27*0.85+G27+AD27*D27+D27*AC27+AE27+AB27</f>
        <v>48.38069999999999</v>
      </c>
      <c r="K27" s="19">
        <f t="shared" ref="K27:K30" si="5">J27/D27</f>
        <v>5.3756333333333322</v>
      </c>
      <c r="L27" s="19">
        <v>82</v>
      </c>
      <c r="M27" s="19">
        <f t="shared" ref="M27:M30" si="6">IFERROR(D27/L27,"-")</f>
        <v>0.10975609756097561</v>
      </c>
      <c r="N27" s="19">
        <v>199</v>
      </c>
      <c r="O27" s="19">
        <f t="shared" ref="O27:P27" si="7">D27/7</f>
        <v>1.2857142857142858</v>
      </c>
      <c r="P27" s="19">
        <f t="shared" si="7"/>
        <v>0</v>
      </c>
      <c r="Q27" s="19">
        <f t="shared" ref="Q27:Q30" si="8">ROUNDDOWN(N27/(O27+P27),0)</f>
        <v>154</v>
      </c>
      <c r="R27" s="43"/>
      <c r="S27" s="44"/>
      <c r="T27" s="45"/>
      <c r="U27" s="43">
        <v>0</v>
      </c>
      <c r="V27" s="43">
        <f t="shared" ref="V27:V30" si="9">IFERROR(U27/D27,0)</f>
        <v>0</v>
      </c>
      <c r="W27" s="43">
        <f t="shared" ref="W27:W30" si="10">IFERROR(G27/(U27+X27)*-1,0)</f>
        <v>0</v>
      </c>
      <c r="X27" s="43">
        <v>0</v>
      </c>
      <c r="Y27" s="43" t="s">
        <v>48</v>
      </c>
      <c r="Z27" s="46">
        <f t="shared" ref="Z27:Z30" si="11">IF(OR(Y27="UsLargeStandardSize",Y27="UsSmallStandardSize"),-2.4,-1.2)</f>
        <v>-2.4</v>
      </c>
      <c r="AA27" s="43">
        <v>4.2481481481481481E-2</v>
      </c>
      <c r="AB27" s="43">
        <f t="shared" ref="AB27:AB30" si="12">IFERROR(Z27*AA27*D27*3,0)</f>
        <v>-2.7527999999999997</v>
      </c>
      <c r="AC27" s="43">
        <v>-3.31</v>
      </c>
      <c r="AD27" s="43">
        <v>-3.75</v>
      </c>
      <c r="AE27" s="43">
        <v>0</v>
      </c>
      <c r="AF27" s="48">
        <v>9.7560975609756101E-2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14.990000000000007</v>
      </c>
      <c r="D28" s="19">
        <v>114</v>
      </c>
      <c r="E28" s="19">
        <v>0</v>
      </c>
      <c r="F28" s="19">
        <v>1708.8600000000008</v>
      </c>
      <c r="G28" s="19">
        <v>0</v>
      </c>
      <c r="H28" s="19">
        <f t="shared" si="2"/>
        <v>0</v>
      </c>
      <c r="I28" s="19">
        <f t="shared" si="3"/>
        <v>0.35861463197687365</v>
      </c>
      <c r="J28" s="19">
        <f t="shared" si="4"/>
        <v>612.82220000000063</v>
      </c>
      <c r="K28" s="19">
        <f t="shared" si="5"/>
        <v>5.3756333333333393</v>
      </c>
      <c r="L28" s="19">
        <v>413</v>
      </c>
      <c r="M28" s="19">
        <f t="shared" si="6"/>
        <v>0.27602905569007263</v>
      </c>
      <c r="N28" s="19">
        <v>80</v>
      </c>
      <c r="O28" s="19">
        <f t="shared" ref="O28:P28" si="13">D28/7</f>
        <v>16.285714285714285</v>
      </c>
      <c r="P28" s="19">
        <f t="shared" si="13"/>
        <v>0</v>
      </c>
      <c r="Q28" s="19">
        <f t="shared" si="8"/>
        <v>4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1"/>
        <v>-2.4</v>
      </c>
      <c r="AA28" s="43">
        <v>4.2481481481481481E-2</v>
      </c>
      <c r="AB28" s="43">
        <f t="shared" si="12"/>
        <v>-34.868799999999993</v>
      </c>
      <c r="AC28" s="43">
        <v>-3.31</v>
      </c>
      <c r="AD28" s="43">
        <v>-3.75</v>
      </c>
      <c r="AE28" s="43">
        <v>0</v>
      </c>
      <c r="AF28" s="48">
        <v>0.83977900552486096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14.990000000000007</v>
      </c>
      <c r="D29" s="19">
        <v>60</v>
      </c>
      <c r="E29" s="19">
        <v>0</v>
      </c>
      <c r="F29" s="19">
        <v>899.40000000000043</v>
      </c>
      <c r="G29" s="19">
        <v>0</v>
      </c>
      <c r="H29" s="19">
        <f t="shared" si="2"/>
        <v>0</v>
      </c>
      <c r="I29" s="19">
        <f t="shared" si="3"/>
        <v>0.35631275183455657</v>
      </c>
      <c r="J29" s="19">
        <f t="shared" si="4"/>
        <v>320.46768900000035</v>
      </c>
      <c r="K29" s="19">
        <f t="shared" si="5"/>
        <v>5.3411281500000056</v>
      </c>
      <c r="L29" s="19">
        <v>148</v>
      </c>
      <c r="M29" s="19">
        <f t="shared" si="6"/>
        <v>0.40540540540540543</v>
      </c>
      <c r="N29" s="19">
        <v>63</v>
      </c>
      <c r="O29" s="19">
        <f t="shared" ref="O29:P29" si="14">D29/7</f>
        <v>8.5714285714285712</v>
      </c>
      <c r="P29" s="19">
        <f t="shared" si="14"/>
        <v>0</v>
      </c>
      <c r="Q29" s="19">
        <f t="shared" si="8"/>
        <v>7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4.7273868055555557E-2</v>
      </c>
      <c r="AB29" s="43">
        <f t="shared" si="12"/>
        <v>-20.422310999999997</v>
      </c>
      <c r="AC29" s="43">
        <v>-3.31</v>
      </c>
      <c r="AD29" s="43">
        <v>-3.75</v>
      </c>
      <c r="AE29" s="43">
        <v>0</v>
      </c>
      <c r="AF29" s="48">
        <v>12.533333333333299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14.989999999999998</v>
      </c>
      <c r="D30" s="19">
        <v>8</v>
      </c>
      <c r="E30" s="19">
        <v>0</v>
      </c>
      <c r="F30" s="19">
        <v>119.91999999999999</v>
      </c>
      <c r="G30" s="19">
        <v>0</v>
      </c>
      <c r="H30" s="19">
        <f t="shared" si="2"/>
        <v>0</v>
      </c>
      <c r="I30" s="19">
        <f t="shared" si="3"/>
        <v>0.35631275183455624</v>
      </c>
      <c r="J30" s="19">
        <f t="shared" si="4"/>
        <v>42.729025199999981</v>
      </c>
      <c r="K30" s="19">
        <f t="shared" si="5"/>
        <v>5.3411281499999976</v>
      </c>
      <c r="L30" s="19">
        <v>39</v>
      </c>
      <c r="M30" s="19">
        <f t="shared" si="6"/>
        <v>0.20512820512820512</v>
      </c>
      <c r="N30" s="19">
        <v>1</v>
      </c>
      <c r="O30" s="19">
        <f t="shared" ref="O30:P30" si="15">D30/7</f>
        <v>1.1428571428571428</v>
      </c>
      <c r="P30" s="19">
        <f t="shared" si="15"/>
        <v>0</v>
      </c>
      <c r="Q30" s="19">
        <f t="shared" si="8"/>
        <v>0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1"/>
        <v>-2.4</v>
      </c>
      <c r="AA30" s="43">
        <v>4.7273868055555557E-2</v>
      </c>
      <c r="AB30" s="43">
        <f t="shared" si="12"/>
        <v>-2.7229747999999998</v>
      </c>
      <c r="AC30" s="43">
        <v>-3.31</v>
      </c>
      <c r="AD30" s="43">
        <v>-3.75</v>
      </c>
      <c r="AE30" s="43">
        <v>0</v>
      </c>
      <c r="AF30" s="49">
        <v>27.612903225806399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68" priority="1" operator="lessThan">
      <formula>100</formula>
    </cfRule>
  </conditionalFormatting>
  <conditionalFormatting sqref="Q1:Q4 Q31:Q1000">
    <cfRule type="cellIs" dxfId="67" priority="2" operator="lessThan">
      <formula>100</formula>
    </cfRule>
  </conditionalFormatting>
  <conditionalFormatting sqref="I1:I4 I31:I1000">
    <cfRule type="cellIs" dxfId="66" priority="3" operator="lessThan">
      <formula>0.05</formula>
    </cfRule>
  </conditionalFormatting>
  <conditionalFormatting sqref="Q5">
    <cfRule type="cellIs" dxfId="65" priority="4" operator="lessThan">
      <formula>100</formula>
    </cfRule>
  </conditionalFormatting>
  <conditionalFormatting sqref="Q5">
    <cfRule type="cellIs" dxfId="64" priority="5" operator="lessThan">
      <formula>100</formula>
    </cfRule>
  </conditionalFormatting>
  <conditionalFormatting sqref="I5">
    <cfRule type="cellIs" dxfId="63" priority="6" operator="lessThan">
      <formula>0.05</formula>
    </cfRule>
  </conditionalFormatting>
  <conditionalFormatting sqref="Q6:Q30">
    <cfRule type="cellIs" dxfId="62" priority="7" operator="lessThan">
      <formula>100</formula>
    </cfRule>
  </conditionalFormatting>
  <conditionalFormatting sqref="Q6:Q30">
    <cfRule type="cellIs" dxfId="61" priority="8" operator="lessThan">
      <formula>100</formula>
    </cfRule>
  </conditionalFormatting>
  <conditionalFormatting sqref="I6:I30">
    <cfRule type="cellIs" dxfId="60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IFERROR(__xludf.DUMMYFUNCTION("IFERROR(VLOOKUP(B2,IMPORTRANGE(""https://docs.google.com/spreadsheets/d/1V-qh4gaE8Fnon_cFgLuR_3iyE-fuVbrHr9YQylaPLK4/edit#gid=0"",""Sheet1!A2:F100""),2,FALSE),"""")"),"Table Tennis Blade")</f>
        <v>Table Tennis Blade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IFERROR(__xludf.DUMMYFUNCTION("IFERROR(VLOOKUP(B2,IMPORTRANGE(""https://docs.google.com/spreadsheets/d/1V-qh4gaE8Fnon_cFgLuR_3iyE-fuVbrHr9YQylaPLK4/edit?usp=sharing"",""Sheet1!A1:AA1000""),3,FALSE),"""")"),"B071CKVSZK")</f>
        <v>B071CKVSZK</v>
      </c>
      <c r="B2" s="17" t="s">
        <v>98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11.305882352941175</v>
      </c>
      <c r="D3" s="8">
        <f>SUM(D4:D99793)</f>
        <v>36</v>
      </c>
      <c r="E3" s="8"/>
      <c r="F3" s="9">
        <f t="shared" ref="F3:G3" si="0">SUM(F4:F99793)</f>
        <v>539.64</v>
      </c>
      <c r="G3" s="9">
        <f t="shared" si="0"/>
        <v>-0.1</v>
      </c>
      <c r="H3" s="10">
        <f>G3/F3*-1</f>
        <v>1.853087243347417E-4</v>
      </c>
      <c r="I3" s="11">
        <f>J3/F3</f>
        <v>0.18038016158920764</v>
      </c>
      <c r="J3" s="9">
        <f>SUM(J4:J99793)</f>
        <v>97.340350400000005</v>
      </c>
      <c r="K3" s="9">
        <f>J3/D3</f>
        <v>2.7038986222222223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 t="s">
        <v>40</v>
      </c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4" t="s">
        <v>41</v>
      </c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 t="s">
        <v>42</v>
      </c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 t="s">
        <v>43</v>
      </c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 t="s">
        <v>44</v>
      </c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 t="s">
        <v>45</v>
      </c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 t="s">
        <v>46</v>
      </c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customHeight="1" x14ac:dyDescent="0.2">
      <c r="A19" s="2" t="s">
        <v>47</v>
      </c>
      <c r="B19" s="2"/>
      <c r="C19" s="19">
        <f t="shared" ref="C19:C30" si="1">IFERROR(F19/D19," - ")</f>
        <v>14.99</v>
      </c>
      <c r="D19" s="19">
        <v>3</v>
      </c>
      <c r="E19" s="19">
        <v>0</v>
      </c>
      <c r="F19" s="19">
        <v>44.97</v>
      </c>
      <c r="G19" s="19">
        <v>0</v>
      </c>
      <c r="H19" s="19">
        <f t="shared" ref="H19:H30" si="2">G19/F19*-1</f>
        <v>0</v>
      </c>
      <c r="I19" s="19">
        <f t="shared" ref="I19:I30" si="3">J19/F19</f>
        <v>0.18056547031354236</v>
      </c>
      <c r="J19" s="19">
        <f t="shared" ref="J19:J30" si="4">F19*0.85+G19+AD19*D19+D19*AC19+AE19+AB19</f>
        <v>8.1200291999999994</v>
      </c>
      <c r="K19" s="19">
        <f t="shared" ref="K19:K30" si="5">J19/D19</f>
        <v>2.7066763999999996</v>
      </c>
      <c r="L19" s="19">
        <v>15</v>
      </c>
      <c r="M19" s="19">
        <f t="shared" ref="M19:M30" si="6">IFERROR(D19/L19,"-")</f>
        <v>0.2</v>
      </c>
      <c r="N19" s="19">
        <v>111</v>
      </c>
      <c r="O19" s="19">
        <f t="shared" ref="O19:P19" si="7">D19/7</f>
        <v>0.42857142857142855</v>
      </c>
      <c r="P19" s="19">
        <f t="shared" si="7"/>
        <v>0</v>
      </c>
      <c r="Q19" s="19">
        <f t="shared" ref="Q19:Q30" si="8">ROUNDDOWN(N19/(O19+P19),0)</f>
        <v>259</v>
      </c>
      <c r="R19" s="43"/>
      <c r="S19" s="44"/>
      <c r="T19" s="45"/>
      <c r="U19" s="43">
        <v>0</v>
      </c>
      <c r="V19" s="43">
        <f t="shared" ref="V19:V30" si="9">IFERROR(U19/D19,0)</f>
        <v>0</v>
      </c>
      <c r="W19" s="43">
        <f t="shared" ref="W19:W30" si="10">IFERROR(G19/(U19+X19)*-1,0)</f>
        <v>0</v>
      </c>
      <c r="X19" s="43">
        <v>0</v>
      </c>
      <c r="Y19" s="43" t="s">
        <v>48</v>
      </c>
      <c r="Z19" s="46">
        <f t="shared" ref="Z19:Z30" si="11">IF(OR(Y19="UsLargeStandardSize",Y19="UsSmallStandardSize"),-2.4,-1.2)</f>
        <v>-2.4</v>
      </c>
      <c r="AA19" s="43">
        <v>5.9003277777777773E-2</v>
      </c>
      <c r="AB19" s="43">
        <f t="shared" ref="AB19:AB30" si="12">IFERROR(Z19*AA19*D19*3,0)</f>
        <v>-1.2744707999999998</v>
      </c>
      <c r="AC19" s="43">
        <v>-3.48</v>
      </c>
      <c r="AD19" s="43">
        <v>-6.13</v>
      </c>
      <c r="AE19" s="43">
        <v>0</v>
      </c>
      <c r="AF19" s="48">
        <v>0.103896103896103</v>
      </c>
    </row>
    <row r="20" spans="1:32" s="47" customFormat="1" ht="15.75" customHeight="1" x14ac:dyDescent="0.2">
      <c r="A20" s="2" t="s">
        <v>49</v>
      </c>
      <c r="B20" s="2"/>
      <c r="C20" s="19" t="str">
        <f t="shared" si="1"/>
        <v xml:space="preserve"> - </v>
      </c>
      <c r="D20" s="19">
        <v>0</v>
      </c>
      <c r="E20" s="19">
        <v>0</v>
      </c>
      <c r="F20" s="19">
        <v>0</v>
      </c>
      <c r="G20" s="19">
        <v>0</v>
      </c>
      <c r="H20" s="19" t="e">
        <f t="shared" si="2"/>
        <v>#DIV/0!</v>
      </c>
      <c r="I20" s="19" t="e">
        <f t="shared" si="3"/>
        <v>#DIV/0!</v>
      </c>
      <c r="J20" s="19">
        <f t="shared" si="4"/>
        <v>0</v>
      </c>
      <c r="K20" s="19" t="e">
        <f t="shared" si="5"/>
        <v>#DIV/0!</v>
      </c>
      <c r="L20" s="19">
        <v>0</v>
      </c>
      <c r="M20" s="19" t="str">
        <f t="shared" si="6"/>
        <v>-</v>
      </c>
      <c r="N20" s="19">
        <v>147</v>
      </c>
      <c r="O20" s="19">
        <f t="shared" ref="O20:P20" si="13">D20/7</f>
        <v>0</v>
      </c>
      <c r="P20" s="19">
        <f t="shared" si="13"/>
        <v>0</v>
      </c>
      <c r="Q20" s="19" t="e">
        <f t="shared" si="8"/>
        <v>#DIV/0!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s">
        <v>48</v>
      </c>
      <c r="Z20" s="46">
        <f t="shared" si="11"/>
        <v>-2.4</v>
      </c>
      <c r="AA20" s="43">
        <v>5.9003277777777773E-2</v>
      </c>
      <c r="AB20" s="43">
        <f t="shared" si="12"/>
        <v>0</v>
      </c>
      <c r="AC20" s="43">
        <v>-3.48</v>
      </c>
      <c r="AD20" s="43">
        <v>-6.13</v>
      </c>
      <c r="AE20" s="43">
        <v>0</v>
      </c>
      <c r="AF20" s="48">
        <v>0.10457516339869199</v>
      </c>
    </row>
    <row r="21" spans="1:32" s="47" customFormat="1" ht="15.75" customHeight="1" x14ac:dyDescent="0.2">
      <c r="A21" s="2" t="s">
        <v>50</v>
      </c>
      <c r="B21" s="2"/>
      <c r="C21" s="19" t="str">
        <f t="shared" si="1"/>
        <v xml:space="preserve"> - </v>
      </c>
      <c r="D21" s="19">
        <v>0</v>
      </c>
      <c r="E21" s="19">
        <v>0</v>
      </c>
      <c r="F21" s="19">
        <v>0</v>
      </c>
      <c r="G21" s="19">
        <v>-0.02</v>
      </c>
      <c r="H21" s="19" t="e">
        <f t="shared" si="2"/>
        <v>#DIV/0!</v>
      </c>
      <c r="I21" s="19" t="e">
        <f t="shared" si="3"/>
        <v>#DIV/0!</v>
      </c>
      <c r="J21" s="19">
        <f t="shared" si="4"/>
        <v>-0.02</v>
      </c>
      <c r="K21" s="19" t="e">
        <f t="shared" si="5"/>
        <v>#DIV/0!</v>
      </c>
      <c r="L21" s="19">
        <v>0</v>
      </c>
      <c r="M21" s="19" t="str">
        <f t="shared" si="6"/>
        <v>-</v>
      </c>
      <c r="N21" s="19" t="e">
        <v>#N/A</v>
      </c>
      <c r="O21" s="19">
        <f t="shared" ref="O21:P21" si="14">D21/7</f>
        <v>0</v>
      </c>
      <c r="P21" s="19">
        <f t="shared" si="14"/>
        <v>0</v>
      </c>
      <c r="Q21" s="19" t="e">
        <f t="shared" si="8"/>
        <v>#N/A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s">
        <v>48</v>
      </c>
      <c r="Z21" s="46">
        <f t="shared" si="11"/>
        <v>-2.4</v>
      </c>
      <c r="AA21" s="43">
        <v>5.9003277777777773E-2</v>
      </c>
      <c r="AB21" s="43">
        <f t="shared" si="12"/>
        <v>0</v>
      </c>
      <c r="AC21" s="43">
        <v>-3.48</v>
      </c>
      <c r="AD21" s="43">
        <v>-6.13</v>
      </c>
      <c r="AE21" s="43">
        <v>0</v>
      </c>
      <c r="AF21" s="48">
        <v>0.10457516339869199</v>
      </c>
    </row>
    <row r="22" spans="1:32" s="47" customFormat="1" ht="15.75" customHeight="1" x14ac:dyDescent="0.2">
      <c r="A22" s="2" t="s">
        <v>51</v>
      </c>
      <c r="B22" s="2"/>
      <c r="C22" s="19" t="str">
        <f t="shared" si="1"/>
        <v xml:space="preserve"> - </v>
      </c>
      <c r="D22" s="19">
        <v>0</v>
      </c>
      <c r="E22" s="19">
        <v>0</v>
      </c>
      <c r="F22" s="19">
        <v>0</v>
      </c>
      <c r="G22" s="19">
        <v>-0.06</v>
      </c>
      <c r="H22" s="19" t="e">
        <f t="shared" si="2"/>
        <v>#DIV/0!</v>
      </c>
      <c r="I22" s="19" t="e">
        <f t="shared" si="3"/>
        <v>#DIV/0!</v>
      </c>
      <c r="J22" s="19">
        <f t="shared" si="4"/>
        <v>-0.06</v>
      </c>
      <c r="K22" s="19" t="e">
        <f t="shared" si="5"/>
        <v>#DIV/0!</v>
      </c>
      <c r="L22" s="19">
        <v>0</v>
      </c>
      <c r="M22" s="19" t="str">
        <f t="shared" si="6"/>
        <v>-</v>
      </c>
      <c r="N22" s="19">
        <v>0</v>
      </c>
      <c r="O22" s="19">
        <f t="shared" ref="O22:P22" si="15">D22/7</f>
        <v>0</v>
      </c>
      <c r="P22" s="19">
        <f t="shared" si="15"/>
        <v>0</v>
      </c>
      <c r="Q22" s="19" t="e">
        <f t="shared" si="8"/>
        <v>#DIV/0!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s">
        <v>48</v>
      </c>
      <c r="Z22" s="46">
        <f t="shared" si="11"/>
        <v>-2.4</v>
      </c>
      <c r="AA22" s="43">
        <v>5.9003277777777773E-2</v>
      </c>
      <c r="AB22" s="43">
        <f t="shared" si="12"/>
        <v>0</v>
      </c>
      <c r="AC22" s="43">
        <v>-3.48</v>
      </c>
      <c r="AD22" s="43">
        <v>-6.13</v>
      </c>
      <c r="AE22" s="43">
        <v>0</v>
      </c>
      <c r="AF22" s="48">
        <v>5.2459016393442602E-2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14.99</v>
      </c>
      <c r="D23" s="19">
        <v>5</v>
      </c>
      <c r="E23" s="19">
        <v>0</v>
      </c>
      <c r="F23" s="19">
        <v>74.95</v>
      </c>
      <c r="G23" s="19">
        <v>0</v>
      </c>
      <c r="H23" s="19">
        <f t="shared" si="2"/>
        <v>0</v>
      </c>
      <c r="I23" s="19">
        <f t="shared" si="3"/>
        <v>0.18056547031354245</v>
      </c>
      <c r="J23" s="19">
        <f t="shared" si="4"/>
        <v>13.533382000000007</v>
      </c>
      <c r="K23" s="19">
        <f t="shared" si="5"/>
        <v>2.7066764000000014</v>
      </c>
      <c r="L23" s="19">
        <v>21</v>
      </c>
      <c r="M23" s="19">
        <f t="shared" si="6"/>
        <v>0.23809523809523808</v>
      </c>
      <c r="N23" s="19">
        <v>0</v>
      </c>
      <c r="O23" s="19">
        <f t="shared" ref="O23:P23" si="16">D23/7</f>
        <v>0.7142857142857143</v>
      </c>
      <c r="P23" s="19">
        <f t="shared" si="16"/>
        <v>0</v>
      </c>
      <c r="Q23" s="19">
        <f t="shared" si="8"/>
        <v>0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s">
        <v>48</v>
      </c>
      <c r="Z23" s="46">
        <f t="shared" si="11"/>
        <v>-2.4</v>
      </c>
      <c r="AA23" s="43">
        <v>5.9003277777777773E-2</v>
      </c>
      <c r="AB23" s="43">
        <f t="shared" si="12"/>
        <v>-2.1241179999999997</v>
      </c>
      <c r="AC23" s="43">
        <v>-3.48</v>
      </c>
      <c r="AD23" s="43">
        <v>-6.13</v>
      </c>
      <c r="AE23" s="43">
        <v>0</v>
      </c>
      <c r="AF23" s="48">
        <v>7.8431372549019607E-2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14.99</v>
      </c>
      <c r="D24" s="19">
        <v>1</v>
      </c>
      <c r="E24" s="19">
        <v>0</v>
      </c>
      <c r="F24" s="19">
        <v>14.99</v>
      </c>
      <c r="G24" s="19">
        <v>0</v>
      </c>
      <c r="H24" s="19">
        <f t="shared" si="2"/>
        <v>0</v>
      </c>
      <c r="I24" s="19">
        <f t="shared" si="3"/>
        <v>0.18056547031354239</v>
      </c>
      <c r="J24" s="19">
        <f t="shared" si="4"/>
        <v>2.7066764000000005</v>
      </c>
      <c r="K24" s="19">
        <f t="shared" si="5"/>
        <v>2.7066764000000005</v>
      </c>
      <c r="L24" s="19">
        <v>21</v>
      </c>
      <c r="M24" s="19">
        <f t="shared" si="6"/>
        <v>4.7619047619047616E-2</v>
      </c>
      <c r="N24" s="19">
        <v>0</v>
      </c>
      <c r="O24" s="19">
        <f t="shared" ref="O24:P24" si="17">D24/7</f>
        <v>0.14285714285714285</v>
      </c>
      <c r="P24" s="19">
        <f t="shared" si="17"/>
        <v>0</v>
      </c>
      <c r="Q24" s="19">
        <f t="shared" si="8"/>
        <v>0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s">
        <v>48</v>
      </c>
      <c r="Z24" s="46">
        <f t="shared" si="11"/>
        <v>-2.4</v>
      </c>
      <c r="AA24" s="43">
        <v>5.9003277777777773E-2</v>
      </c>
      <c r="AB24" s="43">
        <f t="shared" si="12"/>
        <v>-0.42482359999999991</v>
      </c>
      <c r="AC24" s="43">
        <v>-3.48</v>
      </c>
      <c r="AD24" s="43">
        <v>-6.13</v>
      </c>
      <c r="AE24" s="43">
        <v>0</v>
      </c>
      <c r="AF24" s="43">
        <v>0.13289036544850499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14.99</v>
      </c>
      <c r="D25" s="19">
        <v>6</v>
      </c>
      <c r="E25" s="19">
        <v>0</v>
      </c>
      <c r="F25" s="19">
        <v>89.94</v>
      </c>
      <c r="G25" s="19">
        <v>0</v>
      </c>
      <c r="H25" s="19">
        <f t="shared" si="2"/>
        <v>0</v>
      </c>
      <c r="I25" s="19">
        <f t="shared" si="3"/>
        <v>0.18056547031354236</v>
      </c>
      <c r="J25" s="19">
        <f t="shared" si="4"/>
        <v>16.240058399999999</v>
      </c>
      <c r="K25" s="19">
        <f t="shared" si="5"/>
        <v>2.7066763999999996</v>
      </c>
      <c r="L25" s="19">
        <v>31</v>
      </c>
      <c r="M25" s="19">
        <f t="shared" si="6"/>
        <v>0.19354838709677419</v>
      </c>
      <c r="N25" s="19">
        <v>0</v>
      </c>
      <c r="O25" s="19">
        <f t="shared" ref="O25:P25" si="18">D25/7</f>
        <v>0.8571428571428571</v>
      </c>
      <c r="P25" s="19">
        <f t="shared" si="18"/>
        <v>0</v>
      </c>
      <c r="Q25" s="19">
        <f t="shared" si="8"/>
        <v>0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11"/>
        <v>-2.4</v>
      </c>
      <c r="AA25" s="43">
        <v>5.9003277777777773E-2</v>
      </c>
      <c r="AB25" s="43">
        <f t="shared" si="12"/>
        <v>-2.5489415999999996</v>
      </c>
      <c r="AC25" s="43">
        <v>-3.48</v>
      </c>
      <c r="AD25" s="43">
        <v>-6.13</v>
      </c>
      <c r="AE25" s="43">
        <v>0</v>
      </c>
      <c r="AF25" s="48">
        <v>0.161073825503355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14.99</v>
      </c>
      <c r="D26" s="19">
        <v>6</v>
      </c>
      <c r="E26" s="19">
        <v>0</v>
      </c>
      <c r="F26" s="19">
        <v>89.94</v>
      </c>
      <c r="G26" s="19">
        <v>0</v>
      </c>
      <c r="H26" s="19">
        <f t="shared" si="2"/>
        <v>0</v>
      </c>
      <c r="I26" s="19">
        <f t="shared" si="3"/>
        <v>0.18056547031354236</v>
      </c>
      <c r="J26" s="19">
        <f t="shared" si="4"/>
        <v>16.240058399999999</v>
      </c>
      <c r="K26" s="19">
        <f t="shared" si="5"/>
        <v>2.7066763999999996</v>
      </c>
      <c r="L26" s="19">
        <v>28</v>
      </c>
      <c r="M26" s="19">
        <f t="shared" si="6"/>
        <v>0.21428571428571427</v>
      </c>
      <c r="N26" s="19">
        <v>0</v>
      </c>
      <c r="O26" s="19">
        <f t="shared" ref="O26:P26" si="19">D26/7</f>
        <v>0.8571428571428571</v>
      </c>
      <c r="P26" s="19">
        <f t="shared" si="19"/>
        <v>0</v>
      </c>
      <c r="Q26" s="19">
        <f t="shared" si="8"/>
        <v>0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11"/>
        <v>-2.4</v>
      </c>
      <c r="AA26" s="43">
        <v>5.9003277777777773E-2</v>
      </c>
      <c r="AB26" s="43">
        <f t="shared" si="12"/>
        <v>-2.5489415999999996</v>
      </c>
      <c r="AC26" s="43">
        <v>-3.48</v>
      </c>
      <c r="AD26" s="43">
        <v>-6.13</v>
      </c>
      <c r="AE26" s="43">
        <v>0</v>
      </c>
      <c r="AF26" s="48">
        <v>0.27586206896551702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14.99</v>
      </c>
      <c r="D27" s="19">
        <v>4</v>
      </c>
      <c r="E27" s="19">
        <v>0</v>
      </c>
      <c r="F27" s="19">
        <v>59.96</v>
      </c>
      <c r="G27" s="19">
        <v>-0.02</v>
      </c>
      <c r="H27" s="19">
        <f t="shared" si="2"/>
        <v>3.3355570380253505E-4</v>
      </c>
      <c r="I27" s="19">
        <f t="shared" si="3"/>
        <v>0.18023191460973981</v>
      </c>
      <c r="J27" s="19">
        <f t="shared" si="4"/>
        <v>10.806705599999999</v>
      </c>
      <c r="K27" s="19">
        <f t="shared" si="5"/>
        <v>2.7016763999999998</v>
      </c>
      <c r="L27" s="19">
        <v>24</v>
      </c>
      <c r="M27" s="19">
        <f t="shared" si="6"/>
        <v>0.16666666666666666</v>
      </c>
      <c r="N27" s="19">
        <v>0</v>
      </c>
      <c r="O27" s="19">
        <f t="shared" ref="O27:P27" si="20">D27/7</f>
        <v>0.5714285714285714</v>
      </c>
      <c r="P27" s="19">
        <f t="shared" si="20"/>
        <v>0</v>
      </c>
      <c r="Q27" s="19">
        <f t="shared" si="8"/>
        <v>0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11"/>
        <v>-2.4</v>
      </c>
      <c r="AA27" s="43">
        <v>5.9003277777777773E-2</v>
      </c>
      <c r="AB27" s="43">
        <f t="shared" si="12"/>
        <v>-1.6992943999999996</v>
      </c>
      <c r="AC27" s="43">
        <v>-3.48</v>
      </c>
      <c r="AD27" s="43">
        <v>-6.13</v>
      </c>
      <c r="AE27" s="43">
        <v>0</v>
      </c>
      <c r="AF27" s="48">
        <v>0.258351893095768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14.989999999999998</v>
      </c>
      <c r="D28" s="19">
        <v>7</v>
      </c>
      <c r="E28" s="19">
        <v>0</v>
      </c>
      <c r="F28" s="19">
        <v>104.92999999999999</v>
      </c>
      <c r="G28" s="19">
        <v>0</v>
      </c>
      <c r="H28" s="19">
        <f t="shared" si="2"/>
        <v>0</v>
      </c>
      <c r="I28" s="19">
        <f t="shared" si="3"/>
        <v>0.18056547031354228</v>
      </c>
      <c r="J28" s="19">
        <f t="shared" si="4"/>
        <v>18.946734799999991</v>
      </c>
      <c r="K28" s="19">
        <f t="shared" si="5"/>
        <v>2.7066763999999988</v>
      </c>
      <c r="L28" s="19">
        <v>21</v>
      </c>
      <c r="M28" s="19">
        <f t="shared" si="6"/>
        <v>0.33333333333333331</v>
      </c>
      <c r="N28" s="19">
        <v>0</v>
      </c>
      <c r="O28" s="19">
        <f t="shared" ref="O28:P28" si="21">D28/7</f>
        <v>1</v>
      </c>
      <c r="P28" s="19">
        <f t="shared" si="21"/>
        <v>0</v>
      </c>
      <c r="Q28" s="19">
        <f t="shared" si="8"/>
        <v>0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1"/>
        <v>-2.4</v>
      </c>
      <c r="AA28" s="43">
        <v>5.9003277777777773E-2</v>
      </c>
      <c r="AB28" s="43">
        <f t="shared" si="12"/>
        <v>-2.973765199999999</v>
      </c>
      <c r="AC28" s="43">
        <v>-3.48</v>
      </c>
      <c r="AD28" s="43">
        <v>-6.13</v>
      </c>
      <c r="AE28" s="43">
        <v>0</v>
      </c>
      <c r="AF28" s="48">
        <v>0.299765807962529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14.99</v>
      </c>
      <c r="D29" s="19">
        <v>3</v>
      </c>
      <c r="E29" s="19">
        <v>0</v>
      </c>
      <c r="F29" s="19">
        <v>44.97</v>
      </c>
      <c r="G29" s="19">
        <v>0</v>
      </c>
      <c r="H29" s="19">
        <f t="shared" si="2"/>
        <v>0</v>
      </c>
      <c r="I29" s="19">
        <f t="shared" si="3"/>
        <v>0.18056547031354236</v>
      </c>
      <c r="J29" s="19">
        <f t="shared" si="4"/>
        <v>8.1200291999999994</v>
      </c>
      <c r="K29" s="19">
        <f t="shared" si="5"/>
        <v>2.7066763999999996</v>
      </c>
      <c r="L29" s="19">
        <v>7</v>
      </c>
      <c r="M29" s="19">
        <f t="shared" si="6"/>
        <v>0.42857142857142855</v>
      </c>
      <c r="N29" s="19">
        <v>0</v>
      </c>
      <c r="O29" s="19">
        <f t="shared" ref="O29:P29" si="22">D29/7</f>
        <v>0.42857142857142855</v>
      </c>
      <c r="P29" s="19">
        <f t="shared" si="22"/>
        <v>0</v>
      </c>
      <c r="Q29" s="19">
        <f t="shared" si="8"/>
        <v>0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5.9003277777777773E-2</v>
      </c>
      <c r="AB29" s="43">
        <f t="shared" si="12"/>
        <v>-1.2744707999999998</v>
      </c>
      <c r="AC29" s="43">
        <v>-3.48</v>
      </c>
      <c r="AD29" s="43">
        <v>-6.13</v>
      </c>
      <c r="AE29" s="43">
        <v>0</v>
      </c>
      <c r="AF29" s="48">
        <v>0.38740920096852299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14.99</v>
      </c>
      <c r="D30" s="19">
        <v>1</v>
      </c>
      <c r="E30" s="19">
        <v>0</v>
      </c>
      <c r="F30" s="19">
        <v>14.99</v>
      </c>
      <c r="G30" s="19">
        <v>0</v>
      </c>
      <c r="H30" s="19">
        <f t="shared" si="2"/>
        <v>0</v>
      </c>
      <c r="I30" s="19">
        <f t="shared" si="3"/>
        <v>0.18056547031354239</v>
      </c>
      <c r="J30" s="19">
        <f t="shared" si="4"/>
        <v>2.7066764000000005</v>
      </c>
      <c r="K30" s="19">
        <f t="shared" si="5"/>
        <v>2.7066764000000005</v>
      </c>
      <c r="L30" s="19">
        <v>8</v>
      </c>
      <c r="M30" s="19">
        <f t="shared" si="6"/>
        <v>0.125</v>
      </c>
      <c r="N30" s="19">
        <v>0</v>
      </c>
      <c r="O30" s="19">
        <f t="shared" ref="O30:P30" si="23">D30/7</f>
        <v>0.14285714285714285</v>
      </c>
      <c r="P30" s="19">
        <f t="shared" si="23"/>
        <v>0</v>
      </c>
      <c r="Q30" s="19">
        <f t="shared" si="8"/>
        <v>0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1"/>
        <v>-2.4</v>
      </c>
      <c r="AA30" s="43">
        <v>5.9003277777777773E-2</v>
      </c>
      <c r="AB30" s="43">
        <f t="shared" si="12"/>
        <v>-0.42482359999999991</v>
      </c>
      <c r="AC30" s="43">
        <v>-3.48</v>
      </c>
      <c r="AD30" s="43">
        <v>-6.13</v>
      </c>
      <c r="AE30" s="43">
        <v>0</v>
      </c>
      <c r="AF30" s="49">
        <v>0.40897755610972503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59" priority="1" operator="lessThan">
      <formula>100</formula>
    </cfRule>
  </conditionalFormatting>
  <conditionalFormatting sqref="Q1:Q3 Q12:Q1000">
    <cfRule type="cellIs" dxfId="58" priority="2" operator="lessThan">
      <formula>100</formula>
    </cfRule>
  </conditionalFormatting>
  <conditionalFormatting sqref="I1:I3 I12:I1000">
    <cfRule type="cellIs" dxfId="57" priority="3" operator="lessThan">
      <formula>0.05</formula>
    </cfRule>
  </conditionalFormatting>
  <conditionalFormatting sqref="Q4">
    <cfRule type="cellIs" dxfId="56" priority="4" operator="lessThan">
      <formula>100</formula>
    </cfRule>
  </conditionalFormatting>
  <conditionalFormatting sqref="Q4">
    <cfRule type="cellIs" dxfId="55" priority="5" operator="lessThan">
      <formula>100</formula>
    </cfRule>
  </conditionalFormatting>
  <conditionalFormatting sqref="I4">
    <cfRule type="cellIs" dxfId="54" priority="6" operator="lessThan">
      <formula>0.05</formula>
    </cfRule>
  </conditionalFormatting>
  <conditionalFormatting sqref="Q5">
    <cfRule type="cellIs" dxfId="53" priority="7" operator="lessThan">
      <formula>100</formula>
    </cfRule>
  </conditionalFormatting>
  <conditionalFormatting sqref="Q5">
    <cfRule type="cellIs" dxfId="52" priority="8" operator="lessThan">
      <formula>100</formula>
    </cfRule>
  </conditionalFormatting>
  <conditionalFormatting sqref="I5">
    <cfRule type="cellIs" dxfId="51" priority="9" operator="lessThan">
      <formula>0.05</formula>
    </cfRule>
  </conditionalFormatting>
  <conditionalFormatting sqref="Q6:Q11">
    <cfRule type="cellIs" dxfId="50" priority="10" operator="lessThan">
      <formula>100</formula>
    </cfRule>
  </conditionalFormatting>
  <conditionalFormatting sqref="Q6:Q11">
    <cfRule type="cellIs" dxfId="49" priority="11" operator="lessThan">
      <formula>100</formula>
    </cfRule>
  </conditionalFormatting>
  <conditionalFormatting sqref="I6:I11">
    <cfRule type="cellIs" dxfId="48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IFERROR(__xludf.DUMMYFUNCTION("IFERROR(VLOOKUP(B2,IMPORTRANGE(""https://docs.google.com/spreadsheets/d/1V-qh4gaE8Fnon_cFgLuR_3iyE-fuVbrHr9YQylaPLK4/edit#gid=0"",""Sheet1!A2:F100""),2,FALSE),"""")"),"Large Size Consumer")</f>
        <v>Large Size Consumer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IFERROR(__xludf.DUMMYFUNCTION("IFERROR(VLOOKUP(B2,IMPORTRANGE(""https://docs.google.com/spreadsheets/d/1V-qh4gaE8Fnon_cFgLuR_3iyE-fuVbrHr9YQylaPLK4/edit?usp=sharing"",""Sheet1!A1:AA1000""),3,FALSE),"""")"),"B087V7PR81")</f>
        <v>B087V7PR81</v>
      </c>
      <c r="B2" s="4" t="s">
        <v>99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17.482352941176472</v>
      </c>
      <c r="D3" s="8">
        <f>SUM(D4:D99793)</f>
        <v>135</v>
      </c>
      <c r="E3" s="8"/>
      <c r="F3" s="9">
        <f t="shared" ref="F3:G3" si="0">SUM(F4:F99793)</f>
        <v>2850.6599999999985</v>
      </c>
      <c r="G3" s="9">
        <f t="shared" si="0"/>
        <v>-1037.5399999999997</v>
      </c>
      <c r="H3" s="10">
        <f>G3/F3*-1</f>
        <v>0.36396483621336823</v>
      </c>
      <c r="I3" s="11">
        <f>J3/F3</f>
        <v>-0.2338120845260396</v>
      </c>
      <c r="J3" s="9">
        <f>SUM(J4:J99793)</f>
        <v>-666.51875687499967</v>
      </c>
      <c r="K3" s="9">
        <f>J3/D3</f>
        <v>-4.9371759768518491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60</v>
      </c>
      <c r="V3" s="10">
        <f>AVERAGE(V4:V99793)</f>
        <v>0.33905509694983377</v>
      </c>
      <c r="W3" s="9">
        <f>ROUND(AVERAGE(W4:W99793),2)</f>
        <v>13.7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customHeight="1" x14ac:dyDescent="0.2">
      <c r="A12" s="2" t="s">
        <v>40</v>
      </c>
      <c r="B12" s="2"/>
      <c r="C12" s="19">
        <f t="shared" ref="C12:C30" si="1">IFERROR(F12/D12," - ")</f>
        <v>19.989999999999998</v>
      </c>
      <c r="D12" s="19">
        <v>1</v>
      </c>
      <c r="E12" s="19">
        <v>0</v>
      </c>
      <c r="F12" s="19">
        <v>19.989999999999998</v>
      </c>
      <c r="G12" s="19">
        <v>-48.91</v>
      </c>
      <c r="H12" s="19">
        <f t="shared" ref="H12:H30" si="2">G12/F12*-1</f>
        <v>2.4467233616808404</v>
      </c>
      <c r="I12" s="19">
        <f t="shared" ref="I12:I30" si="3">J12/F12</f>
        <v>-2.3677396667083546</v>
      </c>
      <c r="J12" s="19">
        <f t="shared" ref="J12:J30" si="4">F12*0.85+G12+AD12*D12+D12*AC12+AE12+AB12</f>
        <v>-47.331115937500002</v>
      </c>
      <c r="K12" s="19">
        <f t="shared" ref="K12:K30" si="5">J12/D12</f>
        <v>-47.331115937500002</v>
      </c>
      <c r="L12" s="19">
        <v>46</v>
      </c>
      <c r="M12" s="19">
        <f t="shared" ref="M12:M30" si="6">IFERROR(D12/L12,"-")</f>
        <v>2.1739130434782608E-2</v>
      </c>
      <c r="N12" s="19">
        <v>196</v>
      </c>
      <c r="O12" s="19">
        <f t="shared" ref="O12:P12" si="7">D12/7</f>
        <v>0.14285714285714285</v>
      </c>
      <c r="P12" s="19">
        <f t="shared" si="7"/>
        <v>0</v>
      </c>
      <c r="Q12" s="19">
        <f t="shared" ref="Q12:Q30" si="8">ROUNDDOWN(N12/(O12+P12),0)</f>
        <v>1372</v>
      </c>
      <c r="R12" s="43"/>
      <c r="S12" s="44"/>
      <c r="T12" s="45"/>
      <c r="U12" s="43">
        <v>1</v>
      </c>
      <c r="V12" s="43">
        <f t="shared" ref="V12:V30" si="9">IFERROR(U12/D12,0)</f>
        <v>1</v>
      </c>
      <c r="W12" s="43">
        <f t="shared" ref="W12:W30" si="10">IFERROR(G12/(U12+X12)*-1,0)</f>
        <v>24.454999999999998</v>
      </c>
      <c r="X12" s="43">
        <v>1</v>
      </c>
      <c r="Y12" s="43" t="s">
        <v>48</v>
      </c>
      <c r="Z12" s="46">
        <f t="shared" ref="Z12:Z17" si="11">IF(OR(Y12="UsLargeStandardSize",Y12="UsSmallStandardSize"),-0.75,-0.48)</f>
        <v>-0.75</v>
      </c>
      <c r="AA12" s="43">
        <v>0.24560708333333334</v>
      </c>
      <c r="AB12" s="43">
        <f t="shared" ref="AB12:AB30" si="12">IFERROR(Z12*AA12*D12*3,0)</f>
        <v>-0.55261593749999993</v>
      </c>
      <c r="AC12" s="43">
        <v>-4.9000000000000004</v>
      </c>
      <c r="AD12" s="43">
        <v>-9.9600000000000009</v>
      </c>
      <c r="AE12" s="43">
        <v>0</v>
      </c>
      <c r="AF12" s="48">
        <v>0</v>
      </c>
    </row>
    <row r="13" spans="1:32" s="47" customFormat="1" ht="15.75" customHeight="1" x14ac:dyDescent="0.2">
      <c r="A13" s="2" t="s">
        <v>41</v>
      </c>
      <c r="B13" s="23" t="s">
        <v>100</v>
      </c>
      <c r="C13" s="19">
        <f t="shared" si="1"/>
        <v>19.989999999999998</v>
      </c>
      <c r="D13" s="19">
        <v>6</v>
      </c>
      <c r="E13" s="19">
        <v>0</v>
      </c>
      <c r="F13" s="19">
        <v>119.94</v>
      </c>
      <c r="G13" s="19">
        <v>-175.89</v>
      </c>
      <c r="H13" s="19">
        <f t="shared" si="2"/>
        <v>1.4664832416208102</v>
      </c>
      <c r="I13" s="19">
        <f t="shared" si="3"/>
        <v>-1.3164640288894445</v>
      </c>
      <c r="J13" s="19">
        <f t="shared" si="4"/>
        <v>-157.89669562499998</v>
      </c>
      <c r="K13" s="19">
        <f t="shared" si="5"/>
        <v>-26.316115937499998</v>
      </c>
      <c r="L13" s="19">
        <v>132</v>
      </c>
      <c r="M13" s="19">
        <f t="shared" si="6"/>
        <v>4.5454545454545456E-2</v>
      </c>
      <c r="N13" s="19">
        <v>189</v>
      </c>
      <c r="O13" s="19">
        <f t="shared" ref="O13:P13" si="13">D13/7</f>
        <v>0.8571428571428571</v>
      </c>
      <c r="P13" s="19">
        <f t="shared" si="13"/>
        <v>0</v>
      </c>
      <c r="Q13" s="19">
        <f t="shared" si="8"/>
        <v>220</v>
      </c>
      <c r="R13" s="43"/>
      <c r="S13" s="44"/>
      <c r="T13" s="45"/>
      <c r="U13" s="43">
        <v>5</v>
      </c>
      <c r="V13" s="43">
        <f t="shared" si="9"/>
        <v>0.83333333333333337</v>
      </c>
      <c r="W13" s="43">
        <f t="shared" si="10"/>
        <v>12.563571428571427</v>
      </c>
      <c r="X13" s="43">
        <v>9</v>
      </c>
      <c r="Y13" s="43" t="s">
        <v>48</v>
      </c>
      <c r="Z13" s="46">
        <f t="shared" si="11"/>
        <v>-0.75</v>
      </c>
      <c r="AA13" s="43">
        <v>0.24560708333333334</v>
      </c>
      <c r="AB13" s="43">
        <f t="shared" si="12"/>
        <v>-3.3156956249999996</v>
      </c>
      <c r="AC13" s="43">
        <v>-3.48</v>
      </c>
      <c r="AD13" s="43">
        <v>-9.9600000000000009</v>
      </c>
      <c r="AE13" s="43">
        <v>0</v>
      </c>
      <c r="AF13" s="48">
        <v>9.3264248704663197E-2</v>
      </c>
    </row>
    <row r="14" spans="1:32" s="47" customFormat="1" ht="15.75" customHeight="1" x14ac:dyDescent="0.2">
      <c r="A14" s="2" t="s">
        <v>42</v>
      </c>
      <c r="B14" s="2" t="s">
        <v>101</v>
      </c>
      <c r="C14" s="19">
        <f t="shared" si="1"/>
        <v>19.989999999999998</v>
      </c>
      <c r="D14" s="19">
        <v>9</v>
      </c>
      <c r="E14" s="19">
        <v>0</v>
      </c>
      <c r="F14" s="19">
        <v>179.91</v>
      </c>
      <c r="G14" s="19">
        <v>-149.76999999999998</v>
      </c>
      <c r="H14" s="19">
        <f t="shared" si="2"/>
        <v>0.83247179145128114</v>
      </c>
      <c r="I14" s="19">
        <f t="shared" si="3"/>
        <v>-0.6722642788408093</v>
      </c>
      <c r="J14" s="19">
        <f t="shared" si="4"/>
        <v>-120.94706640625</v>
      </c>
      <c r="K14" s="19">
        <f t="shared" si="5"/>
        <v>-13.438562934027779</v>
      </c>
      <c r="L14" s="19">
        <v>69</v>
      </c>
      <c r="M14" s="19">
        <f t="shared" si="6"/>
        <v>0.13043478260869565</v>
      </c>
      <c r="N14" s="19">
        <v>184</v>
      </c>
      <c r="O14" s="19">
        <f t="shared" ref="O14:P14" si="14">D14/7</f>
        <v>1.2857142857142858</v>
      </c>
      <c r="P14" s="19">
        <f t="shared" si="14"/>
        <v>0</v>
      </c>
      <c r="Q14" s="19">
        <f t="shared" si="8"/>
        <v>143</v>
      </c>
      <c r="R14" s="43"/>
      <c r="S14" s="44"/>
      <c r="T14" s="45"/>
      <c r="U14" s="43">
        <v>7</v>
      </c>
      <c r="V14" s="43">
        <f t="shared" si="9"/>
        <v>0.77777777777777779</v>
      </c>
      <c r="W14" s="43">
        <f t="shared" si="10"/>
        <v>16.641111111111108</v>
      </c>
      <c r="X14" s="43">
        <v>2</v>
      </c>
      <c r="Y14" s="43" t="s">
        <v>48</v>
      </c>
      <c r="Z14" s="46">
        <f t="shared" si="11"/>
        <v>-0.75</v>
      </c>
      <c r="AA14" s="43">
        <v>0.15508969907407408</v>
      </c>
      <c r="AB14" s="43">
        <f t="shared" si="12"/>
        <v>-3.1405664062500001</v>
      </c>
      <c r="AC14" s="43">
        <v>-3.48</v>
      </c>
      <c r="AD14" s="43">
        <v>-9.9600000000000009</v>
      </c>
      <c r="AE14" s="43">
        <v>0</v>
      </c>
      <c r="AF14" s="48">
        <v>0.209677419354838</v>
      </c>
    </row>
    <row r="15" spans="1:32" s="47" customFormat="1" ht="15.75" customHeight="1" x14ac:dyDescent="0.2">
      <c r="A15" s="2" t="s">
        <v>43</v>
      </c>
      <c r="B15" s="2"/>
      <c r="C15" s="19">
        <f t="shared" si="1"/>
        <v>20.308181818181822</v>
      </c>
      <c r="D15" s="19">
        <v>44</v>
      </c>
      <c r="E15" s="19">
        <v>0</v>
      </c>
      <c r="F15" s="19">
        <v>893.56000000000017</v>
      </c>
      <c r="G15" s="19">
        <v>-186.64000000000001</v>
      </c>
      <c r="H15" s="19">
        <f t="shared" si="2"/>
        <v>0.2088723756658758</v>
      </c>
      <c r="I15" s="19">
        <f t="shared" si="3"/>
        <v>-0.1077799814319499</v>
      </c>
      <c r="J15" s="19">
        <f t="shared" si="4"/>
        <v>-96.307880208333174</v>
      </c>
      <c r="K15" s="19">
        <f t="shared" si="5"/>
        <v>-2.1888154592802995</v>
      </c>
      <c r="L15" s="19">
        <v>174</v>
      </c>
      <c r="M15" s="19">
        <f t="shared" si="6"/>
        <v>0.25287356321839083</v>
      </c>
      <c r="N15" s="19">
        <v>136</v>
      </c>
      <c r="O15" s="19">
        <f t="shared" ref="O15:P15" si="15">D15/7</f>
        <v>6.2857142857142856</v>
      </c>
      <c r="P15" s="19">
        <f t="shared" si="15"/>
        <v>0</v>
      </c>
      <c r="Q15" s="19">
        <f t="shared" si="8"/>
        <v>21</v>
      </c>
      <c r="R15" s="43"/>
      <c r="S15" s="44"/>
      <c r="T15" s="45"/>
      <c r="U15" s="43">
        <v>32</v>
      </c>
      <c r="V15" s="43">
        <f t="shared" si="9"/>
        <v>0.72727272727272729</v>
      </c>
      <c r="W15" s="43">
        <f t="shared" si="10"/>
        <v>5.1844444444444449</v>
      </c>
      <c r="X15" s="43">
        <v>4</v>
      </c>
      <c r="Y15" s="43" t="s">
        <v>48</v>
      </c>
      <c r="Z15" s="46">
        <f t="shared" si="11"/>
        <v>-0.75</v>
      </c>
      <c r="AA15" s="43">
        <v>0.15508969907407408</v>
      </c>
      <c r="AB15" s="43">
        <f t="shared" si="12"/>
        <v>-15.353880208333333</v>
      </c>
      <c r="AC15" s="43">
        <v>-4.9000000000000004</v>
      </c>
      <c r="AD15" s="43">
        <v>-9.9600000000000009</v>
      </c>
      <c r="AE15" s="43">
        <v>0</v>
      </c>
      <c r="AF15" s="48">
        <v>1.23404255319148</v>
      </c>
    </row>
    <row r="16" spans="1:32" s="47" customFormat="1" ht="15.75" customHeight="1" x14ac:dyDescent="0.2">
      <c r="A16" s="2" t="s">
        <v>44</v>
      </c>
      <c r="B16" s="2" t="s">
        <v>102</v>
      </c>
      <c r="C16" s="19">
        <f t="shared" si="1"/>
        <v>21.990000000000006</v>
      </c>
      <c r="D16" s="19">
        <v>13</v>
      </c>
      <c r="E16" s="19">
        <v>0</v>
      </c>
      <c r="F16" s="19">
        <v>285.87000000000006</v>
      </c>
      <c r="G16" s="19">
        <v>-154.69999999999999</v>
      </c>
      <c r="H16" s="19">
        <f t="shared" si="2"/>
        <v>0.54115507048658462</v>
      </c>
      <c r="I16" s="19">
        <f t="shared" si="3"/>
        <v>-0.38278543987797464</v>
      </c>
      <c r="J16" s="19">
        <f t="shared" si="4"/>
        <v>-109.42687369791663</v>
      </c>
      <c r="K16" s="19">
        <f t="shared" si="5"/>
        <v>-8.4174518229166644</v>
      </c>
      <c r="L16" s="19">
        <v>223</v>
      </c>
      <c r="M16" s="19">
        <f t="shared" si="6"/>
        <v>5.829596412556054E-2</v>
      </c>
      <c r="N16" s="19">
        <v>126</v>
      </c>
      <c r="O16" s="19">
        <f t="shared" ref="O16:P16" si="16">D16/7</f>
        <v>1.8571428571428572</v>
      </c>
      <c r="P16" s="19">
        <f t="shared" si="16"/>
        <v>0</v>
      </c>
      <c r="Q16" s="19">
        <f t="shared" si="8"/>
        <v>67</v>
      </c>
      <c r="R16" s="43"/>
      <c r="S16" s="44"/>
      <c r="T16" s="45"/>
      <c r="U16" s="43">
        <v>5</v>
      </c>
      <c r="V16" s="43">
        <f t="shared" si="9"/>
        <v>0.38461538461538464</v>
      </c>
      <c r="W16" s="43">
        <f t="shared" si="10"/>
        <v>14.063636363636363</v>
      </c>
      <c r="X16" s="43">
        <v>6</v>
      </c>
      <c r="Y16" s="43" t="s">
        <v>48</v>
      </c>
      <c r="Z16" s="46">
        <f t="shared" si="11"/>
        <v>-0.75</v>
      </c>
      <c r="AA16" s="43">
        <v>0.15508969907407408</v>
      </c>
      <c r="AB16" s="43">
        <f t="shared" si="12"/>
        <v>-4.5363736979166669</v>
      </c>
      <c r="AC16" s="43">
        <v>-4.9000000000000004</v>
      </c>
      <c r="AD16" s="43">
        <v>-9.9600000000000009</v>
      </c>
      <c r="AE16" s="43">
        <v>0</v>
      </c>
      <c r="AF16" s="48">
        <v>0.88615384615384596</v>
      </c>
    </row>
    <row r="17" spans="1:32" s="47" customFormat="1" ht="15.75" customHeight="1" x14ac:dyDescent="0.2">
      <c r="A17" s="2" t="s">
        <v>45</v>
      </c>
      <c r="B17" s="2"/>
      <c r="C17" s="19">
        <f t="shared" si="1"/>
        <v>21.990000000000002</v>
      </c>
      <c r="D17" s="19">
        <v>30</v>
      </c>
      <c r="E17" s="19">
        <v>0</v>
      </c>
      <c r="F17" s="19">
        <v>659.7</v>
      </c>
      <c r="G17" s="19">
        <v>-117.64000000000001</v>
      </c>
      <c r="H17" s="19">
        <f t="shared" si="2"/>
        <v>0.17832348036986509</v>
      </c>
      <c r="I17" s="19">
        <f t="shared" si="3"/>
        <v>-1.794092011520387E-2</v>
      </c>
      <c r="J17" s="19">
        <f t="shared" si="4"/>
        <v>-11.835624999999993</v>
      </c>
      <c r="K17" s="19">
        <f t="shared" si="5"/>
        <v>-0.3945208333333331</v>
      </c>
      <c r="L17" s="19">
        <v>179</v>
      </c>
      <c r="M17" s="19">
        <f t="shared" si="6"/>
        <v>0.16759776536312848</v>
      </c>
      <c r="N17" s="19">
        <v>94</v>
      </c>
      <c r="O17" s="19">
        <f t="shared" ref="O17:P17" si="17">D17/7</f>
        <v>4.2857142857142856</v>
      </c>
      <c r="P17" s="19">
        <f t="shared" si="17"/>
        <v>0</v>
      </c>
      <c r="Q17" s="19">
        <f t="shared" si="8"/>
        <v>21</v>
      </c>
      <c r="R17" s="43"/>
      <c r="S17" s="44"/>
      <c r="T17" s="45"/>
      <c r="U17" s="43">
        <v>3</v>
      </c>
      <c r="V17" s="43">
        <f t="shared" si="9"/>
        <v>0.1</v>
      </c>
      <c r="W17" s="43">
        <f t="shared" si="10"/>
        <v>39.213333333333338</v>
      </c>
      <c r="X17" s="43">
        <v>0</v>
      </c>
      <c r="Y17" s="43" t="s">
        <v>48</v>
      </c>
      <c r="Z17" s="46">
        <f t="shared" si="11"/>
        <v>-0.75</v>
      </c>
      <c r="AA17" s="43">
        <v>0.13541666666666666</v>
      </c>
      <c r="AB17" s="43">
        <f t="shared" si="12"/>
        <v>-9.140625</v>
      </c>
      <c r="AC17" s="43">
        <v>-4.9000000000000004</v>
      </c>
      <c r="AD17" s="43">
        <v>-9.9600000000000009</v>
      </c>
      <c r="AE17" s="43">
        <v>0</v>
      </c>
      <c r="AF17" s="48">
        <v>1.17491749174917</v>
      </c>
    </row>
    <row r="18" spans="1:32" s="47" customFormat="1" ht="15.75" customHeight="1" x14ac:dyDescent="0.2">
      <c r="A18" s="2" t="s">
        <v>46</v>
      </c>
      <c r="B18" s="2"/>
      <c r="C18" s="19">
        <f t="shared" si="1"/>
        <v>21.990000000000002</v>
      </c>
      <c r="D18" s="19">
        <v>7</v>
      </c>
      <c r="E18" s="19">
        <v>0</v>
      </c>
      <c r="F18" s="19">
        <v>153.93</v>
      </c>
      <c r="G18" s="19">
        <v>-70.319999999999993</v>
      </c>
      <c r="H18" s="19">
        <f t="shared" si="2"/>
        <v>0.45683102709023576</v>
      </c>
      <c r="I18" s="19">
        <f t="shared" si="3"/>
        <v>-0.32693107256545184</v>
      </c>
      <c r="J18" s="19">
        <f t="shared" si="4"/>
        <v>-50.3245</v>
      </c>
      <c r="K18" s="19">
        <f t="shared" si="5"/>
        <v>-7.1892142857142858</v>
      </c>
      <c r="L18" s="19">
        <v>34</v>
      </c>
      <c r="M18" s="19">
        <f t="shared" si="6"/>
        <v>0.20588235294117646</v>
      </c>
      <c r="N18" s="19">
        <v>387</v>
      </c>
      <c r="O18" s="19">
        <f t="shared" ref="O18:P18" si="18">D18/7</f>
        <v>1</v>
      </c>
      <c r="P18" s="19">
        <f t="shared" si="18"/>
        <v>0</v>
      </c>
      <c r="Q18" s="19">
        <f t="shared" si="8"/>
        <v>387</v>
      </c>
      <c r="R18" s="43"/>
      <c r="S18" s="44"/>
      <c r="T18" s="45"/>
      <c r="U18" s="43">
        <v>2</v>
      </c>
      <c r="V18" s="43">
        <f t="shared" si="9"/>
        <v>0.2857142857142857</v>
      </c>
      <c r="W18" s="43">
        <f t="shared" si="10"/>
        <v>35.159999999999997</v>
      </c>
      <c r="X18" s="43">
        <v>0</v>
      </c>
      <c r="Y18" s="43" t="s">
        <v>48</v>
      </c>
      <c r="Z18" s="46">
        <f t="shared" ref="Z18:Z30" si="19">IF(OR(Y18="UsLargeStandardSize",Y18="UsSmallStandardSize"),-2.4,-1.2)</f>
        <v>-2.4</v>
      </c>
      <c r="AA18" s="43">
        <v>0.13541666666666666</v>
      </c>
      <c r="AB18" s="43">
        <f t="shared" si="12"/>
        <v>-6.8249999999999984</v>
      </c>
      <c r="AC18" s="43">
        <v>-4.9000000000000004</v>
      </c>
      <c r="AD18" s="43">
        <v>-9.9600000000000009</v>
      </c>
      <c r="AE18" s="43">
        <v>0</v>
      </c>
      <c r="AF18" s="48">
        <v>0.76788830715532197</v>
      </c>
    </row>
    <row r="19" spans="1:32" s="47" customFormat="1" ht="15.75" customHeight="1" x14ac:dyDescent="0.2">
      <c r="A19" s="2" t="s">
        <v>47</v>
      </c>
      <c r="B19" s="2"/>
      <c r="C19" s="19">
        <f t="shared" si="1"/>
        <v>21.99</v>
      </c>
      <c r="D19" s="19">
        <v>2</v>
      </c>
      <c r="E19" s="19">
        <v>0</v>
      </c>
      <c r="F19" s="19">
        <v>43.98</v>
      </c>
      <c r="G19" s="19">
        <v>-30.93</v>
      </c>
      <c r="H19" s="19">
        <f t="shared" si="2"/>
        <v>0.7032742155525239</v>
      </c>
      <c r="I19" s="19">
        <f t="shared" si="3"/>
        <v>-0.57337426102774003</v>
      </c>
      <c r="J19" s="19">
        <f t="shared" si="4"/>
        <v>-25.217000000000006</v>
      </c>
      <c r="K19" s="19">
        <f t="shared" si="5"/>
        <v>-12.608500000000003</v>
      </c>
      <c r="L19" s="19">
        <v>29</v>
      </c>
      <c r="M19" s="19">
        <f t="shared" si="6"/>
        <v>6.8965517241379309E-2</v>
      </c>
      <c r="N19" s="19">
        <v>389</v>
      </c>
      <c r="O19" s="19">
        <f t="shared" ref="O19:P19" si="20">D19/7</f>
        <v>0.2857142857142857</v>
      </c>
      <c r="P19" s="19">
        <f t="shared" si="20"/>
        <v>0</v>
      </c>
      <c r="Q19" s="19">
        <f t="shared" si="8"/>
        <v>1361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30.93</v>
      </c>
      <c r="X19" s="43">
        <v>1</v>
      </c>
      <c r="Y19" s="43" t="s">
        <v>48</v>
      </c>
      <c r="Z19" s="46">
        <f t="shared" si="19"/>
        <v>-2.4</v>
      </c>
      <c r="AA19" s="43">
        <v>0.13541666666666666</v>
      </c>
      <c r="AB19" s="43">
        <f t="shared" si="12"/>
        <v>-1.9499999999999997</v>
      </c>
      <c r="AC19" s="43">
        <v>-4.9000000000000004</v>
      </c>
      <c r="AD19" s="43">
        <v>-9.9600000000000009</v>
      </c>
      <c r="AE19" s="43">
        <v>0</v>
      </c>
      <c r="AF19" s="48">
        <v>0.82527881040892104</v>
      </c>
    </row>
    <row r="20" spans="1:32" s="47" customFormat="1" ht="15.75" customHeight="1" x14ac:dyDescent="0.2">
      <c r="A20" s="2" t="s">
        <v>49</v>
      </c>
      <c r="B20" s="2"/>
      <c r="C20" s="19">
        <f t="shared" si="1"/>
        <v>21.99</v>
      </c>
      <c r="D20" s="19">
        <v>3</v>
      </c>
      <c r="E20" s="19">
        <v>0</v>
      </c>
      <c r="F20" s="19">
        <v>65.97</v>
      </c>
      <c r="G20" s="19">
        <v>-11.09</v>
      </c>
      <c r="H20" s="19">
        <f t="shared" si="2"/>
        <v>0.16810671517356374</v>
      </c>
      <c r="I20" s="19">
        <f t="shared" si="3"/>
        <v>-3.8206760648779849E-2</v>
      </c>
      <c r="J20" s="19">
        <f t="shared" si="4"/>
        <v>-2.5205000000000064</v>
      </c>
      <c r="K20" s="19">
        <f t="shared" si="5"/>
        <v>-0.84016666666666884</v>
      </c>
      <c r="L20" s="19">
        <v>24</v>
      </c>
      <c r="M20" s="19">
        <f t="shared" si="6"/>
        <v>0.125</v>
      </c>
      <c r="N20" s="19">
        <v>362</v>
      </c>
      <c r="O20" s="19">
        <f t="shared" ref="O20:P20" si="21">D20/7</f>
        <v>0.42857142857142855</v>
      </c>
      <c r="P20" s="19">
        <f t="shared" si="21"/>
        <v>0</v>
      </c>
      <c r="Q20" s="19">
        <f t="shared" si="8"/>
        <v>844</v>
      </c>
      <c r="R20" s="43"/>
      <c r="S20" s="44"/>
      <c r="T20" s="45"/>
      <c r="U20" s="43">
        <v>1</v>
      </c>
      <c r="V20" s="43">
        <f t="shared" si="9"/>
        <v>0.33333333333333331</v>
      </c>
      <c r="W20" s="43">
        <f t="shared" si="10"/>
        <v>11.09</v>
      </c>
      <c r="X20" s="43">
        <v>0</v>
      </c>
      <c r="Y20" s="43" t="s">
        <v>48</v>
      </c>
      <c r="Z20" s="46">
        <f t="shared" si="19"/>
        <v>-2.4</v>
      </c>
      <c r="AA20" s="43">
        <v>0.13541666666666666</v>
      </c>
      <c r="AB20" s="43">
        <f t="shared" si="12"/>
        <v>-2.9249999999999998</v>
      </c>
      <c r="AC20" s="43">
        <v>-4.9000000000000004</v>
      </c>
      <c r="AD20" s="43">
        <v>-9.9600000000000009</v>
      </c>
      <c r="AE20" s="43">
        <v>0</v>
      </c>
      <c r="AF20" s="48">
        <v>0.63865546218487301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21.99</v>
      </c>
      <c r="D21" s="19">
        <v>3</v>
      </c>
      <c r="E21" s="19">
        <v>0</v>
      </c>
      <c r="F21" s="19">
        <v>65.97</v>
      </c>
      <c r="G21" s="19">
        <v>-12.29</v>
      </c>
      <c r="H21" s="19">
        <f t="shared" si="2"/>
        <v>0.18629680157647416</v>
      </c>
      <c r="I21" s="19">
        <f t="shared" si="3"/>
        <v>-5.6396847051690194E-2</v>
      </c>
      <c r="J21" s="19">
        <f t="shared" si="4"/>
        <v>-3.7205000000000021</v>
      </c>
      <c r="K21" s="19">
        <f t="shared" si="5"/>
        <v>-1.2401666666666673</v>
      </c>
      <c r="L21" s="19">
        <v>33</v>
      </c>
      <c r="M21" s="19">
        <f t="shared" si="6"/>
        <v>9.0909090909090912E-2</v>
      </c>
      <c r="N21" s="19">
        <v>408</v>
      </c>
      <c r="O21" s="19">
        <f t="shared" ref="O21:P21" si="22">D21/7</f>
        <v>0.42857142857142855</v>
      </c>
      <c r="P21" s="19">
        <f t="shared" si="22"/>
        <v>0</v>
      </c>
      <c r="Q21" s="19">
        <f t="shared" si="8"/>
        <v>952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12.29</v>
      </c>
      <c r="X21" s="43">
        <v>1</v>
      </c>
      <c r="Y21" s="43" t="s">
        <v>48</v>
      </c>
      <c r="Z21" s="46">
        <f t="shared" si="19"/>
        <v>-2.4</v>
      </c>
      <c r="AA21" s="43">
        <v>0.13541666666666666</v>
      </c>
      <c r="AB21" s="43">
        <f t="shared" si="12"/>
        <v>-2.9249999999999998</v>
      </c>
      <c r="AC21" s="43">
        <v>-4.9000000000000004</v>
      </c>
      <c r="AD21" s="43">
        <v>-9.9600000000000009</v>
      </c>
      <c r="AE21" s="43">
        <v>0</v>
      </c>
      <c r="AF21" s="48">
        <v>0.64623955431754798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21.99</v>
      </c>
      <c r="D22" s="19">
        <v>3</v>
      </c>
      <c r="E22" s="19">
        <v>100</v>
      </c>
      <c r="F22" s="19">
        <v>65.97</v>
      </c>
      <c r="G22" s="19">
        <v>-29.270000000000003</v>
      </c>
      <c r="H22" s="19">
        <f t="shared" si="2"/>
        <v>0.44368652417765658</v>
      </c>
      <c r="I22" s="19">
        <f t="shared" si="3"/>
        <v>-0.31378656965287266</v>
      </c>
      <c r="J22" s="19">
        <f t="shared" si="4"/>
        <v>-20.700500000000009</v>
      </c>
      <c r="K22" s="19">
        <f t="shared" si="5"/>
        <v>-6.9001666666666699</v>
      </c>
      <c r="L22" s="19">
        <v>26</v>
      </c>
      <c r="M22" s="19">
        <f t="shared" si="6"/>
        <v>0.11538461538461539</v>
      </c>
      <c r="N22" s="19">
        <v>405</v>
      </c>
      <c r="O22" s="19">
        <f t="shared" ref="O22:P22" si="23">D22/7</f>
        <v>0.42857142857142855</v>
      </c>
      <c r="P22" s="19">
        <f t="shared" si="23"/>
        <v>14.285714285714286</v>
      </c>
      <c r="Q22" s="19">
        <f t="shared" si="8"/>
        <v>27</v>
      </c>
      <c r="R22" s="43"/>
      <c r="S22" s="44"/>
      <c r="T22" s="45"/>
      <c r="U22" s="43">
        <v>1</v>
      </c>
      <c r="V22" s="43">
        <f t="shared" si="9"/>
        <v>0.33333333333333331</v>
      </c>
      <c r="W22" s="43">
        <f t="shared" si="10"/>
        <v>29.270000000000003</v>
      </c>
      <c r="X22" s="43">
        <v>0</v>
      </c>
      <c r="Y22" s="43" t="s">
        <v>48</v>
      </c>
      <c r="Z22" s="46">
        <f t="shared" si="19"/>
        <v>-2.4</v>
      </c>
      <c r="AA22" s="43">
        <v>0.13541666666666666</v>
      </c>
      <c r="AB22" s="43">
        <f t="shared" si="12"/>
        <v>-2.9249999999999998</v>
      </c>
      <c r="AC22" s="43">
        <v>-4.9000000000000004</v>
      </c>
      <c r="AD22" s="43">
        <v>-9.9600000000000009</v>
      </c>
      <c r="AE22" s="43">
        <v>0</v>
      </c>
      <c r="AF22" s="48">
        <v>0.69767441860465096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21.99</v>
      </c>
      <c r="D23" s="19">
        <v>3</v>
      </c>
      <c r="E23" s="19">
        <v>0</v>
      </c>
      <c r="F23" s="19">
        <v>65.97</v>
      </c>
      <c r="G23" s="19">
        <v>-32.08</v>
      </c>
      <c r="H23" s="19">
        <f t="shared" si="2"/>
        <v>0.48628164317113837</v>
      </c>
      <c r="I23" s="19">
        <f t="shared" si="3"/>
        <v>-0.35638168864635444</v>
      </c>
      <c r="J23" s="19">
        <f t="shared" si="4"/>
        <v>-23.510500000000004</v>
      </c>
      <c r="K23" s="19">
        <f t="shared" si="5"/>
        <v>-7.8368333333333347</v>
      </c>
      <c r="L23" s="19">
        <v>45</v>
      </c>
      <c r="M23" s="19">
        <f t="shared" si="6"/>
        <v>6.6666666666666666E-2</v>
      </c>
      <c r="N23" s="19">
        <v>403</v>
      </c>
      <c r="O23" s="19">
        <f t="shared" ref="O23:P23" si="24">D23/7</f>
        <v>0.42857142857142855</v>
      </c>
      <c r="P23" s="19">
        <f t="shared" si="24"/>
        <v>0</v>
      </c>
      <c r="Q23" s="19">
        <f t="shared" si="8"/>
        <v>940</v>
      </c>
      <c r="R23" s="43"/>
      <c r="S23" s="44"/>
      <c r="T23" s="45"/>
      <c r="U23" s="43">
        <v>2</v>
      </c>
      <c r="V23" s="43">
        <f t="shared" si="9"/>
        <v>0.66666666666666663</v>
      </c>
      <c r="W23" s="43">
        <f t="shared" si="10"/>
        <v>16.04</v>
      </c>
      <c r="X23" s="43">
        <v>0</v>
      </c>
      <c r="Y23" s="43" t="s">
        <v>48</v>
      </c>
      <c r="Z23" s="46">
        <f t="shared" si="19"/>
        <v>-2.4</v>
      </c>
      <c r="AA23" s="43">
        <v>0.13541666666666666</v>
      </c>
      <c r="AB23" s="43">
        <f t="shared" si="12"/>
        <v>-2.9249999999999998</v>
      </c>
      <c r="AC23" s="43">
        <v>-4.9000000000000004</v>
      </c>
      <c r="AD23" s="43">
        <v>-9.9600000000000009</v>
      </c>
      <c r="AE23" s="43">
        <v>0</v>
      </c>
      <c r="AF23" s="48">
        <v>0.50513347022587196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22.99</v>
      </c>
      <c r="D24" s="19">
        <v>2</v>
      </c>
      <c r="E24" s="19">
        <v>0</v>
      </c>
      <c r="F24" s="19">
        <v>45.98</v>
      </c>
      <c r="G24" s="19">
        <v>-3.13</v>
      </c>
      <c r="H24" s="19">
        <f t="shared" si="2"/>
        <v>6.807307525010875E-2</v>
      </c>
      <c r="I24" s="19">
        <f t="shared" si="3"/>
        <v>9.3149195302305227E-2</v>
      </c>
      <c r="J24" s="19">
        <f t="shared" si="4"/>
        <v>4.2829999999999941</v>
      </c>
      <c r="K24" s="19">
        <f t="shared" si="5"/>
        <v>2.1414999999999971</v>
      </c>
      <c r="L24" s="19">
        <v>27</v>
      </c>
      <c r="M24" s="19">
        <f t="shared" si="6"/>
        <v>7.407407407407407E-2</v>
      </c>
      <c r="N24" s="19">
        <v>397</v>
      </c>
      <c r="O24" s="19">
        <f t="shared" ref="O24:P24" si="25">D24/7</f>
        <v>0.2857142857142857</v>
      </c>
      <c r="P24" s="19">
        <f t="shared" si="25"/>
        <v>0</v>
      </c>
      <c r="Q24" s="19">
        <f t="shared" si="8"/>
        <v>1389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s">
        <v>48</v>
      </c>
      <c r="Z24" s="46">
        <f t="shared" si="19"/>
        <v>-2.4</v>
      </c>
      <c r="AA24" s="43">
        <v>0.13541666666666666</v>
      </c>
      <c r="AB24" s="43">
        <f t="shared" si="12"/>
        <v>-1.9499999999999997</v>
      </c>
      <c r="AC24" s="43">
        <v>-4.9000000000000004</v>
      </c>
      <c r="AD24" s="43">
        <v>-9.9600000000000009</v>
      </c>
      <c r="AE24" s="43">
        <v>0</v>
      </c>
      <c r="AF24" s="43">
        <v>0.54229934924078005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22.99</v>
      </c>
      <c r="D25" s="19">
        <v>1</v>
      </c>
      <c r="E25" s="19">
        <v>0</v>
      </c>
      <c r="F25" s="19">
        <v>22.99</v>
      </c>
      <c r="G25" s="19">
        <v>0</v>
      </c>
      <c r="H25" s="19">
        <f t="shared" si="2"/>
        <v>0</v>
      </c>
      <c r="I25" s="19">
        <f t="shared" si="3"/>
        <v>0.16122227055241403</v>
      </c>
      <c r="J25" s="19">
        <f t="shared" si="4"/>
        <v>3.7064999999999984</v>
      </c>
      <c r="K25" s="19">
        <f t="shared" si="5"/>
        <v>3.7064999999999984</v>
      </c>
      <c r="L25" s="19">
        <v>10</v>
      </c>
      <c r="M25" s="19">
        <f t="shared" si="6"/>
        <v>0.1</v>
      </c>
      <c r="N25" s="19">
        <v>396</v>
      </c>
      <c r="O25" s="19">
        <f t="shared" ref="O25:P25" si="26">D25/7</f>
        <v>0.14285714285714285</v>
      </c>
      <c r="P25" s="19">
        <f t="shared" si="26"/>
        <v>0</v>
      </c>
      <c r="Q25" s="19">
        <f t="shared" si="8"/>
        <v>2772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19"/>
        <v>-2.4</v>
      </c>
      <c r="AA25" s="43">
        <v>0.13541666666666666</v>
      </c>
      <c r="AB25" s="43">
        <f t="shared" si="12"/>
        <v>-0.97499999999999987</v>
      </c>
      <c r="AC25" s="43">
        <v>-4.9000000000000004</v>
      </c>
      <c r="AD25" s="43">
        <v>-9.9600000000000009</v>
      </c>
      <c r="AE25" s="43">
        <v>0</v>
      </c>
      <c r="AF25" s="48">
        <v>0.45120859444941802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22.99</v>
      </c>
      <c r="D26" s="19">
        <v>1</v>
      </c>
      <c r="E26" s="19">
        <v>0</v>
      </c>
      <c r="F26" s="19">
        <v>22.99</v>
      </c>
      <c r="G26" s="19">
        <v>0</v>
      </c>
      <c r="H26" s="19">
        <f t="shared" si="2"/>
        <v>0</v>
      </c>
      <c r="I26" s="19">
        <f t="shared" si="3"/>
        <v>0.16122227055241403</v>
      </c>
      <c r="J26" s="19">
        <f t="shared" si="4"/>
        <v>3.7064999999999984</v>
      </c>
      <c r="K26" s="19">
        <f t="shared" si="5"/>
        <v>3.7064999999999984</v>
      </c>
      <c r="L26" s="19">
        <v>9</v>
      </c>
      <c r="M26" s="19">
        <f t="shared" si="6"/>
        <v>0.1111111111111111</v>
      </c>
      <c r="N26" s="19">
        <v>390</v>
      </c>
      <c r="O26" s="19">
        <f t="shared" ref="O26:P26" si="27">D26/7</f>
        <v>0.14285714285714285</v>
      </c>
      <c r="P26" s="19">
        <f t="shared" si="27"/>
        <v>0</v>
      </c>
      <c r="Q26" s="19">
        <f t="shared" si="8"/>
        <v>2730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19"/>
        <v>-2.4</v>
      </c>
      <c r="AA26" s="43">
        <v>0.13541666666666666</v>
      </c>
      <c r="AB26" s="43">
        <f t="shared" si="12"/>
        <v>-0.97499999999999987</v>
      </c>
      <c r="AC26" s="43">
        <v>-4.9000000000000004</v>
      </c>
      <c r="AD26" s="43">
        <v>-9.9600000000000009</v>
      </c>
      <c r="AE26" s="43">
        <v>0</v>
      </c>
      <c r="AF26" s="48">
        <v>0.44086021505376299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18.391999999999999</v>
      </c>
      <c r="D27" s="19">
        <v>5</v>
      </c>
      <c r="E27" s="19">
        <v>0</v>
      </c>
      <c r="F27" s="19">
        <v>91.96</v>
      </c>
      <c r="G27" s="19">
        <v>0</v>
      </c>
      <c r="H27" s="19">
        <f t="shared" si="2"/>
        <v>0</v>
      </c>
      <c r="I27" s="19">
        <f t="shared" si="3"/>
        <v>-1.0972161809482456E-2</v>
      </c>
      <c r="J27" s="19">
        <f t="shared" si="4"/>
        <v>-1.0090000000000066</v>
      </c>
      <c r="K27" s="19">
        <f t="shared" si="5"/>
        <v>-0.20180000000000131</v>
      </c>
      <c r="L27" s="19">
        <v>14</v>
      </c>
      <c r="M27" s="19">
        <f t="shared" si="6"/>
        <v>0.35714285714285715</v>
      </c>
      <c r="N27" s="19">
        <v>384</v>
      </c>
      <c r="O27" s="19">
        <f t="shared" ref="O27:P27" si="28">D27/7</f>
        <v>0.7142857142857143</v>
      </c>
      <c r="P27" s="19">
        <f t="shared" si="28"/>
        <v>0</v>
      </c>
      <c r="Q27" s="19">
        <f t="shared" si="8"/>
        <v>537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19"/>
        <v>-2.4</v>
      </c>
      <c r="AA27" s="43">
        <v>0.13541666666666666</v>
      </c>
      <c r="AB27" s="43">
        <f t="shared" si="12"/>
        <v>-4.8749999999999991</v>
      </c>
      <c r="AC27" s="43">
        <v>-4.9000000000000004</v>
      </c>
      <c r="AD27" s="43">
        <v>-9.9600000000000009</v>
      </c>
      <c r="AE27" s="43">
        <v>0</v>
      </c>
      <c r="AF27" s="48">
        <v>0.33699633699633702</v>
      </c>
    </row>
    <row r="28" spans="1:32" s="47" customFormat="1" ht="15.75" customHeight="1" x14ac:dyDescent="0.2">
      <c r="A28" s="2" t="s">
        <v>57</v>
      </c>
      <c r="B28" s="2"/>
      <c r="C28" s="19" t="str">
        <f t="shared" si="1"/>
        <v xml:space="preserve"> - </v>
      </c>
      <c r="D28" s="19">
        <v>0</v>
      </c>
      <c r="E28" s="19">
        <v>0</v>
      </c>
      <c r="F28" s="19">
        <v>0</v>
      </c>
      <c r="G28" s="19">
        <v>0</v>
      </c>
      <c r="H28" s="19" t="e">
        <f t="shared" si="2"/>
        <v>#DIV/0!</v>
      </c>
      <c r="I28" s="19" t="e">
        <f t="shared" si="3"/>
        <v>#DIV/0!</v>
      </c>
      <c r="J28" s="19">
        <f t="shared" si="4"/>
        <v>0</v>
      </c>
      <c r="K28" s="19" t="e">
        <f t="shared" si="5"/>
        <v>#DIV/0!</v>
      </c>
      <c r="L28" s="19">
        <v>0</v>
      </c>
      <c r="M28" s="19" t="str">
        <f t="shared" si="6"/>
        <v>-</v>
      </c>
      <c r="N28" s="19">
        <v>386</v>
      </c>
      <c r="O28" s="19">
        <f t="shared" ref="O28:P28" si="29">D28/7</f>
        <v>0</v>
      </c>
      <c r="P28" s="19">
        <f t="shared" si="29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9"/>
        <v>-2.4</v>
      </c>
      <c r="AA28" s="43">
        <v>0.13541666666666666</v>
      </c>
      <c r="AB28" s="43">
        <f t="shared" si="12"/>
        <v>0</v>
      </c>
      <c r="AC28" s="43">
        <v>-4.9000000000000004</v>
      </c>
      <c r="AD28" s="43">
        <v>-9.9600000000000009</v>
      </c>
      <c r="AE28" s="43">
        <v>0</v>
      </c>
      <c r="AF28" s="48">
        <v>0.240963855421686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22.99</v>
      </c>
      <c r="D29" s="19">
        <v>1</v>
      </c>
      <c r="E29" s="19">
        <v>0</v>
      </c>
      <c r="F29" s="19">
        <v>22.99</v>
      </c>
      <c r="G29" s="19">
        <v>-1.5499999999999998</v>
      </c>
      <c r="H29" s="19">
        <f t="shared" si="2"/>
        <v>6.7420617659852106E-2</v>
      </c>
      <c r="I29" s="19">
        <f t="shared" si="3"/>
        <v>9.3801652892561885E-2</v>
      </c>
      <c r="J29" s="19">
        <f t="shared" si="4"/>
        <v>2.1564999999999976</v>
      </c>
      <c r="K29" s="19">
        <f t="shared" si="5"/>
        <v>2.1564999999999976</v>
      </c>
      <c r="L29" s="19">
        <v>4</v>
      </c>
      <c r="M29" s="19">
        <f t="shared" si="6"/>
        <v>0.25</v>
      </c>
      <c r="N29" s="19">
        <v>357</v>
      </c>
      <c r="O29" s="19">
        <f t="shared" ref="O29:P29" si="30">D29/7</f>
        <v>0.14285714285714285</v>
      </c>
      <c r="P29" s="19">
        <f t="shared" si="30"/>
        <v>0</v>
      </c>
      <c r="Q29" s="19">
        <f t="shared" si="8"/>
        <v>2499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9"/>
        <v>-2.4</v>
      </c>
      <c r="AA29" s="43">
        <v>0.13541666666666666</v>
      </c>
      <c r="AB29" s="43">
        <f t="shared" si="12"/>
        <v>-0.97499999999999987</v>
      </c>
      <c r="AC29" s="43">
        <v>-4.9000000000000004</v>
      </c>
      <c r="AD29" s="43">
        <v>-9.9600000000000009</v>
      </c>
      <c r="AE29" s="43">
        <v>0</v>
      </c>
      <c r="AF29" s="48">
        <v>0.18971061093247499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22.99</v>
      </c>
      <c r="D30" s="19">
        <v>1</v>
      </c>
      <c r="E30" s="19">
        <v>0</v>
      </c>
      <c r="F30" s="19">
        <v>22.99</v>
      </c>
      <c r="G30" s="19">
        <v>-13.33</v>
      </c>
      <c r="H30" s="19">
        <f t="shared" si="2"/>
        <v>0.57981731187472818</v>
      </c>
      <c r="I30" s="19">
        <f t="shared" si="3"/>
        <v>-0.41859504132231418</v>
      </c>
      <c r="J30" s="19">
        <f t="shared" si="4"/>
        <v>-9.6235000000000017</v>
      </c>
      <c r="K30" s="19">
        <f t="shared" si="5"/>
        <v>-9.6235000000000017</v>
      </c>
      <c r="L30" s="19">
        <v>21</v>
      </c>
      <c r="M30" s="19">
        <f t="shared" si="6"/>
        <v>4.7619047619047616E-2</v>
      </c>
      <c r="N30" s="19">
        <v>348</v>
      </c>
      <c r="O30" s="19">
        <f t="shared" ref="O30:P30" si="31">D30/7</f>
        <v>0.14285714285714285</v>
      </c>
      <c r="P30" s="19">
        <f t="shared" si="31"/>
        <v>0</v>
      </c>
      <c r="Q30" s="19">
        <f t="shared" si="8"/>
        <v>2436</v>
      </c>
      <c r="R30" s="43"/>
      <c r="S30" s="44"/>
      <c r="T30" s="45"/>
      <c r="U30" s="43">
        <v>1</v>
      </c>
      <c r="V30" s="43">
        <f t="shared" si="9"/>
        <v>1</v>
      </c>
      <c r="W30" s="43">
        <f t="shared" si="10"/>
        <v>13.33</v>
      </c>
      <c r="X30" s="43">
        <v>0</v>
      </c>
      <c r="Y30" s="43" t="s">
        <v>48</v>
      </c>
      <c r="Z30" s="46">
        <f t="shared" si="19"/>
        <v>-2.4</v>
      </c>
      <c r="AA30" s="43">
        <v>0.13541666666666666</v>
      </c>
      <c r="AB30" s="43">
        <f t="shared" si="12"/>
        <v>-0.97499999999999987</v>
      </c>
      <c r="AC30" s="43">
        <v>-4.9000000000000004</v>
      </c>
      <c r="AD30" s="43">
        <v>-9.9600000000000009</v>
      </c>
      <c r="AE30" s="43">
        <v>0</v>
      </c>
      <c r="AF30" s="49">
        <v>0.126682501979414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47" priority="1" operator="lessThan">
      <formula>100</formula>
    </cfRule>
  </conditionalFormatting>
  <conditionalFormatting sqref="Q1:Q3 Q12:Q1000">
    <cfRule type="cellIs" dxfId="46" priority="2" operator="lessThan">
      <formula>100</formula>
    </cfRule>
  </conditionalFormatting>
  <conditionalFormatting sqref="I1:I3 I12:I1000">
    <cfRule type="cellIs" dxfId="45" priority="3" operator="lessThan">
      <formula>0.05</formula>
    </cfRule>
  </conditionalFormatting>
  <conditionalFormatting sqref="Q4">
    <cfRule type="cellIs" dxfId="44" priority="4" operator="lessThan">
      <formula>100</formula>
    </cfRule>
  </conditionalFormatting>
  <conditionalFormatting sqref="Q4">
    <cfRule type="cellIs" dxfId="43" priority="5" operator="lessThan">
      <formula>100</formula>
    </cfRule>
  </conditionalFormatting>
  <conditionalFormatting sqref="I4">
    <cfRule type="cellIs" dxfId="42" priority="6" operator="lessThan">
      <formula>0.05</formula>
    </cfRule>
  </conditionalFormatting>
  <conditionalFormatting sqref="Q5">
    <cfRule type="cellIs" dxfId="41" priority="7" operator="lessThan">
      <formula>100</formula>
    </cfRule>
  </conditionalFormatting>
  <conditionalFormatting sqref="Q5">
    <cfRule type="cellIs" dxfId="40" priority="8" operator="lessThan">
      <formula>100</formula>
    </cfRule>
  </conditionalFormatting>
  <conditionalFormatting sqref="I5">
    <cfRule type="cellIs" dxfId="39" priority="9" operator="lessThan">
      <formula>0.05</formula>
    </cfRule>
  </conditionalFormatting>
  <conditionalFormatting sqref="Q6:Q11">
    <cfRule type="cellIs" dxfId="38" priority="10" operator="lessThan">
      <formula>100</formula>
    </cfRule>
  </conditionalFormatting>
  <conditionalFormatting sqref="Q6:Q11">
    <cfRule type="cellIs" dxfId="37" priority="11" operator="lessThan">
      <formula>100</formula>
    </cfRule>
  </conditionalFormatting>
  <conditionalFormatting sqref="I6:I11">
    <cfRule type="cellIs" dxfId="36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IFERROR(__xludf.DUMMYFUNCTION("IFERROR(VLOOKUP(B2,IMPORTRANGE(""https://docs.google.com/spreadsheets/d/1V-qh4gaE8Fnon_cFgLuR_3iyE-fuVbrHr9YQylaPLK4/edit#gid=0"",""Sheet1!A2:F100""),2,FALSE),"""")"),"Backpack Consumer")</f>
        <v>Backpack Consumer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IFERROR(__xludf.DUMMYFUNCTION("IFERROR(VLOOKUP(B2,IMPORTRANGE(""https://docs.google.com/spreadsheets/d/1V-qh4gaE8Fnon_cFgLuR_3iyE-fuVbrHr9YQylaPLK4/edit?usp=sharing"",""Sheet1!A1:AA1000""),3,FALSE),"""")"),"B08BLNY5K9")</f>
        <v>B08BLNY5K9</v>
      </c>
      <c r="B2" s="4" t="s">
        <v>103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12.588235294117647</v>
      </c>
      <c r="D3" s="8">
        <f>SUM(D4:D99793)</f>
        <v>390</v>
      </c>
      <c r="E3" s="8"/>
      <c r="F3" s="9">
        <f t="shared" ref="F3:G3" si="0">SUM(F4:F99793)</f>
        <v>10621.109999999993</v>
      </c>
      <c r="G3" s="9">
        <f t="shared" si="0"/>
        <v>-1471.9300000000003</v>
      </c>
      <c r="H3" s="10">
        <f>G3/F3*-1</f>
        <v>0.13858532676904781</v>
      </c>
      <c r="I3" s="11">
        <f>J3/F3</f>
        <v>-0.14768904407590222</v>
      </c>
      <c r="J3" s="9">
        <f>SUM(J4:J99793)</f>
        <v>-1568.621582925005</v>
      </c>
      <c r="K3" s="9">
        <f>J3/D3</f>
        <v>-4.0221066228846283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117</v>
      </c>
      <c r="V3" s="10">
        <f>AVERAGE(V4:V99793)</f>
        <v>0.25861449739525721</v>
      </c>
      <c r="W3" s="9">
        <f>ROUND(AVERAGE(W4:W99793),2)</f>
        <v>8.93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customHeight="1" x14ac:dyDescent="0.2">
      <c r="A12" s="2" t="s">
        <v>40</v>
      </c>
      <c r="B12" s="2"/>
      <c r="C12" s="19">
        <f t="shared" ref="C12:C30" si="1">IFERROR(F12/D12," - ")</f>
        <v>34.99</v>
      </c>
      <c r="D12" s="19">
        <v>3</v>
      </c>
      <c r="E12" s="19">
        <v>0</v>
      </c>
      <c r="F12" s="19">
        <v>104.97</v>
      </c>
      <c r="G12" s="19">
        <v>-48.620000000000005</v>
      </c>
      <c r="H12" s="19">
        <f t="shared" ref="H12:H30" si="2">G12/F12*-1</f>
        <v>0.46317995617795565</v>
      </c>
      <c r="I12" s="19">
        <f t="shared" ref="I12:I30" si="3">J12/F12</f>
        <v>-0.2405325569210251</v>
      </c>
      <c r="J12" s="19">
        <f t="shared" ref="J12:J30" si="4">F12*0.85+G12+AD12*D12+D12*AC12+AE12+AB12</f>
        <v>-25.248702500000004</v>
      </c>
      <c r="K12" s="19">
        <f t="shared" ref="K12:K30" si="5">J12/D12</f>
        <v>-8.4162341666666673</v>
      </c>
      <c r="L12" s="19">
        <v>50</v>
      </c>
      <c r="M12" s="19">
        <f t="shared" ref="M12:M30" si="6">IFERROR(D12/L12,"-")</f>
        <v>0.06</v>
      </c>
      <c r="N12" s="19">
        <v>359</v>
      </c>
      <c r="O12" s="19">
        <f t="shared" ref="O12:P12" si="7">D12/7</f>
        <v>0.42857142857142855</v>
      </c>
      <c r="P12" s="19">
        <f t="shared" si="7"/>
        <v>0</v>
      </c>
      <c r="Q12" s="19">
        <f t="shared" ref="Q12:Q30" si="8">ROUNDDOWN(N12/(O12+P12),0)</f>
        <v>837</v>
      </c>
      <c r="R12" s="43"/>
      <c r="S12" s="44"/>
      <c r="T12" s="45"/>
      <c r="U12" s="43">
        <v>3</v>
      </c>
      <c r="V12" s="43">
        <f t="shared" ref="V12:V30" si="9">IFERROR(U12/D12,0)</f>
        <v>1</v>
      </c>
      <c r="W12" s="43">
        <f t="shared" ref="W12:W30" si="10">IFERROR(G12/(U12+X12)*-1,0)</f>
        <v>16.206666666666667</v>
      </c>
      <c r="X12" s="43">
        <v>0</v>
      </c>
      <c r="Y12" s="43" t="s">
        <v>68</v>
      </c>
      <c r="Z12" s="46">
        <f t="shared" ref="Z12:Z17" si="11">IF(OR(Y12="UsLargeStandardSize",Y12="UsSmallStandardSize"),-0.75,-0.48)</f>
        <v>-0.48</v>
      </c>
      <c r="AA12" s="43">
        <v>0.49379687499999997</v>
      </c>
      <c r="AB12" s="43">
        <f t="shared" ref="AB12:AB30" si="12">IFERROR(Z12*AA12*D12*3,0)</f>
        <v>-2.1332024999999999</v>
      </c>
      <c r="AC12" s="43">
        <v>-10.54</v>
      </c>
      <c r="AD12" s="43">
        <v>-10.7</v>
      </c>
      <c r="AE12" s="43">
        <v>0</v>
      </c>
      <c r="AF12" s="48">
        <v>2.5862068965517199E-2</v>
      </c>
    </row>
    <row r="13" spans="1:32" s="47" customFormat="1" ht="15.75" customHeight="1" x14ac:dyDescent="0.2">
      <c r="A13" s="24" t="s">
        <v>41</v>
      </c>
      <c r="B13" s="2"/>
      <c r="C13" s="19">
        <f t="shared" si="1"/>
        <v>34.99</v>
      </c>
      <c r="D13" s="19">
        <v>6</v>
      </c>
      <c r="E13" s="19">
        <v>0</v>
      </c>
      <c r="F13" s="19">
        <v>209.94000000000003</v>
      </c>
      <c r="G13" s="19">
        <v>-82.05</v>
      </c>
      <c r="H13" s="19">
        <f t="shared" si="2"/>
        <v>0.39082595027150607</v>
      </c>
      <c r="I13" s="19">
        <f t="shared" si="3"/>
        <v>-0.16817855101457541</v>
      </c>
      <c r="J13" s="19">
        <f t="shared" si="4"/>
        <v>-35.307404999999967</v>
      </c>
      <c r="K13" s="19">
        <f t="shared" si="5"/>
        <v>-5.8845674999999948</v>
      </c>
      <c r="L13" s="19">
        <v>168</v>
      </c>
      <c r="M13" s="19">
        <f t="shared" si="6"/>
        <v>3.5714285714285712E-2</v>
      </c>
      <c r="N13" s="19">
        <v>324</v>
      </c>
      <c r="O13" s="19">
        <f t="shared" ref="O13:P13" si="13">D13/7</f>
        <v>0.8571428571428571</v>
      </c>
      <c r="P13" s="19">
        <f t="shared" si="13"/>
        <v>0</v>
      </c>
      <c r="Q13" s="19">
        <f t="shared" si="8"/>
        <v>378</v>
      </c>
      <c r="R13" s="43"/>
      <c r="S13" s="44"/>
      <c r="T13" s="45"/>
      <c r="U13" s="43">
        <v>2</v>
      </c>
      <c r="V13" s="43">
        <f t="shared" si="9"/>
        <v>0.33333333333333331</v>
      </c>
      <c r="W13" s="43">
        <f t="shared" si="10"/>
        <v>41.024999999999999</v>
      </c>
      <c r="X13" s="43">
        <v>0</v>
      </c>
      <c r="Y13" s="43" t="s">
        <v>68</v>
      </c>
      <c r="Z13" s="46">
        <f t="shared" si="11"/>
        <v>-0.48</v>
      </c>
      <c r="AA13" s="43">
        <v>0.49379687499999997</v>
      </c>
      <c r="AB13" s="43">
        <f t="shared" si="12"/>
        <v>-4.2664049999999998</v>
      </c>
      <c r="AC13" s="43">
        <v>-10.54</v>
      </c>
      <c r="AD13" s="43">
        <v>-10.7</v>
      </c>
      <c r="AE13" s="43">
        <v>0</v>
      </c>
      <c r="AF13" s="48">
        <v>8.0357142857142794E-2</v>
      </c>
    </row>
    <row r="14" spans="1:32" s="47" customFormat="1" ht="15.75" customHeight="1" x14ac:dyDescent="0.2">
      <c r="A14" s="2" t="s">
        <v>42</v>
      </c>
      <c r="B14" s="2" t="s">
        <v>101</v>
      </c>
      <c r="C14" s="19">
        <f t="shared" si="1"/>
        <v>34.99</v>
      </c>
      <c r="D14" s="19">
        <v>13</v>
      </c>
      <c r="E14" s="19">
        <v>0</v>
      </c>
      <c r="F14" s="19">
        <v>454.87000000000006</v>
      </c>
      <c r="G14" s="19">
        <v>-87.199999999999989</v>
      </c>
      <c r="H14" s="19">
        <f t="shared" si="2"/>
        <v>0.19170312396948574</v>
      </c>
      <c r="I14" s="19">
        <f t="shared" si="3"/>
        <v>3.0944275287444964E-2</v>
      </c>
      <c r="J14" s="19">
        <f t="shared" si="4"/>
        <v>14.075622500000092</v>
      </c>
      <c r="K14" s="19">
        <f t="shared" si="5"/>
        <v>1.0827401923076994</v>
      </c>
      <c r="L14" s="19">
        <v>42</v>
      </c>
      <c r="M14" s="19">
        <f t="shared" si="6"/>
        <v>0.30952380952380953</v>
      </c>
      <c r="N14" s="19">
        <v>312</v>
      </c>
      <c r="O14" s="19">
        <f t="shared" ref="O14:P14" si="14">D14/7</f>
        <v>1.8571428571428572</v>
      </c>
      <c r="P14" s="19">
        <f t="shared" si="14"/>
        <v>0</v>
      </c>
      <c r="Q14" s="19">
        <f t="shared" si="8"/>
        <v>168</v>
      </c>
      <c r="R14" s="43"/>
      <c r="S14" s="44"/>
      <c r="T14" s="45"/>
      <c r="U14" s="43">
        <v>9</v>
      </c>
      <c r="V14" s="43">
        <f t="shared" si="9"/>
        <v>0.69230769230769229</v>
      </c>
      <c r="W14" s="43">
        <f t="shared" si="10"/>
        <v>9.6888888888888882</v>
      </c>
      <c r="X14" s="43">
        <v>0</v>
      </c>
      <c r="Y14" s="43" t="s">
        <v>68</v>
      </c>
      <c r="Z14" s="46">
        <f t="shared" si="11"/>
        <v>-0.48</v>
      </c>
      <c r="AA14" s="43">
        <v>0.49379687499999997</v>
      </c>
      <c r="AB14" s="43">
        <f t="shared" si="12"/>
        <v>-9.2438774999999982</v>
      </c>
      <c r="AC14" s="43">
        <v>-10.54</v>
      </c>
      <c r="AD14" s="43">
        <v>-10.7</v>
      </c>
      <c r="AE14" s="43">
        <v>0</v>
      </c>
      <c r="AF14" s="48">
        <v>0.108108108108108</v>
      </c>
    </row>
    <row r="15" spans="1:32" s="47" customFormat="1" ht="15.75" customHeight="1" x14ac:dyDescent="0.2">
      <c r="A15" s="2" t="s">
        <v>43</v>
      </c>
      <c r="B15" s="2" t="s">
        <v>104</v>
      </c>
      <c r="C15" s="19">
        <f t="shared" si="1"/>
        <v>28.323333333333338</v>
      </c>
      <c r="D15" s="19">
        <v>42</v>
      </c>
      <c r="E15" s="19">
        <v>0</v>
      </c>
      <c r="F15" s="19">
        <v>1189.5800000000002</v>
      </c>
      <c r="G15" s="19">
        <v>-204.74</v>
      </c>
      <c r="H15" s="19">
        <f t="shared" si="2"/>
        <v>0.17211116528522671</v>
      </c>
      <c r="I15" s="19">
        <f t="shared" si="3"/>
        <v>-0.12396125943610337</v>
      </c>
      <c r="J15" s="19">
        <f t="shared" si="4"/>
        <v>-147.46183499999987</v>
      </c>
      <c r="K15" s="19">
        <f t="shared" si="5"/>
        <v>-3.5109960714285684</v>
      </c>
      <c r="L15" s="19">
        <v>267</v>
      </c>
      <c r="M15" s="19">
        <f t="shared" si="6"/>
        <v>0.15730337078651685</v>
      </c>
      <c r="N15" s="19">
        <v>273</v>
      </c>
      <c r="O15" s="19">
        <f t="shared" ref="O15:P15" si="15">D15/7</f>
        <v>6</v>
      </c>
      <c r="P15" s="19">
        <f t="shared" si="15"/>
        <v>0</v>
      </c>
      <c r="Q15" s="19">
        <f t="shared" si="8"/>
        <v>45</v>
      </c>
      <c r="R15" s="43"/>
      <c r="S15" s="44"/>
      <c r="T15" s="45"/>
      <c r="U15" s="43">
        <v>20</v>
      </c>
      <c r="V15" s="43">
        <f t="shared" si="9"/>
        <v>0.47619047619047616</v>
      </c>
      <c r="W15" s="43">
        <f t="shared" si="10"/>
        <v>8.1896000000000004</v>
      </c>
      <c r="X15" s="43">
        <v>5</v>
      </c>
      <c r="Y15" s="43" t="s">
        <v>68</v>
      </c>
      <c r="Z15" s="46">
        <f t="shared" si="11"/>
        <v>-0.48</v>
      </c>
      <c r="AA15" s="43">
        <v>0.49379687499999997</v>
      </c>
      <c r="AB15" s="43">
        <f t="shared" si="12"/>
        <v>-29.864834999999996</v>
      </c>
      <c r="AC15" s="43">
        <v>-11.3</v>
      </c>
      <c r="AD15" s="43">
        <v>-10.7</v>
      </c>
      <c r="AE15" s="43">
        <v>0</v>
      </c>
      <c r="AF15" s="48">
        <v>0.37133550488599298</v>
      </c>
    </row>
    <row r="16" spans="1:32" s="47" customFormat="1" ht="15.75" customHeight="1" x14ac:dyDescent="0.2">
      <c r="A16" s="2" t="s">
        <v>44</v>
      </c>
      <c r="B16" s="2" t="s">
        <v>105</v>
      </c>
      <c r="C16" s="19">
        <f t="shared" si="1"/>
        <v>24.990000000000006</v>
      </c>
      <c r="D16" s="19">
        <v>62</v>
      </c>
      <c r="E16" s="19">
        <v>0</v>
      </c>
      <c r="F16" s="19">
        <v>1549.3800000000003</v>
      </c>
      <c r="G16" s="19">
        <v>-193.16000000000003</v>
      </c>
      <c r="H16" s="19">
        <f t="shared" si="2"/>
        <v>0.12466922252772075</v>
      </c>
      <c r="I16" s="19">
        <f t="shared" si="3"/>
        <v>-0.18347544501671625</v>
      </c>
      <c r="J16" s="19">
        <f t="shared" si="4"/>
        <v>-284.2731849999999</v>
      </c>
      <c r="K16" s="19">
        <f t="shared" si="5"/>
        <v>-4.5850513709677401</v>
      </c>
      <c r="L16" s="19">
        <v>251</v>
      </c>
      <c r="M16" s="19">
        <f t="shared" si="6"/>
        <v>0.24701195219123506</v>
      </c>
      <c r="N16" s="19">
        <v>211</v>
      </c>
      <c r="O16" s="19">
        <f t="shared" ref="O16:P16" si="16">D16/7</f>
        <v>8.8571428571428577</v>
      </c>
      <c r="P16" s="19">
        <f t="shared" si="16"/>
        <v>0</v>
      </c>
      <c r="Q16" s="19">
        <f t="shared" si="8"/>
        <v>23</v>
      </c>
      <c r="R16" s="43"/>
      <c r="S16" s="44"/>
      <c r="T16" s="45"/>
      <c r="U16" s="43">
        <v>20</v>
      </c>
      <c r="V16" s="43">
        <f t="shared" si="9"/>
        <v>0.32258064516129031</v>
      </c>
      <c r="W16" s="43">
        <f t="shared" si="10"/>
        <v>8.7800000000000011</v>
      </c>
      <c r="X16" s="43">
        <v>2</v>
      </c>
      <c r="Y16" s="43" t="s">
        <v>68</v>
      </c>
      <c r="Z16" s="46">
        <f t="shared" si="11"/>
        <v>-0.48</v>
      </c>
      <c r="AA16" s="43">
        <v>0.49379687499999997</v>
      </c>
      <c r="AB16" s="43">
        <f t="shared" si="12"/>
        <v>-44.086184999999993</v>
      </c>
      <c r="AC16" s="43">
        <v>-11.3</v>
      </c>
      <c r="AD16" s="43">
        <v>-10.7</v>
      </c>
      <c r="AE16" s="43">
        <v>0</v>
      </c>
      <c r="AF16" s="48">
        <v>0.79173838209982705</v>
      </c>
    </row>
    <row r="17" spans="1:32" s="47" customFormat="1" ht="15.75" customHeight="1" x14ac:dyDescent="0.2">
      <c r="A17" s="2" t="s">
        <v>45</v>
      </c>
      <c r="B17" s="2"/>
      <c r="C17" s="19">
        <f t="shared" si="1"/>
        <v>24.778220338982997</v>
      </c>
      <c r="D17" s="19">
        <v>118</v>
      </c>
      <c r="E17" s="19">
        <v>0</v>
      </c>
      <c r="F17" s="19">
        <v>2923.8299999999936</v>
      </c>
      <c r="G17" s="19">
        <v>-199.14999999999998</v>
      </c>
      <c r="H17" s="19">
        <f t="shared" si="2"/>
        <v>6.8112715171538843E-2</v>
      </c>
      <c r="I17" s="19">
        <f t="shared" si="3"/>
        <v>-0.14540812463447148</v>
      </c>
      <c r="J17" s="19">
        <f t="shared" si="4"/>
        <v>-425.14863705000579</v>
      </c>
      <c r="K17" s="19">
        <f t="shared" si="5"/>
        <v>-3.6029545512712353</v>
      </c>
      <c r="L17" s="19">
        <v>310</v>
      </c>
      <c r="M17" s="19">
        <f t="shared" si="6"/>
        <v>0.38064516129032255</v>
      </c>
      <c r="N17" s="19">
        <v>74</v>
      </c>
      <c r="O17" s="19">
        <f t="shared" ref="O17:P17" si="17">D17/7</f>
        <v>16.857142857142858</v>
      </c>
      <c r="P17" s="19">
        <f t="shared" si="17"/>
        <v>0</v>
      </c>
      <c r="Q17" s="19">
        <f t="shared" si="8"/>
        <v>4</v>
      </c>
      <c r="R17" s="43"/>
      <c r="S17" s="44"/>
      <c r="T17" s="45"/>
      <c r="U17" s="43">
        <v>18</v>
      </c>
      <c r="V17" s="43">
        <f t="shared" si="9"/>
        <v>0.15254237288135594</v>
      </c>
      <c r="W17" s="43">
        <f t="shared" si="10"/>
        <v>9.9574999999999996</v>
      </c>
      <c r="X17" s="43">
        <v>2</v>
      </c>
      <c r="Y17" s="43" t="s">
        <v>68</v>
      </c>
      <c r="Z17" s="46">
        <f t="shared" si="11"/>
        <v>-0.48</v>
      </c>
      <c r="AA17" s="43">
        <v>0.67828470486111114</v>
      </c>
      <c r="AB17" s="43">
        <f t="shared" si="12"/>
        <v>-115.25413705</v>
      </c>
      <c r="AC17" s="43">
        <v>-11.3</v>
      </c>
      <c r="AD17" s="43">
        <v>-10.7</v>
      </c>
      <c r="AE17" s="43">
        <v>0</v>
      </c>
      <c r="AF17" s="48">
        <v>2.1461187214611801</v>
      </c>
    </row>
    <row r="18" spans="1:32" s="47" customFormat="1" ht="15.75" customHeight="1" x14ac:dyDescent="0.2">
      <c r="A18" s="2" t="s">
        <v>46</v>
      </c>
      <c r="B18" s="2"/>
      <c r="C18" s="19">
        <f t="shared" si="1"/>
        <v>26.71413793103449</v>
      </c>
      <c r="D18" s="19">
        <v>58</v>
      </c>
      <c r="E18" s="19">
        <v>0</v>
      </c>
      <c r="F18" s="19">
        <v>1549.4200000000003</v>
      </c>
      <c r="G18" s="19">
        <v>-183.10000000000002</v>
      </c>
      <c r="H18" s="19">
        <f t="shared" si="2"/>
        <v>0.11817325192652733</v>
      </c>
      <c r="I18" s="19">
        <f t="shared" si="3"/>
        <v>-0.18311293669566667</v>
      </c>
      <c r="J18" s="19">
        <f t="shared" si="4"/>
        <v>-283.71884637499988</v>
      </c>
      <c r="K18" s="19">
        <f t="shared" si="5"/>
        <v>-4.8917042478448254</v>
      </c>
      <c r="L18" s="19">
        <v>221</v>
      </c>
      <c r="M18" s="19">
        <f t="shared" si="6"/>
        <v>0.26244343891402716</v>
      </c>
      <c r="N18" s="19">
        <v>195</v>
      </c>
      <c r="O18" s="19">
        <f t="shared" ref="O18:P18" si="18">D18/7</f>
        <v>8.2857142857142865</v>
      </c>
      <c r="P18" s="19">
        <f t="shared" si="18"/>
        <v>0</v>
      </c>
      <c r="Q18" s="19">
        <f t="shared" si="8"/>
        <v>23</v>
      </c>
      <c r="R18" s="43"/>
      <c r="S18" s="44"/>
      <c r="T18" s="45"/>
      <c r="U18" s="43">
        <v>9</v>
      </c>
      <c r="V18" s="43">
        <f t="shared" si="9"/>
        <v>0.15517241379310345</v>
      </c>
      <c r="W18" s="43">
        <f t="shared" si="10"/>
        <v>20.344444444444449</v>
      </c>
      <c r="X18" s="43">
        <v>0</v>
      </c>
      <c r="Y18" s="43" t="s">
        <v>68</v>
      </c>
      <c r="Z18" s="46">
        <f t="shared" ref="Z18:Z30" si="19">IF(OR(Y18="UsLargeStandardSize",Y18="UsSmallStandardSize"),-2.4,-1.2)</f>
        <v>-1.2</v>
      </c>
      <c r="AA18" s="43">
        <v>0.67828470486111114</v>
      </c>
      <c r="AB18" s="43">
        <f t="shared" si="12"/>
        <v>-141.62584637500001</v>
      </c>
      <c r="AC18" s="43">
        <v>-11.3</v>
      </c>
      <c r="AD18" s="43">
        <v>-10.7</v>
      </c>
      <c r="AE18" s="43">
        <v>0</v>
      </c>
      <c r="AF18" s="48">
        <v>2.2651515151515098</v>
      </c>
    </row>
    <row r="19" spans="1:32" s="47" customFormat="1" ht="15.75" customHeight="1" x14ac:dyDescent="0.2">
      <c r="A19" s="2" t="s">
        <v>47</v>
      </c>
      <c r="B19" s="2"/>
      <c r="C19" s="19">
        <f t="shared" si="1"/>
        <v>29.990000000000006</v>
      </c>
      <c r="D19" s="19">
        <v>26</v>
      </c>
      <c r="E19" s="19">
        <v>0</v>
      </c>
      <c r="F19" s="19">
        <v>779.74000000000012</v>
      </c>
      <c r="G19" s="19">
        <v>-150.89999999999998</v>
      </c>
      <c r="H19" s="19">
        <f t="shared" si="2"/>
        <v>0.19352604714391972</v>
      </c>
      <c r="I19" s="19">
        <f t="shared" si="3"/>
        <v>-0.15852521144868784</v>
      </c>
      <c r="J19" s="19">
        <f t="shared" si="4"/>
        <v>-123.60844837499988</v>
      </c>
      <c r="K19" s="19">
        <f t="shared" si="5"/>
        <v>-4.7541710913461497</v>
      </c>
      <c r="L19" s="19">
        <v>188</v>
      </c>
      <c r="M19" s="19">
        <f t="shared" si="6"/>
        <v>0.13829787234042554</v>
      </c>
      <c r="N19" s="19">
        <v>171</v>
      </c>
      <c r="O19" s="19">
        <f t="shared" ref="O19:P19" si="20">D19/7</f>
        <v>3.7142857142857144</v>
      </c>
      <c r="P19" s="19">
        <f t="shared" si="20"/>
        <v>0</v>
      </c>
      <c r="Q19" s="19">
        <f t="shared" si="8"/>
        <v>46</v>
      </c>
      <c r="R19" s="43"/>
      <c r="S19" s="44"/>
      <c r="T19" s="45"/>
      <c r="U19" s="43">
        <v>8</v>
      </c>
      <c r="V19" s="43">
        <f t="shared" si="9"/>
        <v>0.30769230769230771</v>
      </c>
      <c r="W19" s="43">
        <f t="shared" si="10"/>
        <v>18.862499999999997</v>
      </c>
      <c r="X19" s="43">
        <v>0</v>
      </c>
      <c r="Y19" s="43" t="s">
        <v>68</v>
      </c>
      <c r="Z19" s="46">
        <f t="shared" si="19"/>
        <v>-1.2</v>
      </c>
      <c r="AA19" s="43">
        <v>0.67828470486111114</v>
      </c>
      <c r="AB19" s="43">
        <f t="shared" si="12"/>
        <v>-63.487448375000007</v>
      </c>
      <c r="AC19" s="43">
        <v>-11.3</v>
      </c>
      <c r="AD19" s="43">
        <v>-10.7</v>
      </c>
      <c r="AE19" s="43">
        <v>0</v>
      </c>
      <c r="AF19" s="48">
        <v>2.5882352941176401</v>
      </c>
    </row>
    <row r="20" spans="1:32" s="47" customFormat="1" ht="15.75" customHeight="1" x14ac:dyDescent="0.2">
      <c r="A20" s="2" t="s">
        <v>49</v>
      </c>
      <c r="B20" s="2"/>
      <c r="C20" s="19">
        <f t="shared" si="1"/>
        <v>29.990000000000006</v>
      </c>
      <c r="D20" s="19">
        <v>34</v>
      </c>
      <c r="E20" s="19">
        <v>90</v>
      </c>
      <c r="F20" s="19">
        <v>1019.6600000000002</v>
      </c>
      <c r="G20" s="19">
        <v>-136.22</v>
      </c>
      <c r="H20" s="19">
        <f t="shared" si="2"/>
        <v>0.13359355079144025</v>
      </c>
      <c r="I20" s="19">
        <f t="shared" si="3"/>
        <v>-9.8592715096208428E-2</v>
      </c>
      <c r="J20" s="19">
        <f t="shared" si="4"/>
        <v>-100.5310478749999</v>
      </c>
      <c r="K20" s="19">
        <f t="shared" si="5"/>
        <v>-2.9567955257352914</v>
      </c>
      <c r="L20" s="19">
        <v>262</v>
      </c>
      <c r="M20" s="19">
        <f t="shared" si="6"/>
        <v>0.12977099236641221</v>
      </c>
      <c r="N20" s="19">
        <v>128</v>
      </c>
      <c r="O20" s="19">
        <f t="shared" ref="O20:P20" si="21">D20/7</f>
        <v>4.8571428571428568</v>
      </c>
      <c r="P20" s="19">
        <f t="shared" si="21"/>
        <v>12.857142857142858</v>
      </c>
      <c r="Q20" s="19">
        <f t="shared" si="8"/>
        <v>7</v>
      </c>
      <c r="R20" s="43"/>
      <c r="S20" s="44"/>
      <c r="T20" s="45"/>
      <c r="U20" s="43">
        <v>13</v>
      </c>
      <c r="V20" s="43">
        <f t="shared" si="9"/>
        <v>0.38235294117647056</v>
      </c>
      <c r="W20" s="43">
        <f t="shared" si="10"/>
        <v>10.478461538461538</v>
      </c>
      <c r="X20" s="43">
        <v>0</v>
      </c>
      <c r="Y20" s="43" t="s">
        <v>68</v>
      </c>
      <c r="Z20" s="46">
        <f t="shared" si="19"/>
        <v>-1.2</v>
      </c>
      <c r="AA20" s="43">
        <v>0.67828470486111114</v>
      </c>
      <c r="AB20" s="43">
        <f t="shared" si="12"/>
        <v>-83.022047874999998</v>
      </c>
      <c r="AC20" s="43">
        <v>-11.3</v>
      </c>
      <c r="AD20" s="43">
        <v>-10.7</v>
      </c>
      <c r="AE20" s="43">
        <v>0</v>
      </c>
      <c r="AF20" s="48">
        <v>1.9130434782608601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29.990000000000006</v>
      </c>
      <c r="D21" s="19">
        <v>17</v>
      </c>
      <c r="E21" s="19">
        <v>0</v>
      </c>
      <c r="F21" s="19">
        <v>509.8300000000001</v>
      </c>
      <c r="G21" s="19">
        <v>-129.12</v>
      </c>
      <c r="H21" s="19">
        <f t="shared" si="2"/>
        <v>0.25326089088519699</v>
      </c>
      <c r="I21" s="19">
        <f t="shared" si="3"/>
        <v>-0.21826005518996514</v>
      </c>
      <c r="J21" s="19">
        <f t="shared" si="4"/>
        <v>-111.27552393749994</v>
      </c>
      <c r="K21" s="19">
        <f t="shared" si="5"/>
        <v>-6.5456190551470552</v>
      </c>
      <c r="L21" s="19">
        <v>179</v>
      </c>
      <c r="M21" s="19">
        <f t="shared" si="6"/>
        <v>9.4972067039106142E-2</v>
      </c>
      <c r="N21" s="19">
        <v>65</v>
      </c>
      <c r="O21" s="19">
        <f t="shared" ref="O21:P21" si="22">D21/7</f>
        <v>2.4285714285714284</v>
      </c>
      <c r="P21" s="19">
        <f t="shared" si="22"/>
        <v>0</v>
      </c>
      <c r="Q21" s="19">
        <f t="shared" si="8"/>
        <v>26</v>
      </c>
      <c r="R21" s="43"/>
      <c r="S21" s="44"/>
      <c r="T21" s="45"/>
      <c r="U21" s="43">
        <v>11</v>
      </c>
      <c r="V21" s="43">
        <f t="shared" si="9"/>
        <v>0.6470588235294118</v>
      </c>
      <c r="W21" s="43">
        <f t="shared" si="10"/>
        <v>11.738181818181818</v>
      </c>
      <c r="X21" s="43">
        <v>0</v>
      </c>
      <c r="Y21" s="43" t="s">
        <v>68</v>
      </c>
      <c r="Z21" s="46">
        <f t="shared" si="19"/>
        <v>-1.2</v>
      </c>
      <c r="AA21" s="43">
        <v>0.67828470486111114</v>
      </c>
      <c r="AB21" s="43">
        <f t="shared" si="12"/>
        <v>-41.511023937499999</v>
      </c>
      <c r="AC21" s="43">
        <v>-11.3</v>
      </c>
      <c r="AD21" s="43">
        <v>-10.7</v>
      </c>
      <c r="AE21" s="43">
        <v>0</v>
      </c>
      <c r="AF21" s="48">
        <v>2.4038461538461502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29.989999999999995</v>
      </c>
      <c r="D22" s="19">
        <v>9</v>
      </c>
      <c r="E22" s="19">
        <v>0</v>
      </c>
      <c r="F22" s="19">
        <v>269.90999999999997</v>
      </c>
      <c r="G22" s="19">
        <v>-57.67</v>
      </c>
      <c r="H22" s="19">
        <f t="shared" si="2"/>
        <v>0.21366381386388059</v>
      </c>
      <c r="I22" s="19">
        <f t="shared" si="3"/>
        <v>-0.17866297816864893</v>
      </c>
      <c r="J22" s="19">
        <f t="shared" si="4"/>
        <v>-48.222924437500026</v>
      </c>
      <c r="K22" s="19">
        <f t="shared" si="5"/>
        <v>-5.3581027152777807</v>
      </c>
      <c r="L22" s="19">
        <v>67</v>
      </c>
      <c r="M22" s="19">
        <f t="shared" si="6"/>
        <v>0.13432835820895522</v>
      </c>
      <c r="N22" s="19">
        <v>61</v>
      </c>
      <c r="O22" s="19">
        <f t="shared" ref="O22:P22" si="23">D22/7</f>
        <v>1.2857142857142858</v>
      </c>
      <c r="P22" s="19">
        <f t="shared" si="23"/>
        <v>0</v>
      </c>
      <c r="Q22" s="19">
        <f t="shared" si="8"/>
        <v>47</v>
      </c>
      <c r="R22" s="43"/>
      <c r="S22" s="44"/>
      <c r="T22" s="45"/>
      <c r="U22" s="43">
        <v>4</v>
      </c>
      <c r="V22" s="43">
        <f t="shared" si="9"/>
        <v>0.44444444444444442</v>
      </c>
      <c r="W22" s="43">
        <f t="shared" si="10"/>
        <v>14.4175</v>
      </c>
      <c r="X22" s="43">
        <v>0</v>
      </c>
      <c r="Y22" s="43" t="s">
        <v>68</v>
      </c>
      <c r="Z22" s="46">
        <f t="shared" si="19"/>
        <v>-1.2</v>
      </c>
      <c r="AA22" s="43">
        <v>0.67828470486111114</v>
      </c>
      <c r="AB22" s="43">
        <f t="shared" si="12"/>
        <v>-21.9764244375</v>
      </c>
      <c r="AC22" s="43">
        <v>-11.3</v>
      </c>
      <c r="AD22" s="43">
        <v>-10.7</v>
      </c>
      <c r="AE22" s="43">
        <v>0</v>
      </c>
      <c r="AF22" s="48">
        <v>3.26890756302521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29.99</v>
      </c>
      <c r="D23" s="19">
        <v>2</v>
      </c>
      <c r="E23" s="19">
        <v>0</v>
      </c>
      <c r="F23" s="19">
        <v>59.98</v>
      </c>
      <c r="G23" s="19">
        <v>0</v>
      </c>
      <c r="H23" s="19">
        <f t="shared" si="2"/>
        <v>0</v>
      </c>
      <c r="I23" s="19">
        <f t="shared" si="3"/>
        <v>3.5000835695231686E-2</v>
      </c>
      <c r="J23" s="19">
        <f t="shared" si="4"/>
        <v>2.0993501249999964</v>
      </c>
      <c r="K23" s="19">
        <f t="shared" si="5"/>
        <v>1.0496750624999982</v>
      </c>
      <c r="L23" s="19">
        <v>17</v>
      </c>
      <c r="M23" s="19">
        <f t="shared" si="6"/>
        <v>0.11764705882352941</v>
      </c>
      <c r="N23" s="19">
        <v>60</v>
      </c>
      <c r="O23" s="19">
        <f t="shared" ref="O23:P23" si="24">D23/7</f>
        <v>0.2857142857142857</v>
      </c>
      <c r="P23" s="19">
        <f t="shared" si="24"/>
        <v>0</v>
      </c>
      <c r="Q23" s="19">
        <f t="shared" si="8"/>
        <v>210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s">
        <v>68</v>
      </c>
      <c r="Z23" s="46">
        <f t="shared" si="19"/>
        <v>-1.2</v>
      </c>
      <c r="AA23" s="43">
        <v>0.67828470486111114</v>
      </c>
      <c r="AB23" s="43">
        <f t="shared" si="12"/>
        <v>-4.8836498750000006</v>
      </c>
      <c r="AC23" s="43">
        <v>-11.3</v>
      </c>
      <c r="AD23" s="43">
        <v>-10.7</v>
      </c>
      <c r="AE23" s="43">
        <v>0</v>
      </c>
      <c r="AF23" s="48">
        <v>2.69879518072289</v>
      </c>
    </row>
    <row r="24" spans="1:32" s="47" customFormat="1" ht="15.75" customHeight="1" x14ac:dyDescent="0.2">
      <c r="A24" s="2" t="s">
        <v>53</v>
      </c>
      <c r="B24" s="2"/>
      <c r="C24" s="19" t="str">
        <f t="shared" si="1"/>
        <v xml:space="preserve"> - </v>
      </c>
      <c r="D24" s="19">
        <v>0</v>
      </c>
      <c r="E24" s="19">
        <v>0</v>
      </c>
      <c r="F24" s="19">
        <v>0</v>
      </c>
      <c r="G24" s="19">
        <v>0</v>
      </c>
      <c r="H24" s="19" t="e">
        <f t="shared" si="2"/>
        <v>#DIV/0!</v>
      </c>
      <c r="I24" s="19" t="e">
        <f t="shared" si="3"/>
        <v>#DIV/0!</v>
      </c>
      <c r="J24" s="19">
        <f t="shared" si="4"/>
        <v>0</v>
      </c>
      <c r="K24" s="19" t="e">
        <f t="shared" si="5"/>
        <v>#DIV/0!</v>
      </c>
      <c r="L24" s="19">
        <v>0</v>
      </c>
      <c r="M24" s="19" t="str">
        <f t="shared" si="6"/>
        <v>-</v>
      </c>
      <c r="N24" s="19">
        <v>10</v>
      </c>
      <c r="O24" s="19">
        <f t="shared" ref="O24:P24" si="25">D24/7</f>
        <v>0</v>
      </c>
      <c r="P24" s="19">
        <f t="shared" si="25"/>
        <v>0</v>
      </c>
      <c r="Q24" s="19" t="e">
        <f t="shared" si="8"/>
        <v>#DIV/0!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e">
        <v>#N/A</v>
      </c>
      <c r="Z24" s="46" t="e">
        <f t="shared" si="19"/>
        <v>#N/A</v>
      </c>
      <c r="AA24" s="43" t="e">
        <v>#N/A</v>
      </c>
      <c r="AB24" s="43">
        <f t="shared" si="12"/>
        <v>0</v>
      </c>
      <c r="AC24" s="43">
        <v>0</v>
      </c>
      <c r="AD24" s="43">
        <v>-10.7</v>
      </c>
      <c r="AE24" s="43">
        <v>0</v>
      </c>
      <c r="AF24" s="43" t="e">
        <v>#N/A</v>
      </c>
    </row>
    <row r="25" spans="1:32" s="47" customFormat="1" ht="15.75" customHeight="1" x14ac:dyDescent="0.2">
      <c r="A25" s="2" t="s">
        <v>54</v>
      </c>
      <c r="B25" s="2"/>
      <c r="C25" s="19" t="str">
        <f t="shared" si="1"/>
        <v xml:space="preserve"> - </v>
      </c>
      <c r="D25" s="19">
        <v>0</v>
      </c>
      <c r="E25" s="19">
        <v>0</v>
      </c>
      <c r="F25" s="19">
        <v>0</v>
      </c>
      <c r="G25" s="19">
        <v>0</v>
      </c>
      <c r="H25" s="19" t="e">
        <f t="shared" si="2"/>
        <v>#DIV/0!</v>
      </c>
      <c r="I25" s="19" t="e">
        <f t="shared" si="3"/>
        <v>#DIV/0!</v>
      </c>
      <c r="J25" s="19">
        <f t="shared" si="4"/>
        <v>0</v>
      </c>
      <c r="K25" s="19" t="e">
        <f t="shared" si="5"/>
        <v>#DIV/0!</v>
      </c>
      <c r="L25" s="19">
        <v>0</v>
      </c>
      <c r="M25" s="19" t="str">
        <f t="shared" si="6"/>
        <v>-</v>
      </c>
      <c r="N25" s="19">
        <v>11</v>
      </c>
      <c r="O25" s="19">
        <f t="shared" ref="O25:P25" si="26">D25/7</f>
        <v>0</v>
      </c>
      <c r="P25" s="19">
        <f t="shared" si="26"/>
        <v>0</v>
      </c>
      <c r="Q25" s="19" t="e">
        <f t="shared" si="8"/>
        <v>#DIV/0!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e">
        <v>#N/A</v>
      </c>
      <c r="Z25" s="46" t="e">
        <f t="shared" si="19"/>
        <v>#N/A</v>
      </c>
      <c r="AA25" s="43" t="e">
        <v>#N/A</v>
      </c>
      <c r="AB25" s="43">
        <f t="shared" si="12"/>
        <v>0</v>
      </c>
      <c r="AC25" s="43">
        <v>0</v>
      </c>
      <c r="AD25" s="43">
        <v>-10.7</v>
      </c>
      <c r="AE25" s="43">
        <v>0</v>
      </c>
      <c r="AF25" s="48" t="e">
        <v>#N/A</v>
      </c>
    </row>
    <row r="26" spans="1:32" s="47" customFormat="1" ht="15.75" customHeight="1" x14ac:dyDescent="0.2">
      <c r="A26" s="2" t="s">
        <v>55</v>
      </c>
      <c r="B26" s="2"/>
      <c r="C26" s="19" t="str">
        <f t="shared" si="1"/>
        <v xml:space="preserve"> - </v>
      </c>
      <c r="D26" s="19">
        <v>0</v>
      </c>
      <c r="E26" s="19">
        <v>0</v>
      </c>
      <c r="F26" s="19">
        <v>0</v>
      </c>
      <c r="G26" s="19">
        <v>0</v>
      </c>
      <c r="H26" s="19" t="e">
        <f t="shared" si="2"/>
        <v>#DIV/0!</v>
      </c>
      <c r="I26" s="19" t="e">
        <f t="shared" si="3"/>
        <v>#DIV/0!</v>
      </c>
      <c r="J26" s="19">
        <f t="shared" si="4"/>
        <v>0</v>
      </c>
      <c r="K26" s="19" t="e">
        <f t="shared" si="5"/>
        <v>#DIV/0!</v>
      </c>
      <c r="L26" s="19">
        <v>0</v>
      </c>
      <c r="M26" s="19" t="str">
        <f t="shared" si="6"/>
        <v>-</v>
      </c>
      <c r="N26" s="19">
        <v>11</v>
      </c>
      <c r="O26" s="19">
        <f t="shared" ref="O26:P26" si="27">D26/7</f>
        <v>0</v>
      </c>
      <c r="P26" s="19">
        <f t="shared" si="27"/>
        <v>0</v>
      </c>
      <c r="Q26" s="19" t="e">
        <f t="shared" si="8"/>
        <v>#DIV/0!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e">
        <v>#N/A</v>
      </c>
      <c r="Z26" s="46" t="e">
        <f t="shared" si="19"/>
        <v>#N/A</v>
      </c>
      <c r="AA26" s="43" t="e">
        <v>#N/A</v>
      </c>
      <c r="AB26" s="43">
        <f t="shared" si="12"/>
        <v>0</v>
      </c>
      <c r="AC26" s="43">
        <v>0</v>
      </c>
      <c r="AD26" s="43">
        <v>-10.7</v>
      </c>
      <c r="AE26" s="43">
        <v>0</v>
      </c>
      <c r="AF26" s="48">
        <v>2.4125000000000001</v>
      </c>
    </row>
    <row r="27" spans="1:32" s="47" customFormat="1" ht="15.75" customHeight="1" x14ac:dyDescent="0.2">
      <c r="A27" s="2" t="s">
        <v>56</v>
      </c>
      <c r="B27" s="2"/>
      <c r="C27" s="19" t="str">
        <f t="shared" si="1"/>
        <v xml:space="preserve"> - </v>
      </c>
      <c r="D27" s="19">
        <v>0</v>
      </c>
      <c r="E27" s="19">
        <v>0</v>
      </c>
      <c r="F27" s="19">
        <v>0</v>
      </c>
      <c r="G27" s="19">
        <v>0</v>
      </c>
      <c r="H27" s="19" t="e">
        <f t="shared" si="2"/>
        <v>#DIV/0!</v>
      </c>
      <c r="I27" s="19" t="e">
        <f t="shared" si="3"/>
        <v>#DIV/0!</v>
      </c>
      <c r="J27" s="19">
        <f t="shared" si="4"/>
        <v>0</v>
      </c>
      <c r="K27" s="19" t="e">
        <f t="shared" si="5"/>
        <v>#DIV/0!</v>
      </c>
      <c r="L27" s="19">
        <v>7</v>
      </c>
      <c r="M27" s="19">
        <f t="shared" si="6"/>
        <v>0</v>
      </c>
      <c r="N27" s="19">
        <v>12</v>
      </c>
      <c r="O27" s="19">
        <f t="shared" ref="O27:P27" si="28">D27/7</f>
        <v>0</v>
      </c>
      <c r="P27" s="19">
        <f t="shared" si="28"/>
        <v>0</v>
      </c>
      <c r="Q27" s="19" t="e">
        <f t="shared" si="8"/>
        <v>#DIV/0!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e">
        <v>#N/A</v>
      </c>
      <c r="Z27" s="46" t="e">
        <f t="shared" si="19"/>
        <v>#N/A</v>
      </c>
      <c r="AA27" s="43" t="e">
        <v>#N/A</v>
      </c>
      <c r="AB27" s="43">
        <f t="shared" si="12"/>
        <v>0</v>
      </c>
      <c r="AC27" s="43">
        <v>0</v>
      </c>
      <c r="AD27" s="43">
        <v>-10.7</v>
      </c>
      <c r="AE27" s="43">
        <v>0</v>
      </c>
      <c r="AF27" s="48">
        <v>0</v>
      </c>
    </row>
    <row r="28" spans="1:32" s="47" customFormat="1" ht="15.75" customHeight="1" x14ac:dyDescent="0.2">
      <c r="A28" s="2" t="s">
        <v>57</v>
      </c>
      <c r="B28" s="2"/>
      <c r="C28" s="19" t="str">
        <f t="shared" si="1"/>
        <v xml:space="preserve"> - </v>
      </c>
      <c r="D28" s="19">
        <v>0</v>
      </c>
      <c r="E28" s="19">
        <v>0</v>
      </c>
      <c r="F28" s="19">
        <v>0</v>
      </c>
      <c r="G28" s="19">
        <v>0</v>
      </c>
      <c r="H28" s="19" t="e">
        <f t="shared" si="2"/>
        <v>#DIV/0!</v>
      </c>
      <c r="I28" s="19" t="e">
        <f t="shared" si="3"/>
        <v>#DIV/0!</v>
      </c>
      <c r="J28" s="19">
        <f t="shared" si="4"/>
        <v>0</v>
      </c>
      <c r="K28" s="19" t="e">
        <f t="shared" si="5"/>
        <v>#DIV/0!</v>
      </c>
      <c r="L28" s="19">
        <v>0</v>
      </c>
      <c r="M28" s="19" t="str">
        <f t="shared" si="6"/>
        <v>-</v>
      </c>
      <c r="N28" s="19">
        <v>11</v>
      </c>
      <c r="O28" s="19">
        <f t="shared" ref="O28:P28" si="29">D28/7</f>
        <v>0</v>
      </c>
      <c r="P28" s="19">
        <f t="shared" si="29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e">
        <v>#N/A</v>
      </c>
      <c r="Z28" s="46" t="e">
        <f t="shared" si="19"/>
        <v>#N/A</v>
      </c>
      <c r="AA28" s="43" t="e">
        <v>#N/A</v>
      </c>
      <c r="AB28" s="43">
        <f t="shared" si="12"/>
        <v>0</v>
      </c>
      <c r="AC28" s="43">
        <v>0</v>
      </c>
      <c r="AD28" s="43">
        <v>-10.7</v>
      </c>
      <c r="AE28" s="43">
        <v>0</v>
      </c>
      <c r="AF28" s="48">
        <v>0</v>
      </c>
    </row>
    <row r="29" spans="1:32" s="47" customFormat="1" ht="15.75" customHeight="1" x14ac:dyDescent="0.2">
      <c r="A29" s="2" t="s">
        <v>58</v>
      </c>
      <c r="B29" s="2"/>
      <c r="C29" s="19" t="str">
        <f t="shared" si="1"/>
        <v xml:space="preserve"> - </v>
      </c>
      <c r="D29" s="19">
        <v>0</v>
      </c>
      <c r="E29" s="19">
        <v>2</v>
      </c>
      <c r="F29" s="19">
        <v>0</v>
      </c>
      <c r="G29" s="19">
        <v>0</v>
      </c>
      <c r="H29" s="19" t="e">
        <f t="shared" si="2"/>
        <v>#DIV/0!</v>
      </c>
      <c r="I29" s="19" t="e">
        <f t="shared" si="3"/>
        <v>#DIV/0!</v>
      </c>
      <c r="J29" s="19">
        <f t="shared" si="4"/>
        <v>0</v>
      </c>
      <c r="K29" s="19" t="e">
        <f t="shared" si="5"/>
        <v>#DIV/0!</v>
      </c>
      <c r="L29" s="19">
        <v>0</v>
      </c>
      <c r="M29" s="19" t="str">
        <f t="shared" si="6"/>
        <v>-</v>
      </c>
      <c r="N29" s="19">
        <v>11</v>
      </c>
      <c r="O29" s="19">
        <f t="shared" ref="O29:P29" si="30">D29/7</f>
        <v>0</v>
      </c>
      <c r="P29" s="19">
        <f t="shared" si="30"/>
        <v>0.2857142857142857</v>
      </c>
      <c r="Q29" s="19">
        <f t="shared" si="8"/>
        <v>38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e">
        <v>#N/A</v>
      </c>
      <c r="Z29" s="46" t="e">
        <f t="shared" si="19"/>
        <v>#N/A</v>
      </c>
      <c r="AA29" s="43" t="e">
        <v>#N/A</v>
      </c>
      <c r="AB29" s="43">
        <f t="shared" si="12"/>
        <v>0</v>
      </c>
      <c r="AC29" s="43">
        <v>0</v>
      </c>
      <c r="AD29" s="43">
        <v>-10.7</v>
      </c>
      <c r="AE29" s="43">
        <v>0</v>
      </c>
      <c r="AF29" s="48" t="e">
        <v>#N/A</v>
      </c>
    </row>
    <row r="30" spans="1:32" s="47" customFormat="1" ht="15.75" customHeight="1" x14ac:dyDescent="0.2">
      <c r="A30" s="2" t="s">
        <v>59</v>
      </c>
      <c r="B30" s="2"/>
      <c r="C30" s="19" t="str">
        <f t="shared" si="1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2"/>
        <v>#DIV/0!</v>
      </c>
      <c r="I30" s="19" t="e">
        <f t="shared" si="3"/>
        <v>#DIV/0!</v>
      </c>
      <c r="J30" s="19">
        <f t="shared" si="4"/>
        <v>0</v>
      </c>
      <c r="K30" s="19" t="e">
        <f t="shared" si="5"/>
        <v>#DIV/0!</v>
      </c>
      <c r="L30" s="19">
        <v>0</v>
      </c>
      <c r="M30" s="19" t="str">
        <f t="shared" si="6"/>
        <v>-</v>
      </c>
      <c r="N30" s="19">
        <v>10</v>
      </c>
      <c r="O30" s="19">
        <f t="shared" ref="O30:P30" si="31">D30/7</f>
        <v>0</v>
      </c>
      <c r="P30" s="19">
        <f t="shared" si="31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19"/>
        <v>#N/A</v>
      </c>
      <c r="AA30" s="43" t="e">
        <v>#N/A</v>
      </c>
      <c r="AB30" s="43">
        <f t="shared" si="12"/>
        <v>0</v>
      </c>
      <c r="AC30" s="43">
        <v>0</v>
      </c>
      <c r="AD30" s="43">
        <v>-10.7</v>
      </c>
      <c r="AE30" s="43">
        <v>0</v>
      </c>
      <c r="AF30" s="49" t="e">
        <v>#N/A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35" priority="1" operator="lessThan">
      <formula>100</formula>
    </cfRule>
  </conditionalFormatting>
  <conditionalFormatting sqref="Q1:Q3 Q12:Q1000">
    <cfRule type="cellIs" dxfId="34" priority="2" operator="lessThan">
      <formula>100</formula>
    </cfRule>
  </conditionalFormatting>
  <conditionalFormatting sqref="I1:I3 I12:I1000">
    <cfRule type="cellIs" dxfId="33" priority="3" operator="lessThan">
      <formula>0.05</formula>
    </cfRule>
  </conditionalFormatting>
  <conditionalFormatting sqref="Q4">
    <cfRule type="cellIs" dxfId="32" priority="4" operator="lessThan">
      <formula>100</formula>
    </cfRule>
  </conditionalFormatting>
  <conditionalFormatting sqref="Q4">
    <cfRule type="cellIs" dxfId="31" priority="5" operator="lessThan">
      <formula>100</formula>
    </cfRule>
  </conditionalFormatting>
  <conditionalFormatting sqref="I4">
    <cfRule type="cellIs" dxfId="30" priority="6" operator="lessThan">
      <formula>0.05</formula>
    </cfRule>
  </conditionalFormatting>
  <conditionalFormatting sqref="Q5">
    <cfRule type="cellIs" dxfId="29" priority="7" operator="lessThan">
      <formula>100</formula>
    </cfRule>
  </conditionalFormatting>
  <conditionalFormatting sqref="Q5">
    <cfRule type="cellIs" dxfId="28" priority="8" operator="lessThan">
      <formula>100</formula>
    </cfRule>
  </conditionalFormatting>
  <conditionalFormatting sqref="I5">
    <cfRule type="cellIs" dxfId="27" priority="9" operator="lessThan">
      <formula>0.05</formula>
    </cfRule>
  </conditionalFormatting>
  <conditionalFormatting sqref="Q6:Q11">
    <cfRule type="cellIs" dxfId="26" priority="10" operator="lessThan">
      <formula>100</formula>
    </cfRule>
  </conditionalFormatting>
  <conditionalFormatting sqref="Q6:Q11">
    <cfRule type="cellIs" dxfId="25" priority="11" operator="lessThan">
      <formula>100</formula>
    </cfRule>
  </conditionalFormatting>
  <conditionalFormatting sqref="I6:I11">
    <cfRule type="cellIs" dxfId="24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IFERROR(__xludf.DUMMYFUNCTION("IFERROR(VLOOKUP(B2,IMPORTRANGE(""https://docs.google.com/spreadsheets/d/1V-qh4gaE8Fnon_cFgLuR_3iyE-fuVbrHr9YQylaPLK4/edit#gid=0"",""Sheet1!A2:F100""),2,FALSE),"""")"),"Cup Carrying Bag")</f>
        <v>Cup Carrying Bag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IFERROR(__xludf.DUMMYFUNCTION("IFERROR(VLOOKUP(B2,IMPORTRANGE(""https://docs.google.com/spreadsheets/d/1V-qh4gaE8Fnon_cFgLuR_3iyE-fuVbrHr9YQylaPLK4/edit?usp=sharing"",""Sheet1!A1:AA1000""),3,FALSE),"""")"),"B08BLN7VTV")</f>
        <v>B08BLN7VTV</v>
      </c>
      <c r="B2" s="4" t="s">
        <v>106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20.670588235294119</v>
      </c>
      <c r="D3" s="8">
        <f>SUM(D4:D99793)</f>
        <v>157</v>
      </c>
      <c r="E3" s="8"/>
      <c r="F3" s="9">
        <f t="shared" ref="F3:G3" si="0">SUM(F4:F99793)</f>
        <v>4216.4799999999996</v>
      </c>
      <c r="G3" s="9">
        <f t="shared" si="0"/>
        <v>-1508.79</v>
      </c>
      <c r="H3" s="10">
        <f>G3/F3*-1</f>
        <v>0.35783165104542181</v>
      </c>
      <c r="I3" s="11">
        <f>J3/F3</f>
        <v>-0.25339546195325646</v>
      </c>
      <c r="J3" s="9">
        <f>SUM(J4:J99793)</f>
        <v>-1068.4368974166666</v>
      </c>
      <c r="K3" s="9">
        <f>J3/D3</f>
        <v>-6.805330556794055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79</v>
      </c>
      <c r="V3" s="10">
        <f>AVERAGE(V4:V99793)</f>
        <v>0.34218386876281615</v>
      </c>
      <c r="W3" s="9">
        <f>ROUND(AVERAGE(W4:W99793),2)</f>
        <v>17.97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customHeight="1" x14ac:dyDescent="0.2">
      <c r="A12" s="2" t="s">
        <v>40</v>
      </c>
      <c r="B12" s="2"/>
      <c r="C12" s="19">
        <f t="shared" ref="C12:C30" si="1">IFERROR(F12/D12," - ")</f>
        <v>24.99</v>
      </c>
      <c r="D12" s="19">
        <v>1</v>
      </c>
      <c r="E12" s="19">
        <v>0</v>
      </c>
      <c r="F12" s="19">
        <v>24.99</v>
      </c>
      <c r="G12" s="19">
        <v>-21.21</v>
      </c>
      <c r="H12" s="19">
        <f t="shared" ref="H12:H30" si="2">G12/F12*-1</f>
        <v>0.84873949579831942</v>
      </c>
      <c r="I12" s="19">
        <f t="shared" ref="I12:I30" si="3">J12/F12</f>
        <v>-0.80029378032463017</v>
      </c>
      <c r="J12" s="19">
        <f t="shared" ref="J12:J30" si="4">F12*0.85+G12+AD12*D12+D12*AC12+AE12+AB12</f>
        <v>-19.999341570312506</v>
      </c>
      <c r="K12" s="19">
        <f t="shared" ref="K12:K30" si="5">J12/D12</f>
        <v>-19.999341570312506</v>
      </c>
      <c r="L12" s="19">
        <v>31</v>
      </c>
      <c r="M12" s="19">
        <f t="shared" ref="M12:M30" si="6">IFERROR(D12/L12,"-")</f>
        <v>3.2258064516129031E-2</v>
      </c>
      <c r="N12" s="19">
        <v>418</v>
      </c>
      <c r="O12" s="19">
        <f t="shared" ref="O12:P12" si="7">D12/7</f>
        <v>0.14285714285714285</v>
      </c>
      <c r="P12" s="19">
        <f t="shared" si="7"/>
        <v>0</v>
      </c>
      <c r="Q12" s="19">
        <f t="shared" ref="Q12:Q30" si="8">ROUNDDOWN(N12/(O12+P12),0)</f>
        <v>2926</v>
      </c>
      <c r="R12" s="43"/>
      <c r="S12" s="44"/>
      <c r="T12" s="45"/>
      <c r="U12" s="43">
        <v>0</v>
      </c>
      <c r="V12" s="43">
        <f t="shared" ref="V12:V30" si="9">IFERROR(U12/D12,0)</f>
        <v>0</v>
      </c>
      <c r="W12" s="43">
        <f t="shared" ref="W12:W30" si="10">IFERROR(G12/(U12+X12)*-1,0)</f>
        <v>0</v>
      </c>
      <c r="X12" s="43">
        <v>0</v>
      </c>
      <c r="Y12" s="43" t="s">
        <v>48</v>
      </c>
      <c r="Z12" s="46">
        <f t="shared" ref="Z12:Z17" si="11">IF(OR(Y12="UsLargeStandardSize",Y12="UsSmallStandardSize"),-0.75,-0.48)</f>
        <v>-0.75</v>
      </c>
      <c r="AA12" s="43">
        <v>0.75592958680555566</v>
      </c>
      <c r="AB12" s="43">
        <f t="shared" ref="AB12:AB30" si="12">IFERROR(Z12*AA12*D12*3,0)</f>
        <v>-1.7008415703125002</v>
      </c>
      <c r="AC12" s="43">
        <v>-8.08</v>
      </c>
      <c r="AD12" s="43">
        <v>-10.25</v>
      </c>
      <c r="AE12" s="43">
        <v>0</v>
      </c>
      <c r="AF12" s="48">
        <v>7.3710073710073704E-3</v>
      </c>
    </row>
    <row r="13" spans="1:32" s="47" customFormat="1" ht="15.75" customHeight="1" x14ac:dyDescent="0.2">
      <c r="A13" s="24" t="s">
        <v>41</v>
      </c>
      <c r="B13" s="2" t="s">
        <v>107</v>
      </c>
      <c r="C13" s="19">
        <f t="shared" si="1"/>
        <v>24.990000000000006</v>
      </c>
      <c r="D13" s="19">
        <v>15</v>
      </c>
      <c r="E13" s="19">
        <v>0</v>
      </c>
      <c r="F13" s="19">
        <v>374.85000000000008</v>
      </c>
      <c r="G13" s="19">
        <v>-213.76</v>
      </c>
      <c r="H13" s="19">
        <f t="shared" si="2"/>
        <v>0.57025476857409618</v>
      </c>
      <c r="I13" s="19">
        <f t="shared" si="3"/>
        <v>-0.47619080580148704</v>
      </c>
      <c r="J13" s="19">
        <f t="shared" si="4"/>
        <v>-178.50012355468746</v>
      </c>
      <c r="K13" s="19">
        <f t="shared" si="5"/>
        <v>-11.900008236979165</v>
      </c>
      <c r="L13" s="19">
        <v>153</v>
      </c>
      <c r="M13" s="19">
        <f t="shared" si="6"/>
        <v>9.8039215686274508E-2</v>
      </c>
      <c r="N13" s="19">
        <v>399</v>
      </c>
      <c r="O13" s="19">
        <f t="shared" ref="O13:P13" si="13">D13/7</f>
        <v>2.1428571428571428</v>
      </c>
      <c r="P13" s="19">
        <f t="shared" si="13"/>
        <v>0</v>
      </c>
      <c r="Q13" s="19">
        <f t="shared" si="8"/>
        <v>186</v>
      </c>
      <c r="R13" s="43"/>
      <c r="S13" s="44"/>
      <c r="T13" s="45"/>
      <c r="U13" s="43">
        <v>13</v>
      </c>
      <c r="V13" s="43">
        <f t="shared" si="9"/>
        <v>0.8666666666666667</v>
      </c>
      <c r="W13" s="43">
        <f t="shared" si="10"/>
        <v>16.443076923076923</v>
      </c>
      <c r="X13" s="43">
        <v>0</v>
      </c>
      <c r="Y13" s="43" t="s">
        <v>48</v>
      </c>
      <c r="Z13" s="46">
        <f t="shared" si="11"/>
        <v>-0.75</v>
      </c>
      <c r="AA13" s="43">
        <v>0.75592958680555566</v>
      </c>
      <c r="AB13" s="43">
        <f t="shared" si="12"/>
        <v>-25.512623554687504</v>
      </c>
      <c r="AC13" s="43">
        <v>-6.94</v>
      </c>
      <c r="AD13" s="43">
        <v>-10.25</v>
      </c>
      <c r="AE13" s="43">
        <v>0</v>
      </c>
      <c r="AF13" s="48">
        <v>0.1275</v>
      </c>
    </row>
    <row r="14" spans="1:32" s="47" customFormat="1" ht="15.75" customHeight="1" x14ac:dyDescent="0.2">
      <c r="A14" s="2" t="s">
        <v>42</v>
      </c>
      <c r="B14" s="2" t="s">
        <v>108</v>
      </c>
      <c r="C14" s="19">
        <f t="shared" si="1"/>
        <v>27.444545454545459</v>
      </c>
      <c r="D14" s="19">
        <v>11</v>
      </c>
      <c r="E14" s="19">
        <v>0</v>
      </c>
      <c r="F14" s="19">
        <v>301.89000000000004</v>
      </c>
      <c r="G14" s="19">
        <v>-169.73000000000002</v>
      </c>
      <c r="H14" s="19">
        <f t="shared" si="2"/>
        <v>0.5622246513630792</v>
      </c>
      <c r="I14" s="19">
        <f t="shared" si="3"/>
        <v>-0.37996937867821601</v>
      </c>
      <c r="J14" s="19">
        <f t="shared" si="4"/>
        <v>-114.70895572916665</v>
      </c>
      <c r="K14" s="19">
        <f t="shared" si="5"/>
        <v>-10.428086884469694</v>
      </c>
      <c r="L14" s="19">
        <v>52</v>
      </c>
      <c r="M14" s="19">
        <f t="shared" si="6"/>
        <v>0.21153846153846154</v>
      </c>
      <c r="N14" s="19">
        <v>378</v>
      </c>
      <c r="O14" s="19">
        <f t="shared" ref="O14:P14" si="14">D14/7</f>
        <v>1.5714285714285714</v>
      </c>
      <c r="P14" s="19">
        <f t="shared" si="14"/>
        <v>0</v>
      </c>
      <c r="Q14" s="19">
        <f t="shared" si="8"/>
        <v>240</v>
      </c>
      <c r="R14" s="43"/>
      <c r="S14" s="44"/>
      <c r="T14" s="45"/>
      <c r="U14" s="43">
        <v>9</v>
      </c>
      <c r="V14" s="43">
        <f t="shared" si="9"/>
        <v>0.81818181818181823</v>
      </c>
      <c r="W14" s="43">
        <f t="shared" si="10"/>
        <v>16.973000000000003</v>
      </c>
      <c r="X14" s="43">
        <v>1</v>
      </c>
      <c r="Y14" s="43" t="s">
        <v>48</v>
      </c>
      <c r="Z14" s="46">
        <f t="shared" si="11"/>
        <v>-0.75</v>
      </c>
      <c r="AA14" s="43">
        <v>0.50486689814814822</v>
      </c>
      <c r="AB14" s="43">
        <f t="shared" si="12"/>
        <v>-12.495455729166668</v>
      </c>
      <c r="AC14" s="43">
        <v>-6.94</v>
      </c>
      <c r="AD14" s="43">
        <v>-10.25</v>
      </c>
      <c r="AE14" s="43">
        <v>0</v>
      </c>
      <c r="AF14" s="48">
        <v>0.151133501259445</v>
      </c>
    </row>
    <row r="15" spans="1:32" s="47" customFormat="1" ht="15.75" customHeight="1" x14ac:dyDescent="0.2">
      <c r="A15" s="2" t="s">
        <v>43</v>
      </c>
      <c r="B15" s="2" t="s">
        <v>109</v>
      </c>
      <c r="C15" s="19">
        <f t="shared" si="1"/>
        <v>26.090000000000003</v>
      </c>
      <c r="D15" s="19">
        <v>20</v>
      </c>
      <c r="E15" s="19">
        <v>0</v>
      </c>
      <c r="F15" s="19">
        <v>521.80000000000007</v>
      </c>
      <c r="G15" s="19">
        <v>-230.13</v>
      </c>
      <c r="H15" s="19">
        <f t="shared" si="2"/>
        <v>0.44103104637792251</v>
      </c>
      <c r="I15" s="19">
        <f t="shared" si="3"/>
        <v>-0.30800883560112419</v>
      </c>
      <c r="J15" s="19">
        <f t="shared" si="4"/>
        <v>-160.71901041666663</v>
      </c>
      <c r="K15" s="19">
        <f t="shared" si="5"/>
        <v>-8.0359505208333317</v>
      </c>
      <c r="L15" s="19">
        <v>222</v>
      </c>
      <c r="M15" s="19">
        <f t="shared" si="6"/>
        <v>9.0090090090090086E-2</v>
      </c>
      <c r="N15" s="19">
        <v>359</v>
      </c>
      <c r="O15" s="19">
        <f t="shared" ref="O15:P15" si="15">D15/7</f>
        <v>2.8571428571428572</v>
      </c>
      <c r="P15" s="19">
        <f t="shared" si="15"/>
        <v>0</v>
      </c>
      <c r="Q15" s="19">
        <f t="shared" si="8"/>
        <v>125</v>
      </c>
      <c r="R15" s="43"/>
      <c r="S15" s="44"/>
      <c r="T15" s="45"/>
      <c r="U15" s="43">
        <v>13</v>
      </c>
      <c r="V15" s="43">
        <f t="shared" si="9"/>
        <v>0.65</v>
      </c>
      <c r="W15" s="43">
        <f t="shared" si="10"/>
        <v>15.342000000000001</v>
      </c>
      <c r="X15" s="43">
        <v>2</v>
      </c>
      <c r="Y15" s="43" t="s">
        <v>48</v>
      </c>
      <c r="Z15" s="46">
        <f t="shared" si="11"/>
        <v>-0.75</v>
      </c>
      <c r="AA15" s="43">
        <v>0.50486689814814822</v>
      </c>
      <c r="AB15" s="43">
        <f t="shared" si="12"/>
        <v>-22.71901041666667</v>
      </c>
      <c r="AC15" s="43">
        <v>-7.32</v>
      </c>
      <c r="AD15" s="43">
        <v>-10.25</v>
      </c>
      <c r="AE15" s="43">
        <v>0</v>
      </c>
      <c r="AF15" s="48">
        <v>0.292682926829268</v>
      </c>
    </row>
    <row r="16" spans="1:32" s="47" customFormat="1" ht="15.75" customHeight="1" x14ac:dyDescent="0.2">
      <c r="A16" s="2" t="s">
        <v>44</v>
      </c>
      <c r="B16" s="2" t="s">
        <v>110</v>
      </c>
      <c r="C16" s="19">
        <f t="shared" si="1"/>
        <v>24.950400000000005</v>
      </c>
      <c r="D16" s="19">
        <v>25</v>
      </c>
      <c r="E16" s="19">
        <v>0</v>
      </c>
      <c r="F16" s="19">
        <v>623.7600000000001</v>
      </c>
      <c r="G16" s="19">
        <v>-198.84000000000003</v>
      </c>
      <c r="H16" s="19">
        <f t="shared" si="2"/>
        <v>0.31877645248172376</v>
      </c>
      <c r="I16" s="19">
        <f t="shared" si="3"/>
        <v>-0.21850192865979434</v>
      </c>
      <c r="J16" s="19">
        <f t="shared" si="4"/>
        <v>-136.29276302083335</v>
      </c>
      <c r="K16" s="19">
        <f t="shared" si="5"/>
        <v>-5.4517105208333341</v>
      </c>
      <c r="L16" s="19">
        <v>195</v>
      </c>
      <c r="M16" s="19">
        <f t="shared" si="6"/>
        <v>0.12820512820512819</v>
      </c>
      <c r="N16" s="19">
        <v>336</v>
      </c>
      <c r="O16" s="19">
        <f t="shared" ref="O16:P16" si="16">D16/7</f>
        <v>3.5714285714285716</v>
      </c>
      <c r="P16" s="19">
        <f t="shared" si="16"/>
        <v>0</v>
      </c>
      <c r="Q16" s="19">
        <f t="shared" si="8"/>
        <v>94</v>
      </c>
      <c r="R16" s="43"/>
      <c r="S16" s="44"/>
      <c r="T16" s="45"/>
      <c r="U16" s="43">
        <v>13</v>
      </c>
      <c r="V16" s="43">
        <f t="shared" si="9"/>
        <v>0.52</v>
      </c>
      <c r="W16" s="43">
        <f t="shared" si="10"/>
        <v>14.202857142857145</v>
      </c>
      <c r="X16" s="43">
        <v>1</v>
      </c>
      <c r="Y16" s="43" t="s">
        <v>48</v>
      </c>
      <c r="Z16" s="46">
        <f t="shared" si="11"/>
        <v>-0.75</v>
      </c>
      <c r="AA16" s="43">
        <v>0.50486689814814822</v>
      </c>
      <c r="AB16" s="43">
        <f t="shared" si="12"/>
        <v>-28.398763020833343</v>
      </c>
      <c r="AC16" s="43">
        <v>-7.32</v>
      </c>
      <c r="AD16" s="43">
        <v>-10.25</v>
      </c>
      <c r="AE16" s="43">
        <v>0</v>
      </c>
      <c r="AF16" s="48">
        <v>0.41230769230769199</v>
      </c>
    </row>
    <row r="17" spans="1:32" s="47" customFormat="1" ht="15.75" customHeight="1" x14ac:dyDescent="0.2">
      <c r="A17" s="2" t="s">
        <v>45</v>
      </c>
      <c r="B17" s="2"/>
      <c r="C17" s="19">
        <f t="shared" si="1"/>
        <v>25.990000000000006</v>
      </c>
      <c r="D17" s="19">
        <v>11</v>
      </c>
      <c r="E17" s="19">
        <v>0</v>
      </c>
      <c r="F17" s="19">
        <v>285.89000000000004</v>
      </c>
      <c r="G17" s="19">
        <v>-151.01</v>
      </c>
      <c r="H17" s="19">
        <f t="shared" si="2"/>
        <v>0.52821015075728417</v>
      </c>
      <c r="I17" s="19">
        <f t="shared" si="3"/>
        <v>-0.4013578758438559</v>
      </c>
      <c r="J17" s="19">
        <f t="shared" si="4"/>
        <v>-114.74420312499998</v>
      </c>
      <c r="K17" s="19">
        <f t="shared" si="5"/>
        <v>-10.431291193181817</v>
      </c>
      <c r="L17" s="19">
        <v>172</v>
      </c>
      <c r="M17" s="19">
        <f t="shared" si="6"/>
        <v>6.3953488372093026E-2</v>
      </c>
      <c r="N17" s="19">
        <v>322</v>
      </c>
      <c r="O17" s="19">
        <f t="shared" ref="O17:P17" si="17">D17/7</f>
        <v>1.5714285714285714</v>
      </c>
      <c r="P17" s="19">
        <f t="shared" si="17"/>
        <v>0</v>
      </c>
      <c r="Q17" s="19">
        <f t="shared" si="8"/>
        <v>204</v>
      </c>
      <c r="R17" s="43"/>
      <c r="S17" s="44"/>
      <c r="T17" s="45"/>
      <c r="U17" s="43">
        <v>6</v>
      </c>
      <c r="V17" s="43">
        <f t="shared" si="9"/>
        <v>0.54545454545454541</v>
      </c>
      <c r="W17" s="43">
        <f t="shared" si="10"/>
        <v>15.100999999999999</v>
      </c>
      <c r="X17" s="43">
        <v>4</v>
      </c>
      <c r="Y17" s="43" t="s">
        <v>48</v>
      </c>
      <c r="Z17" s="46">
        <f t="shared" si="11"/>
        <v>-0.75</v>
      </c>
      <c r="AA17" s="43">
        <v>0.54427083333333337</v>
      </c>
      <c r="AB17" s="43">
        <f t="shared" si="12"/>
        <v>-13.470703125</v>
      </c>
      <c r="AC17" s="43">
        <v>-7.32</v>
      </c>
      <c r="AD17" s="43">
        <v>-10.25</v>
      </c>
      <c r="AE17" s="43">
        <v>0</v>
      </c>
      <c r="AF17" s="48">
        <v>0.429160935350756</v>
      </c>
    </row>
    <row r="18" spans="1:32" s="47" customFormat="1" ht="15.75" customHeight="1" x14ac:dyDescent="0.2">
      <c r="A18" s="2" t="s">
        <v>46</v>
      </c>
      <c r="B18" s="2"/>
      <c r="C18" s="19">
        <f t="shared" si="1"/>
        <v>27.990000000000002</v>
      </c>
      <c r="D18" s="19">
        <v>8</v>
      </c>
      <c r="E18" s="19">
        <v>0</v>
      </c>
      <c r="F18" s="19">
        <v>223.92000000000002</v>
      </c>
      <c r="G18" s="19">
        <v>-120.19</v>
      </c>
      <c r="H18" s="19">
        <f t="shared" si="2"/>
        <v>0.5367541979278313</v>
      </c>
      <c r="I18" s="19">
        <f t="shared" si="3"/>
        <v>-0.45448374419435494</v>
      </c>
      <c r="J18" s="19">
        <f t="shared" si="4"/>
        <v>-101.76799999999997</v>
      </c>
      <c r="K18" s="19">
        <f t="shared" si="5"/>
        <v>-12.720999999999997</v>
      </c>
      <c r="L18" s="19">
        <v>102</v>
      </c>
      <c r="M18" s="19">
        <f t="shared" si="6"/>
        <v>7.8431372549019607E-2</v>
      </c>
      <c r="N18" s="19">
        <v>408</v>
      </c>
      <c r="O18" s="19">
        <f t="shared" ref="O18:P18" si="18">D18/7</f>
        <v>1.1428571428571428</v>
      </c>
      <c r="P18" s="19">
        <f t="shared" si="18"/>
        <v>0</v>
      </c>
      <c r="Q18" s="19">
        <f t="shared" si="8"/>
        <v>357</v>
      </c>
      <c r="R18" s="43"/>
      <c r="S18" s="44"/>
      <c r="T18" s="45"/>
      <c r="U18" s="43">
        <v>1</v>
      </c>
      <c r="V18" s="43">
        <f t="shared" si="9"/>
        <v>0.125</v>
      </c>
      <c r="W18" s="43">
        <f t="shared" si="10"/>
        <v>120.19</v>
      </c>
      <c r="X18" s="43">
        <v>0</v>
      </c>
      <c r="Y18" s="43" t="s">
        <v>48</v>
      </c>
      <c r="Z18" s="46">
        <f t="shared" ref="Z18:Z30" si="19">IF(OR(Y18="UsLargeStandardSize",Y18="UsSmallStandardSize"),-2.4,-1.2)</f>
        <v>-2.4</v>
      </c>
      <c r="AA18" s="43">
        <v>0.54427083333333337</v>
      </c>
      <c r="AB18" s="43">
        <f t="shared" si="12"/>
        <v>-31.35</v>
      </c>
      <c r="AC18" s="43">
        <v>-7.32</v>
      </c>
      <c r="AD18" s="43">
        <v>-10.25</v>
      </c>
      <c r="AE18" s="43">
        <v>0</v>
      </c>
      <c r="AF18" s="48">
        <v>0.44779874213836401</v>
      </c>
    </row>
    <row r="19" spans="1:32" s="47" customFormat="1" ht="15.75" customHeight="1" x14ac:dyDescent="0.2">
      <c r="A19" s="2" t="s">
        <v>47</v>
      </c>
      <c r="B19" s="2"/>
      <c r="C19" s="19">
        <f t="shared" si="1"/>
        <v>29.99</v>
      </c>
      <c r="D19" s="19">
        <v>1</v>
      </c>
      <c r="E19" s="19">
        <v>0</v>
      </c>
      <c r="F19" s="19">
        <v>29.99</v>
      </c>
      <c r="G19" s="19">
        <v>-78.330000000000013</v>
      </c>
      <c r="H19" s="19">
        <f t="shared" si="2"/>
        <v>2.611870623541181</v>
      </c>
      <c r="I19" s="19">
        <f t="shared" si="3"/>
        <v>-2.4784011337112375</v>
      </c>
      <c r="J19" s="19">
        <f t="shared" si="4"/>
        <v>-74.327250000000006</v>
      </c>
      <c r="K19" s="19">
        <f t="shared" si="5"/>
        <v>-74.327250000000006</v>
      </c>
      <c r="L19" s="19">
        <v>35</v>
      </c>
      <c r="M19" s="19">
        <f t="shared" si="6"/>
        <v>2.8571428571428571E-2</v>
      </c>
      <c r="N19" s="19">
        <v>408</v>
      </c>
      <c r="O19" s="19">
        <f t="shared" ref="O19:P19" si="20">D19/7</f>
        <v>0.14285714285714285</v>
      </c>
      <c r="P19" s="19">
        <f t="shared" si="20"/>
        <v>0</v>
      </c>
      <c r="Q19" s="19">
        <f t="shared" si="8"/>
        <v>2856</v>
      </c>
      <c r="R19" s="43"/>
      <c r="S19" s="44"/>
      <c r="T19" s="45"/>
      <c r="U19" s="43">
        <v>1</v>
      </c>
      <c r="V19" s="43">
        <f t="shared" si="9"/>
        <v>1</v>
      </c>
      <c r="W19" s="43">
        <f t="shared" si="10"/>
        <v>78.330000000000013</v>
      </c>
      <c r="X19" s="43">
        <v>0</v>
      </c>
      <c r="Y19" s="43" t="s">
        <v>48</v>
      </c>
      <c r="Z19" s="46">
        <f t="shared" si="19"/>
        <v>-2.4</v>
      </c>
      <c r="AA19" s="43">
        <v>0.54427083333333337</v>
      </c>
      <c r="AB19" s="43">
        <f t="shared" si="12"/>
        <v>-3.9187500000000002</v>
      </c>
      <c r="AC19" s="43">
        <v>-7.32</v>
      </c>
      <c r="AD19" s="43">
        <v>-10.25</v>
      </c>
      <c r="AE19" s="43">
        <v>0</v>
      </c>
      <c r="AF19" s="48">
        <v>0.45801526717557201</v>
      </c>
    </row>
    <row r="20" spans="1:32" s="47" customFormat="1" ht="15.75" customHeight="1" x14ac:dyDescent="0.2">
      <c r="A20" s="2" t="s">
        <v>49</v>
      </c>
      <c r="B20" s="2"/>
      <c r="C20" s="19">
        <f t="shared" si="1"/>
        <v>29.990000000000002</v>
      </c>
      <c r="D20" s="19">
        <v>9</v>
      </c>
      <c r="E20" s="19">
        <v>0</v>
      </c>
      <c r="F20" s="19">
        <v>269.91000000000003</v>
      </c>
      <c r="G20" s="19">
        <v>-64.029999999999987</v>
      </c>
      <c r="H20" s="19">
        <f t="shared" si="2"/>
        <v>0.23722722388944456</v>
      </c>
      <c r="I20" s="19">
        <f t="shared" si="3"/>
        <v>-0.10375773405950124</v>
      </c>
      <c r="J20" s="19">
        <f t="shared" si="4"/>
        <v>-28.005249999999982</v>
      </c>
      <c r="K20" s="19">
        <f t="shared" si="5"/>
        <v>-3.1116944444444425</v>
      </c>
      <c r="L20" s="19">
        <v>69</v>
      </c>
      <c r="M20" s="19">
        <f t="shared" si="6"/>
        <v>0.13043478260869565</v>
      </c>
      <c r="N20" s="19">
        <v>400</v>
      </c>
      <c r="O20" s="19">
        <f t="shared" ref="O20:P20" si="21">D20/7</f>
        <v>1.2857142857142858</v>
      </c>
      <c r="P20" s="19">
        <f t="shared" si="21"/>
        <v>0</v>
      </c>
      <c r="Q20" s="19">
        <f t="shared" si="8"/>
        <v>311</v>
      </c>
      <c r="R20" s="43"/>
      <c r="S20" s="44"/>
      <c r="T20" s="45"/>
      <c r="U20" s="43">
        <v>7</v>
      </c>
      <c r="V20" s="43">
        <f t="shared" si="9"/>
        <v>0.77777777777777779</v>
      </c>
      <c r="W20" s="43">
        <f t="shared" si="10"/>
        <v>8.0037499999999984</v>
      </c>
      <c r="X20" s="43">
        <v>1</v>
      </c>
      <c r="Y20" s="43" t="s">
        <v>48</v>
      </c>
      <c r="Z20" s="46">
        <f t="shared" si="19"/>
        <v>-2.4</v>
      </c>
      <c r="AA20" s="43">
        <v>0.54427083333333337</v>
      </c>
      <c r="AB20" s="43">
        <f t="shared" si="12"/>
        <v>-35.268750000000004</v>
      </c>
      <c r="AC20" s="43">
        <v>-7.32</v>
      </c>
      <c r="AD20" s="43">
        <v>-10.25</v>
      </c>
      <c r="AE20" s="43">
        <v>0</v>
      </c>
      <c r="AF20" s="48">
        <v>0.37571157495256102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29.990000000000002</v>
      </c>
      <c r="D21" s="19">
        <v>14</v>
      </c>
      <c r="E21" s="19">
        <v>0</v>
      </c>
      <c r="F21" s="19">
        <v>419.86</v>
      </c>
      <c r="G21" s="19">
        <v>-71.09</v>
      </c>
      <c r="H21" s="19">
        <f t="shared" si="2"/>
        <v>0.16931834420997477</v>
      </c>
      <c r="I21" s="19">
        <f t="shared" si="3"/>
        <v>-3.5848854380031332E-2</v>
      </c>
      <c r="J21" s="19">
        <f t="shared" si="4"/>
        <v>-15.051499999999955</v>
      </c>
      <c r="K21" s="19">
        <f t="shared" si="5"/>
        <v>-1.0751071428571397</v>
      </c>
      <c r="L21" s="19">
        <v>64</v>
      </c>
      <c r="M21" s="19">
        <f t="shared" si="6"/>
        <v>0.21875</v>
      </c>
      <c r="N21" s="19">
        <v>387</v>
      </c>
      <c r="O21" s="19">
        <f t="shared" ref="O21:P21" si="22">D21/7</f>
        <v>2</v>
      </c>
      <c r="P21" s="19">
        <f t="shared" si="22"/>
        <v>0</v>
      </c>
      <c r="Q21" s="19">
        <f t="shared" si="8"/>
        <v>193</v>
      </c>
      <c r="R21" s="43"/>
      <c r="S21" s="44"/>
      <c r="T21" s="45"/>
      <c r="U21" s="43">
        <v>9</v>
      </c>
      <c r="V21" s="43">
        <f t="shared" si="9"/>
        <v>0.6428571428571429</v>
      </c>
      <c r="W21" s="43">
        <f t="shared" si="10"/>
        <v>7.8988888888888891</v>
      </c>
      <c r="X21" s="43">
        <v>0</v>
      </c>
      <c r="Y21" s="43" t="s">
        <v>48</v>
      </c>
      <c r="Z21" s="46">
        <f t="shared" si="19"/>
        <v>-2.4</v>
      </c>
      <c r="AA21" s="43">
        <v>0.54427083333333337</v>
      </c>
      <c r="AB21" s="43">
        <f t="shared" si="12"/>
        <v>-54.862500000000004</v>
      </c>
      <c r="AC21" s="43">
        <v>-7.32</v>
      </c>
      <c r="AD21" s="43">
        <v>-10.25</v>
      </c>
      <c r="AE21" s="43">
        <v>0</v>
      </c>
      <c r="AF21" s="48">
        <v>0.38800705467372099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29.990000000000002</v>
      </c>
      <c r="D22" s="19">
        <v>27</v>
      </c>
      <c r="E22" s="19">
        <v>0</v>
      </c>
      <c r="F22" s="19">
        <v>809.73</v>
      </c>
      <c r="G22" s="19">
        <v>-67.200000000000017</v>
      </c>
      <c r="H22" s="19">
        <f t="shared" si="2"/>
        <v>8.2990626505131365E-2</v>
      </c>
      <c r="I22" s="19">
        <f t="shared" si="3"/>
        <v>5.0478863324811857E-2</v>
      </c>
      <c r="J22" s="19">
        <f t="shared" si="4"/>
        <v>40.874249999999904</v>
      </c>
      <c r="K22" s="19">
        <f t="shared" si="5"/>
        <v>1.5138611111111075</v>
      </c>
      <c r="L22" s="19">
        <v>78</v>
      </c>
      <c r="M22" s="19">
        <f t="shared" si="6"/>
        <v>0.34615384615384615</v>
      </c>
      <c r="N22" s="19">
        <v>359</v>
      </c>
      <c r="O22" s="19">
        <f t="shared" ref="O22:P22" si="23">D22/7</f>
        <v>3.8571428571428572</v>
      </c>
      <c r="P22" s="19">
        <f t="shared" si="23"/>
        <v>0</v>
      </c>
      <c r="Q22" s="19">
        <f t="shared" si="8"/>
        <v>93</v>
      </c>
      <c r="R22" s="43"/>
      <c r="S22" s="44"/>
      <c r="T22" s="45"/>
      <c r="U22" s="43">
        <v>6</v>
      </c>
      <c r="V22" s="43">
        <f t="shared" si="9"/>
        <v>0.22222222222222221</v>
      </c>
      <c r="W22" s="43">
        <f t="shared" si="10"/>
        <v>11.200000000000003</v>
      </c>
      <c r="X22" s="43">
        <v>0</v>
      </c>
      <c r="Y22" s="43" t="s">
        <v>48</v>
      </c>
      <c r="Z22" s="46">
        <f t="shared" si="19"/>
        <v>-2.4</v>
      </c>
      <c r="AA22" s="43">
        <v>0.54427083333333337</v>
      </c>
      <c r="AB22" s="43">
        <f t="shared" si="12"/>
        <v>-105.80625000000001</v>
      </c>
      <c r="AC22" s="43">
        <v>-7.32</v>
      </c>
      <c r="AD22" s="43">
        <v>-10.25</v>
      </c>
      <c r="AE22" s="43">
        <v>0</v>
      </c>
      <c r="AF22" s="48">
        <v>0.43272727272727202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19.993333333333332</v>
      </c>
      <c r="D23" s="19">
        <v>3</v>
      </c>
      <c r="E23" s="19">
        <v>0</v>
      </c>
      <c r="F23" s="19">
        <v>59.98</v>
      </c>
      <c r="G23" s="19">
        <v>-75.34</v>
      </c>
      <c r="H23" s="19">
        <f t="shared" si="2"/>
        <v>1.2560853617872625</v>
      </c>
      <c r="I23" s="19">
        <f t="shared" si="3"/>
        <v>-1.4808811270423476</v>
      </c>
      <c r="J23" s="19">
        <f t="shared" si="4"/>
        <v>-88.823250000000002</v>
      </c>
      <c r="K23" s="19">
        <f t="shared" si="5"/>
        <v>-29.607749999999999</v>
      </c>
      <c r="L23" s="19">
        <v>62</v>
      </c>
      <c r="M23" s="19">
        <f t="shared" si="6"/>
        <v>4.8387096774193547E-2</v>
      </c>
      <c r="N23" s="19">
        <v>356</v>
      </c>
      <c r="O23" s="19">
        <f t="shared" ref="O23:P23" si="24">D23/7</f>
        <v>0.42857142857142855</v>
      </c>
      <c r="P23" s="19">
        <f t="shared" si="24"/>
        <v>0</v>
      </c>
      <c r="Q23" s="19">
        <f t="shared" si="8"/>
        <v>830</v>
      </c>
      <c r="R23" s="43"/>
      <c r="S23" s="44"/>
      <c r="T23" s="45"/>
      <c r="U23" s="43">
        <v>1</v>
      </c>
      <c r="V23" s="43">
        <f t="shared" si="9"/>
        <v>0.33333333333333331</v>
      </c>
      <c r="W23" s="43">
        <f t="shared" si="10"/>
        <v>37.67</v>
      </c>
      <c r="X23" s="43">
        <v>1</v>
      </c>
      <c r="Y23" s="43" t="s">
        <v>48</v>
      </c>
      <c r="Z23" s="46">
        <f t="shared" si="19"/>
        <v>-2.4</v>
      </c>
      <c r="AA23" s="43">
        <v>0.54427083333333337</v>
      </c>
      <c r="AB23" s="43">
        <f t="shared" si="12"/>
        <v>-11.756250000000001</v>
      </c>
      <c r="AC23" s="43">
        <v>-7.32</v>
      </c>
      <c r="AD23" s="43">
        <v>-10.25</v>
      </c>
      <c r="AE23" s="43">
        <v>0</v>
      </c>
      <c r="AF23" s="48">
        <v>0.483058210251954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29.99</v>
      </c>
      <c r="D24" s="19">
        <v>3</v>
      </c>
      <c r="E24" s="19">
        <v>0</v>
      </c>
      <c r="F24" s="19">
        <v>89.97</v>
      </c>
      <c r="G24" s="19">
        <v>-36.69</v>
      </c>
      <c r="H24" s="19">
        <f t="shared" si="2"/>
        <v>0.40780260086695563</v>
      </c>
      <c r="I24" s="19">
        <f t="shared" si="3"/>
        <v>-0.27433311103701241</v>
      </c>
      <c r="J24" s="19">
        <f t="shared" si="4"/>
        <v>-24.681750000000008</v>
      </c>
      <c r="K24" s="19">
        <f t="shared" si="5"/>
        <v>-8.2272500000000033</v>
      </c>
      <c r="L24" s="19">
        <v>63</v>
      </c>
      <c r="M24" s="19">
        <f t="shared" si="6"/>
        <v>4.7619047619047616E-2</v>
      </c>
      <c r="N24" s="19">
        <v>349</v>
      </c>
      <c r="O24" s="19">
        <f t="shared" ref="O24:P24" si="25">D24/7</f>
        <v>0.42857142857142855</v>
      </c>
      <c r="P24" s="19">
        <f t="shared" si="25"/>
        <v>0</v>
      </c>
      <c r="Q24" s="19">
        <f t="shared" si="8"/>
        <v>814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s">
        <v>48</v>
      </c>
      <c r="Z24" s="46">
        <f t="shared" si="19"/>
        <v>-2.4</v>
      </c>
      <c r="AA24" s="43">
        <v>0.54427083333333337</v>
      </c>
      <c r="AB24" s="43">
        <f t="shared" si="12"/>
        <v>-11.756250000000001</v>
      </c>
      <c r="AC24" s="43">
        <v>-7.32</v>
      </c>
      <c r="AD24" s="43">
        <v>-10.25</v>
      </c>
      <c r="AE24" s="43">
        <v>0</v>
      </c>
      <c r="AF24" s="43">
        <v>0.51705565529622899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29.99</v>
      </c>
      <c r="D25" s="19">
        <v>1</v>
      </c>
      <c r="E25" s="19">
        <v>0</v>
      </c>
      <c r="F25" s="19">
        <v>29.99</v>
      </c>
      <c r="G25" s="19">
        <v>-11.239999999999998</v>
      </c>
      <c r="H25" s="19">
        <f t="shared" si="2"/>
        <v>0.3747915971990663</v>
      </c>
      <c r="I25" s="19">
        <f t="shared" si="3"/>
        <v>-0.24132210736912307</v>
      </c>
      <c r="J25" s="19">
        <f t="shared" si="4"/>
        <v>-7.2372500000000004</v>
      </c>
      <c r="K25" s="19">
        <f t="shared" si="5"/>
        <v>-7.2372500000000004</v>
      </c>
      <c r="L25" s="19">
        <v>25</v>
      </c>
      <c r="M25" s="19">
        <f t="shared" si="6"/>
        <v>0.04</v>
      </c>
      <c r="N25" s="19">
        <v>349</v>
      </c>
      <c r="O25" s="19">
        <f t="shared" ref="O25:P25" si="26">D25/7</f>
        <v>0.14285714285714285</v>
      </c>
      <c r="P25" s="19">
        <f t="shared" si="26"/>
        <v>0</v>
      </c>
      <c r="Q25" s="19">
        <f t="shared" si="8"/>
        <v>2443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19"/>
        <v>-2.4</v>
      </c>
      <c r="AA25" s="43">
        <v>0.54427083333333337</v>
      </c>
      <c r="AB25" s="43">
        <f t="shared" si="12"/>
        <v>-3.9187500000000002</v>
      </c>
      <c r="AC25" s="43">
        <v>-7.32</v>
      </c>
      <c r="AD25" s="43">
        <v>-10.25</v>
      </c>
      <c r="AE25" s="43">
        <v>0</v>
      </c>
      <c r="AF25" s="48">
        <v>0.40764331210191002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29.99</v>
      </c>
      <c r="D26" s="19">
        <v>2</v>
      </c>
      <c r="E26" s="19">
        <v>0</v>
      </c>
      <c r="F26" s="19">
        <v>59.98</v>
      </c>
      <c r="G26" s="19">
        <v>0</v>
      </c>
      <c r="H26" s="19">
        <f t="shared" si="2"/>
        <v>0</v>
      </c>
      <c r="I26" s="19">
        <f t="shared" si="3"/>
        <v>0.13346948982994325</v>
      </c>
      <c r="J26" s="19">
        <f t="shared" si="4"/>
        <v>8.0054999999999961</v>
      </c>
      <c r="K26" s="19">
        <f t="shared" si="5"/>
        <v>4.002749999999998</v>
      </c>
      <c r="L26" s="19">
        <v>13</v>
      </c>
      <c r="M26" s="19">
        <f t="shared" si="6"/>
        <v>0.15384615384615385</v>
      </c>
      <c r="N26" s="19">
        <v>346</v>
      </c>
      <c r="O26" s="19">
        <f t="shared" ref="O26:P26" si="27">D26/7</f>
        <v>0.2857142857142857</v>
      </c>
      <c r="P26" s="19">
        <f t="shared" si="27"/>
        <v>0</v>
      </c>
      <c r="Q26" s="19">
        <f t="shared" si="8"/>
        <v>1211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19"/>
        <v>-2.4</v>
      </c>
      <c r="AA26" s="43">
        <v>0.54427083333333337</v>
      </c>
      <c r="AB26" s="43">
        <f t="shared" si="12"/>
        <v>-7.8375000000000004</v>
      </c>
      <c r="AC26" s="43">
        <v>-7.32</v>
      </c>
      <c r="AD26" s="43">
        <v>-10.25</v>
      </c>
      <c r="AE26" s="43">
        <v>0</v>
      </c>
      <c r="AF26" s="48">
        <v>0.37096774193548299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29.99</v>
      </c>
      <c r="D27" s="19">
        <v>3</v>
      </c>
      <c r="E27" s="19">
        <v>0</v>
      </c>
      <c r="F27" s="19">
        <v>89.97</v>
      </c>
      <c r="G27" s="19">
        <v>0</v>
      </c>
      <c r="H27" s="19">
        <f t="shared" si="2"/>
        <v>0</v>
      </c>
      <c r="I27" s="19">
        <f t="shared" si="3"/>
        <v>0.13346948982994319</v>
      </c>
      <c r="J27" s="19">
        <f t="shared" si="4"/>
        <v>12.00824999999999</v>
      </c>
      <c r="K27" s="19">
        <f t="shared" si="5"/>
        <v>4.0027499999999963</v>
      </c>
      <c r="L27" s="19">
        <v>15</v>
      </c>
      <c r="M27" s="19">
        <f t="shared" si="6"/>
        <v>0.2</v>
      </c>
      <c r="N27" s="19">
        <v>313</v>
      </c>
      <c r="O27" s="19">
        <f t="shared" ref="O27:P27" si="28">D27/7</f>
        <v>0.42857142857142855</v>
      </c>
      <c r="P27" s="19">
        <f t="shared" si="28"/>
        <v>0</v>
      </c>
      <c r="Q27" s="19">
        <f t="shared" si="8"/>
        <v>730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19"/>
        <v>-2.4</v>
      </c>
      <c r="AA27" s="43">
        <v>0.54427083333333337</v>
      </c>
      <c r="AB27" s="43">
        <f t="shared" si="12"/>
        <v>-11.756250000000001</v>
      </c>
      <c r="AC27" s="43">
        <v>-7.32</v>
      </c>
      <c r="AD27" s="43">
        <v>-10.25</v>
      </c>
      <c r="AE27" s="43">
        <v>0</v>
      </c>
      <c r="AF27" s="48">
        <v>0.33760972316002702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0</v>
      </c>
      <c r="D28" s="19">
        <v>1</v>
      </c>
      <c r="E28" s="19">
        <v>0</v>
      </c>
      <c r="F28" s="19">
        <v>0</v>
      </c>
      <c r="G28" s="19">
        <v>0</v>
      </c>
      <c r="H28" s="19" t="e">
        <f t="shared" si="2"/>
        <v>#DIV/0!</v>
      </c>
      <c r="I28" s="19" t="e">
        <f t="shared" si="3"/>
        <v>#DIV/0!</v>
      </c>
      <c r="J28" s="19">
        <f t="shared" si="4"/>
        <v>-21.48875</v>
      </c>
      <c r="K28" s="19">
        <f t="shared" si="5"/>
        <v>-21.48875</v>
      </c>
      <c r="L28" s="19">
        <v>20</v>
      </c>
      <c r="M28" s="19">
        <f t="shared" si="6"/>
        <v>0.05</v>
      </c>
      <c r="N28" s="19">
        <v>302</v>
      </c>
      <c r="O28" s="19">
        <f t="shared" ref="O28:P28" si="29">D28/7</f>
        <v>0.14285714285714285</v>
      </c>
      <c r="P28" s="19">
        <f t="shared" si="29"/>
        <v>0</v>
      </c>
      <c r="Q28" s="19">
        <f t="shared" si="8"/>
        <v>2114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9"/>
        <v>-2.4</v>
      </c>
      <c r="AA28" s="43">
        <v>0.54427083333333337</v>
      </c>
      <c r="AB28" s="43">
        <f t="shared" si="12"/>
        <v>-3.9187500000000002</v>
      </c>
      <c r="AC28" s="43">
        <v>-7.32</v>
      </c>
      <c r="AD28" s="43">
        <v>-10.25</v>
      </c>
      <c r="AE28" s="43">
        <v>0</v>
      </c>
      <c r="AF28" s="48">
        <v>0.32580424366872002</v>
      </c>
    </row>
    <row r="29" spans="1:32" s="47" customFormat="1" ht="15.75" customHeight="1" x14ac:dyDescent="0.2">
      <c r="A29" s="2" t="s">
        <v>58</v>
      </c>
      <c r="B29" s="2"/>
      <c r="C29" s="19" t="str">
        <f t="shared" si="1"/>
        <v xml:space="preserve"> - </v>
      </c>
      <c r="D29" s="19">
        <v>0</v>
      </c>
      <c r="E29" s="19">
        <v>0</v>
      </c>
      <c r="F29" s="19">
        <v>0</v>
      </c>
      <c r="G29" s="19">
        <v>0</v>
      </c>
      <c r="H29" s="19" t="e">
        <f t="shared" si="2"/>
        <v>#DIV/0!</v>
      </c>
      <c r="I29" s="19" t="e">
        <f t="shared" si="3"/>
        <v>#DIV/0!</v>
      </c>
      <c r="J29" s="19">
        <f t="shared" si="4"/>
        <v>0</v>
      </c>
      <c r="K29" s="19" t="e">
        <f t="shared" si="5"/>
        <v>#DIV/0!</v>
      </c>
      <c r="L29" s="19">
        <v>0</v>
      </c>
      <c r="M29" s="19" t="str">
        <f t="shared" si="6"/>
        <v>-</v>
      </c>
      <c r="N29" s="19">
        <v>302</v>
      </c>
      <c r="O29" s="19">
        <f t="shared" ref="O29:P29" si="30">D29/7</f>
        <v>0</v>
      </c>
      <c r="P29" s="19">
        <f t="shared" si="30"/>
        <v>0</v>
      </c>
      <c r="Q29" s="19" t="e">
        <f t="shared" si="8"/>
        <v>#DIV/0!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9"/>
        <v>-2.4</v>
      </c>
      <c r="AA29" s="43">
        <v>0.54427083333333337</v>
      </c>
      <c r="AB29" s="43">
        <f t="shared" si="12"/>
        <v>0</v>
      </c>
      <c r="AC29" s="43">
        <v>-7.32</v>
      </c>
      <c r="AD29" s="43">
        <v>-10.25</v>
      </c>
      <c r="AE29" s="43">
        <v>0</v>
      </c>
      <c r="AF29" s="48">
        <v>0.233618233618233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0</v>
      </c>
      <c r="D30" s="19">
        <v>2</v>
      </c>
      <c r="E30" s="19">
        <v>0</v>
      </c>
      <c r="F30" s="19">
        <v>0</v>
      </c>
      <c r="G30" s="19">
        <v>0</v>
      </c>
      <c r="H30" s="19" t="e">
        <f t="shared" si="2"/>
        <v>#DIV/0!</v>
      </c>
      <c r="I30" s="19" t="e">
        <f t="shared" si="3"/>
        <v>#DIV/0!</v>
      </c>
      <c r="J30" s="19">
        <f t="shared" si="4"/>
        <v>-42.977499999999999</v>
      </c>
      <c r="K30" s="19">
        <f t="shared" si="5"/>
        <v>-21.48875</v>
      </c>
      <c r="L30" s="19">
        <v>7</v>
      </c>
      <c r="M30" s="19">
        <f t="shared" si="6"/>
        <v>0.2857142857142857</v>
      </c>
      <c r="N30" s="19">
        <v>297</v>
      </c>
      <c r="O30" s="19">
        <f t="shared" ref="O30:P30" si="31">D30/7</f>
        <v>0.2857142857142857</v>
      </c>
      <c r="P30" s="19">
        <f t="shared" si="31"/>
        <v>0</v>
      </c>
      <c r="Q30" s="19">
        <f t="shared" si="8"/>
        <v>1039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9"/>
        <v>-2.4</v>
      </c>
      <c r="AA30" s="43">
        <v>0.54427083333333337</v>
      </c>
      <c r="AB30" s="43">
        <f t="shared" si="12"/>
        <v>-7.8375000000000004</v>
      </c>
      <c r="AC30" s="43">
        <v>-7.32</v>
      </c>
      <c r="AD30" s="43">
        <v>-10.25</v>
      </c>
      <c r="AE30" s="43">
        <v>0</v>
      </c>
      <c r="AF30" s="49">
        <v>0.21159420289854999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23" priority="1" operator="lessThan">
      <formula>100</formula>
    </cfRule>
  </conditionalFormatting>
  <conditionalFormatting sqref="Q1:Q3 Q12:Q1000">
    <cfRule type="cellIs" dxfId="22" priority="2" operator="lessThan">
      <formula>100</formula>
    </cfRule>
  </conditionalFormatting>
  <conditionalFormatting sqref="I1:I3 I12:I1000">
    <cfRule type="cellIs" dxfId="21" priority="3" operator="lessThan">
      <formula>0.05</formula>
    </cfRule>
  </conditionalFormatting>
  <conditionalFormatting sqref="Q4">
    <cfRule type="cellIs" dxfId="20" priority="4" operator="lessThan">
      <formula>100</formula>
    </cfRule>
  </conditionalFormatting>
  <conditionalFormatting sqref="Q4">
    <cfRule type="cellIs" dxfId="19" priority="5" operator="lessThan">
      <formula>100</formula>
    </cfRule>
  </conditionalFormatting>
  <conditionalFormatting sqref="I4">
    <cfRule type="cellIs" dxfId="18" priority="6" operator="lessThan">
      <formula>0.05</formula>
    </cfRule>
  </conditionalFormatting>
  <conditionalFormatting sqref="Q5">
    <cfRule type="cellIs" dxfId="17" priority="7" operator="lessThan">
      <formula>100</formula>
    </cfRule>
  </conditionalFormatting>
  <conditionalFormatting sqref="Q5">
    <cfRule type="cellIs" dxfId="16" priority="8" operator="lessThan">
      <formula>100</formula>
    </cfRule>
  </conditionalFormatting>
  <conditionalFormatting sqref="I5">
    <cfRule type="cellIs" dxfId="15" priority="9" operator="lessThan">
      <formula>0.05</formula>
    </cfRule>
  </conditionalFormatting>
  <conditionalFormatting sqref="Q6:Q11">
    <cfRule type="cellIs" dxfId="14" priority="10" operator="lessThan">
      <formula>100</formula>
    </cfRule>
  </conditionalFormatting>
  <conditionalFormatting sqref="Q6:Q11">
    <cfRule type="cellIs" dxfId="13" priority="11" operator="lessThan">
      <formula>100</formula>
    </cfRule>
  </conditionalFormatting>
  <conditionalFormatting sqref="I6:I11">
    <cfRule type="cellIs" dxfId="12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IFERROR(__xludf.DUMMYFUNCTION("IFERROR(VLOOKUP(B2,IMPORTRANGE(""https://docs.google.com/spreadsheets/d/1V-qh4gaE8Fnon_cFgLuR_3iyE-fuVbrHr9YQylaPLK4/edit#gid=0"",""Sheet1!A2:F100""),2,FALSE),"""")"),"Medium Size Consumer")</f>
        <v>Medium Size Consumer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IFERROR(__xludf.DUMMYFUNCTION("IFERROR(VLOOKUP(B2,IMPORTRANGE(""https://docs.google.com/spreadsheets/d/1V-qh4gaE8Fnon_cFgLuR_3iyE-fuVbrHr9YQylaPLK4/edit?usp=sharing"",""Sheet1!A1:AA1000""),3,FALSE),"""")"),"B08BLP596Y")</f>
        <v>B08BLP596Y</v>
      </c>
      <c r="B2" s="4" t="s">
        <v>111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18.258823529411764</v>
      </c>
      <c r="D3" s="8">
        <f>SUM(D4:D99793)</f>
        <v>75</v>
      </c>
      <c r="E3" s="8"/>
      <c r="F3" s="9">
        <f t="shared" ref="F3:G3" si="0">SUM(F4:F99793)</f>
        <v>1217.3700000000003</v>
      </c>
      <c r="G3" s="9">
        <f t="shared" si="0"/>
        <v>-692.83</v>
      </c>
      <c r="H3" s="10">
        <f>G3/F3*-1</f>
        <v>0.56912031674840013</v>
      </c>
      <c r="I3" s="11">
        <f>J3/F3</f>
        <v>-0.66203568238634636</v>
      </c>
      <c r="J3" s="9">
        <f>SUM(J4:J99793)</f>
        <v>-805.94237866666663</v>
      </c>
      <c r="K3" s="9">
        <f>J3/D3</f>
        <v>-10.745898382222222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41</v>
      </c>
      <c r="V3" s="10">
        <f>AVERAGE(V4:V99793)</f>
        <v>0.41052631578947363</v>
      </c>
      <c r="W3" s="9">
        <f>ROUND(AVERAGE(W4:W99793),2)</f>
        <v>13.91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customHeight="1" x14ac:dyDescent="0.2">
      <c r="A12" s="2" t="s">
        <v>40</v>
      </c>
      <c r="B12" s="2"/>
      <c r="C12" s="19">
        <f t="shared" ref="C12:C30" si="1">IFERROR(F12/D12," - ")</f>
        <v>17.989999999999998</v>
      </c>
      <c r="D12" s="19">
        <v>3</v>
      </c>
      <c r="E12" s="19">
        <v>0</v>
      </c>
      <c r="F12" s="19">
        <v>53.97</v>
      </c>
      <c r="G12" s="19">
        <v>-61.510000000000005</v>
      </c>
      <c r="H12" s="19">
        <f t="shared" ref="H12:H30" si="2">G12/F12*-1</f>
        <v>1.1397072447656107</v>
      </c>
      <c r="I12" s="19">
        <f t="shared" ref="I12:I30" si="3">J12/F12</f>
        <v>-1.0908532112747826</v>
      </c>
      <c r="J12" s="19">
        <f t="shared" ref="J12:J30" si="4">F12*0.85+G12+AD12*D12+D12*AC12+AE12+AB12</f>
        <v>-58.873347812500015</v>
      </c>
      <c r="K12" s="19">
        <f t="shared" ref="K12:K30" si="5">J12/D12</f>
        <v>-19.624449270833338</v>
      </c>
      <c r="L12" s="19">
        <v>54</v>
      </c>
      <c r="M12" s="19">
        <f t="shared" ref="M12:M30" si="6">IFERROR(D12/L12,"-")</f>
        <v>5.5555555555555552E-2</v>
      </c>
      <c r="N12" s="19">
        <v>82</v>
      </c>
      <c r="O12" s="19">
        <f t="shared" ref="O12:P12" si="7">D12/7</f>
        <v>0.42857142857142855</v>
      </c>
      <c r="P12" s="19">
        <f t="shared" si="7"/>
        <v>0</v>
      </c>
      <c r="Q12" s="19">
        <f t="shared" ref="Q12:Q30" si="8">ROUNDDOWN(N12/(O12+P12),0)</f>
        <v>191</v>
      </c>
      <c r="R12" s="43"/>
      <c r="S12" s="44"/>
      <c r="T12" s="45"/>
      <c r="U12" s="43">
        <v>2</v>
      </c>
      <c r="V12" s="43">
        <f t="shared" ref="V12:V30" si="9">IFERROR(U12/D12,0)</f>
        <v>0.66666666666666663</v>
      </c>
      <c r="W12" s="43">
        <f t="shared" ref="W12:W30" si="10">IFERROR(G12/(U12+X12)*-1,0)</f>
        <v>30.755000000000003</v>
      </c>
      <c r="X12" s="43">
        <v>0</v>
      </c>
      <c r="Y12" s="43" t="s">
        <v>48</v>
      </c>
      <c r="Z12" s="46">
        <f t="shared" ref="Z12:Z17" si="11">IF(OR(Y12="UsLargeStandardSize",Y12="UsSmallStandardSize"),-0.75,-0.48)</f>
        <v>-0.75</v>
      </c>
      <c r="AA12" s="43">
        <v>0.24560708333333334</v>
      </c>
      <c r="AB12" s="43">
        <f t="shared" ref="AB12:AB30" si="12">IFERROR(Z12*AA12*D12*3,0)</f>
        <v>-1.6578478124999998</v>
      </c>
      <c r="AC12" s="43">
        <v>-4.9000000000000004</v>
      </c>
      <c r="AD12" s="43">
        <v>-8.9600000000000009</v>
      </c>
      <c r="AE12" s="43">
        <v>0</v>
      </c>
      <c r="AF12" s="48">
        <v>3.94736842105263E-2</v>
      </c>
    </row>
    <row r="13" spans="1:32" s="47" customFormat="1" ht="15.75" customHeight="1" x14ac:dyDescent="0.2">
      <c r="A13" s="2" t="s">
        <v>41</v>
      </c>
      <c r="B13" s="2"/>
      <c r="C13" s="19">
        <f t="shared" si="1"/>
        <v>17.989999999999998</v>
      </c>
      <c r="D13" s="19">
        <v>1</v>
      </c>
      <c r="E13" s="19">
        <v>0</v>
      </c>
      <c r="F13" s="19">
        <v>17.989999999999998</v>
      </c>
      <c r="G13" s="19">
        <v>-93.02</v>
      </c>
      <c r="H13" s="19">
        <f t="shared" si="2"/>
        <v>5.1706503613118402</v>
      </c>
      <c r="I13" s="19">
        <f t="shared" si="3"/>
        <v>-5.1217963278210119</v>
      </c>
      <c r="J13" s="19">
        <f t="shared" si="4"/>
        <v>-92.141115937500004</v>
      </c>
      <c r="K13" s="19">
        <f t="shared" si="5"/>
        <v>-92.141115937500004</v>
      </c>
      <c r="L13" s="19">
        <v>12</v>
      </c>
      <c r="M13" s="19">
        <f t="shared" si="6"/>
        <v>8.3333333333333329E-2</v>
      </c>
      <c r="N13" s="19">
        <v>85</v>
      </c>
      <c r="O13" s="19">
        <f t="shared" ref="O13:P13" si="13">D13/7</f>
        <v>0.14285714285714285</v>
      </c>
      <c r="P13" s="19">
        <f t="shared" si="13"/>
        <v>0</v>
      </c>
      <c r="Q13" s="19">
        <f t="shared" si="8"/>
        <v>595</v>
      </c>
      <c r="R13" s="43"/>
      <c r="S13" s="44"/>
      <c r="T13" s="45"/>
      <c r="U13" s="43">
        <v>1</v>
      </c>
      <c r="V13" s="43">
        <f t="shared" si="9"/>
        <v>1</v>
      </c>
      <c r="W13" s="43">
        <f t="shared" si="10"/>
        <v>93.02</v>
      </c>
      <c r="X13" s="43">
        <v>0</v>
      </c>
      <c r="Y13" s="43" t="s">
        <v>48</v>
      </c>
      <c r="Z13" s="46">
        <f t="shared" si="11"/>
        <v>-0.75</v>
      </c>
      <c r="AA13" s="43">
        <v>0.24560708333333334</v>
      </c>
      <c r="AB13" s="43">
        <f t="shared" si="12"/>
        <v>-0.55261593749999993</v>
      </c>
      <c r="AC13" s="43">
        <v>-4.9000000000000004</v>
      </c>
      <c r="AD13" s="43">
        <v>-8.9600000000000009</v>
      </c>
      <c r="AE13" s="43">
        <v>0</v>
      </c>
      <c r="AF13" s="48">
        <v>0.13636363636363599</v>
      </c>
    </row>
    <row r="14" spans="1:32" s="47" customFormat="1" ht="15.75" customHeight="1" x14ac:dyDescent="0.2">
      <c r="A14" s="2" t="s">
        <v>42</v>
      </c>
      <c r="B14" s="2"/>
      <c r="C14" s="19" t="str">
        <f t="shared" si="1"/>
        <v xml:space="preserve"> - </v>
      </c>
      <c r="D14" s="19">
        <v>0</v>
      </c>
      <c r="E14" s="19">
        <v>0</v>
      </c>
      <c r="F14" s="19">
        <v>0</v>
      </c>
      <c r="G14" s="19">
        <v>-6.2200000000000006</v>
      </c>
      <c r="H14" s="19" t="e">
        <f t="shared" si="2"/>
        <v>#DIV/0!</v>
      </c>
      <c r="I14" s="19" t="e">
        <f t="shared" si="3"/>
        <v>#DIV/0!</v>
      </c>
      <c r="J14" s="19">
        <f t="shared" si="4"/>
        <v>-6.2200000000000006</v>
      </c>
      <c r="K14" s="19" t="e">
        <f t="shared" si="5"/>
        <v>#DIV/0!</v>
      </c>
      <c r="L14" s="19">
        <v>0</v>
      </c>
      <c r="M14" s="19" t="str">
        <f t="shared" si="6"/>
        <v>-</v>
      </c>
      <c r="N14" s="19">
        <v>88</v>
      </c>
      <c r="O14" s="19">
        <f t="shared" ref="O14:P14" si="14">D14/7</f>
        <v>0</v>
      </c>
      <c r="P14" s="19">
        <f t="shared" si="14"/>
        <v>0</v>
      </c>
      <c r="Q14" s="19" t="e">
        <f t="shared" si="8"/>
        <v>#DIV/0!</v>
      </c>
      <c r="R14" s="43"/>
      <c r="S14" s="44"/>
      <c r="T14" s="45"/>
      <c r="U14" s="43">
        <v>0</v>
      </c>
      <c r="V14" s="43">
        <f t="shared" si="9"/>
        <v>0</v>
      </c>
      <c r="W14" s="43">
        <f t="shared" si="10"/>
        <v>0</v>
      </c>
      <c r="X14" s="43">
        <v>0</v>
      </c>
      <c r="Y14" s="43" t="s">
        <v>48</v>
      </c>
      <c r="Z14" s="46">
        <f t="shared" si="11"/>
        <v>-0.75</v>
      </c>
      <c r="AA14" s="43">
        <v>0.24560708333333334</v>
      </c>
      <c r="AB14" s="43">
        <f t="shared" si="12"/>
        <v>0</v>
      </c>
      <c r="AC14" s="43">
        <v>-4.9000000000000004</v>
      </c>
      <c r="AD14" s="43">
        <v>-8.9600000000000009</v>
      </c>
      <c r="AE14" s="43">
        <v>0</v>
      </c>
      <c r="AF14" s="48">
        <v>0.13043478260869501</v>
      </c>
    </row>
    <row r="15" spans="1:32" s="47" customFormat="1" ht="15.75" customHeight="1" x14ac:dyDescent="0.2">
      <c r="A15" s="2" t="s">
        <v>43</v>
      </c>
      <c r="B15" s="2"/>
      <c r="C15" s="19">
        <f t="shared" si="1"/>
        <v>18.200526315789478</v>
      </c>
      <c r="D15" s="19">
        <v>19</v>
      </c>
      <c r="E15" s="19">
        <v>0</v>
      </c>
      <c r="F15" s="19">
        <v>345.81000000000006</v>
      </c>
      <c r="G15" s="19">
        <v>-79.820000000000007</v>
      </c>
      <c r="H15" s="19">
        <f t="shared" si="2"/>
        <v>0.23082039270119428</v>
      </c>
      <c r="I15" s="19">
        <f t="shared" si="3"/>
        <v>-0.17269946737370223</v>
      </c>
      <c r="J15" s="19">
        <f t="shared" si="4"/>
        <v>-59.721202812499982</v>
      </c>
      <c r="K15" s="19">
        <f t="shared" si="5"/>
        <v>-3.1432212006578939</v>
      </c>
      <c r="L15" s="19">
        <v>72</v>
      </c>
      <c r="M15" s="19">
        <f t="shared" si="6"/>
        <v>0.2638888888888889</v>
      </c>
      <c r="N15" s="19">
        <v>48</v>
      </c>
      <c r="O15" s="19">
        <f t="shared" ref="O15:P15" si="15">D15/7</f>
        <v>2.7142857142857144</v>
      </c>
      <c r="P15" s="19">
        <f t="shared" si="15"/>
        <v>0</v>
      </c>
      <c r="Q15" s="19">
        <f t="shared" si="8"/>
        <v>17</v>
      </c>
      <c r="R15" s="43"/>
      <c r="S15" s="44"/>
      <c r="T15" s="45"/>
      <c r="U15" s="43">
        <v>19</v>
      </c>
      <c r="V15" s="43">
        <f t="shared" si="9"/>
        <v>1</v>
      </c>
      <c r="W15" s="43">
        <f t="shared" si="10"/>
        <v>3.6281818181818184</v>
      </c>
      <c r="X15" s="43">
        <v>3</v>
      </c>
      <c r="Y15" s="43" t="s">
        <v>48</v>
      </c>
      <c r="Z15" s="46">
        <f t="shared" si="11"/>
        <v>-0.75</v>
      </c>
      <c r="AA15" s="43">
        <v>0.24560708333333334</v>
      </c>
      <c r="AB15" s="43">
        <f t="shared" si="12"/>
        <v>-10.499702812500001</v>
      </c>
      <c r="AC15" s="43">
        <v>-4.9000000000000004</v>
      </c>
      <c r="AD15" s="43">
        <v>-8.9600000000000009</v>
      </c>
      <c r="AE15" s="43">
        <v>0</v>
      </c>
      <c r="AF15" s="48">
        <v>0.26966292134831399</v>
      </c>
    </row>
    <row r="16" spans="1:32" s="47" customFormat="1" ht="15.75" customHeight="1" x14ac:dyDescent="0.2">
      <c r="A16" s="2" t="s">
        <v>44</v>
      </c>
      <c r="B16" s="2"/>
      <c r="C16" s="19">
        <f t="shared" si="1"/>
        <v>19.990000000000002</v>
      </c>
      <c r="D16" s="19">
        <v>7</v>
      </c>
      <c r="E16" s="19">
        <v>0</v>
      </c>
      <c r="F16" s="19">
        <v>139.93</v>
      </c>
      <c r="G16" s="19">
        <v>-80.52000000000001</v>
      </c>
      <c r="H16" s="19">
        <f t="shared" si="2"/>
        <v>0.5754305724290717</v>
      </c>
      <c r="I16" s="19">
        <f t="shared" si="3"/>
        <v>-0.44642186495033243</v>
      </c>
      <c r="J16" s="19">
        <f t="shared" si="4"/>
        <v>-62.467811562500017</v>
      </c>
      <c r="K16" s="19">
        <f t="shared" si="5"/>
        <v>-8.9239730803571451</v>
      </c>
      <c r="L16" s="19">
        <v>68</v>
      </c>
      <c r="M16" s="19">
        <f t="shared" si="6"/>
        <v>0.10294117647058823</v>
      </c>
      <c r="N16" s="19">
        <v>46</v>
      </c>
      <c r="O16" s="19">
        <f t="shared" ref="O16:P16" si="16">D16/7</f>
        <v>1</v>
      </c>
      <c r="P16" s="19">
        <f t="shared" si="16"/>
        <v>0</v>
      </c>
      <c r="Q16" s="19">
        <f t="shared" si="8"/>
        <v>46</v>
      </c>
      <c r="R16" s="43"/>
      <c r="S16" s="44"/>
      <c r="T16" s="45"/>
      <c r="U16" s="43">
        <v>7</v>
      </c>
      <c r="V16" s="43">
        <f t="shared" si="9"/>
        <v>1</v>
      </c>
      <c r="W16" s="43">
        <f t="shared" si="10"/>
        <v>8.9466666666666672</v>
      </c>
      <c r="X16" s="43">
        <v>2</v>
      </c>
      <c r="Y16" s="43" t="s">
        <v>48</v>
      </c>
      <c r="Z16" s="46">
        <f t="shared" si="11"/>
        <v>-0.75</v>
      </c>
      <c r="AA16" s="43">
        <v>0.24560708333333334</v>
      </c>
      <c r="AB16" s="43">
        <f t="shared" si="12"/>
        <v>-3.8683115624999997</v>
      </c>
      <c r="AC16" s="43">
        <v>-4.9000000000000004</v>
      </c>
      <c r="AD16" s="43">
        <v>-8.9600000000000009</v>
      </c>
      <c r="AE16" s="43">
        <v>0</v>
      </c>
      <c r="AF16" s="48">
        <v>0.83333333333333304</v>
      </c>
    </row>
    <row r="17" spans="1:32" s="47" customFormat="1" ht="15.75" customHeight="1" x14ac:dyDescent="0.2">
      <c r="A17" s="2" t="s">
        <v>45</v>
      </c>
      <c r="B17" s="2"/>
      <c r="C17" s="19">
        <f t="shared" si="1"/>
        <v>19.989999999999998</v>
      </c>
      <c r="D17" s="19">
        <v>2</v>
      </c>
      <c r="E17" s="19">
        <v>0</v>
      </c>
      <c r="F17" s="19">
        <v>39.979999999999997</v>
      </c>
      <c r="G17" s="19">
        <v>-35.35</v>
      </c>
      <c r="H17" s="19">
        <f t="shared" si="2"/>
        <v>0.88419209604802407</v>
      </c>
      <c r="I17" s="19">
        <f t="shared" si="3"/>
        <v>-0.75518338856928491</v>
      </c>
      <c r="J17" s="19">
        <f t="shared" si="4"/>
        <v>-30.192231875000008</v>
      </c>
      <c r="K17" s="19">
        <f t="shared" si="5"/>
        <v>-15.096115937500004</v>
      </c>
      <c r="L17" s="19">
        <v>23</v>
      </c>
      <c r="M17" s="19">
        <f t="shared" si="6"/>
        <v>8.6956521739130432E-2</v>
      </c>
      <c r="N17" s="19">
        <v>43</v>
      </c>
      <c r="O17" s="19">
        <f t="shared" ref="O17:P17" si="17">D17/7</f>
        <v>0.2857142857142857</v>
      </c>
      <c r="P17" s="19">
        <f t="shared" si="17"/>
        <v>0</v>
      </c>
      <c r="Q17" s="19">
        <f t="shared" si="8"/>
        <v>150</v>
      </c>
      <c r="R17" s="43"/>
      <c r="S17" s="44"/>
      <c r="T17" s="45"/>
      <c r="U17" s="43">
        <v>1</v>
      </c>
      <c r="V17" s="43">
        <f t="shared" si="9"/>
        <v>0.5</v>
      </c>
      <c r="W17" s="43">
        <f t="shared" si="10"/>
        <v>35.35</v>
      </c>
      <c r="X17" s="43">
        <v>0</v>
      </c>
      <c r="Y17" s="43" t="s">
        <v>48</v>
      </c>
      <c r="Z17" s="46">
        <f t="shared" si="11"/>
        <v>-0.75</v>
      </c>
      <c r="AA17" s="43">
        <v>0.24560708333333334</v>
      </c>
      <c r="AB17" s="43">
        <f t="shared" si="12"/>
        <v>-1.1052318749999999</v>
      </c>
      <c r="AC17" s="43">
        <v>-4.9000000000000004</v>
      </c>
      <c r="AD17" s="43">
        <v>-8.9600000000000009</v>
      </c>
      <c r="AE17" s="43">
        <v>0</v>
      </c>
      <c r="AF17" s="48">
        <v>0.84931506849314997</v>
      </c>
    </row>
    <row r="18" spans="1:32" s="47" customFormat="1" ht="15.75" customHeight="1" x14ac:dyDescent="0.2">
      <c r="A18" s="2" t="s">
        <v>46</v>
      </c>
      <c r="B18" s="2"/>
      <c r="C18" s="19">
        <f t="shared" si="1"/>
        <v>19.989999999999998</v>
      </c>
      <c r="D18" s="19">
        <v>1</v>
      </c>
      <c r="E18" s="19">
        <v>0</v>
      </c>
      <c r="F18" s="19">
        <v>19.989999999999998</v>
      </c>
      <c r="G18" s="19">
        <v>0</v>
      </c>
      <c r="H18" s="19">
        <f t="shared" si="2"/>
        <v>0</v>
      </c>
      <c r="I18" s="19">
        <f t="shared" si="3"/>
        <v>6.8190545272636183E-2</v>
      </c>
      <c r="J18" s="19">
        <f t="shared" si="4"/>
        <v>1.3631289999999971</v>
      </c>
      <c r="K18" s="19">
        <f t="shared" si="5"/>
        <v>1.3631289999999971</v>
      </c>
      <c r="L18" s="19">
        <v>14</v>
      </c>
      <c r="M18" s="19">
        <f t="shared" si="6"/>
        <v>7.1428571428571425E-2</v>
      </c>
      <c r="N18" s="19">
        <v>468</v>
      </c>
      <c r="O18" s="19">
        <f t="shared" ref="O18:P18" si="18">D18/7</f>
        <v>0.14285714285714285</v>
      </c>
      <c r="P18" s="19">
        <f t="shared" si="18"/>
        <v>0</v>
      </c>
      <c r="Q18" s="19">
        <f t="shared" si="8"/>
        <v>3276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s">
        <v>48</v>
      </c>
      <c r="Z18" s="46">
        <f t="shared" ref="Z18:Z30" si="19">IF(OR(Y18="UsLargeStandardSize",Y18="UsSmallStandardSize"),-2.4,-1.2)</f>
        <v>-2.4</v>
      </c>
      <c r="AA18" s="43">
        <v>0.24560708333333334</v>
      </c>
      <c r="AB18" s="43">
        <f t="shared" si="12"/>
        <v>-1.7683710000000001</v>
      </c>
      <c r="AC18" s="43">
        <v>-4.9000000000000004</v>
      </c>
      <c r="AD18" s="43">
        <v>-8.9600000000000009</v>
      </c>
      <c r="AE18" s="43">
        <v>0</v>
      </c>
      <c r="AF18" s="48">
        <v>0.229965156794425</v>
      </c>
    </row>
    <row r="19" spans="1:32" s="47" customFormat="1" ht="15.75" customHeight="1" x14ac:dyDescent="0.2">
      <c r="A19" s="2" t="s">
        <v>47</v>
      </c>
      <c r="B19" s="2"/>
      <c r="C19" s="19">
        <f t="shared" si="1"/>
        <v>19.989999999999998</v>
      </c>
      <c r="D19" s="19">
        <v>1</v>
      </c>
      <c r="E19" s="19">
        <v>0</v>
      </c>
      <c r="F19" s="19">
        <v>19.989999999999998</v>
      </c>
      <c r="G19" s="19">
        <v>0</v>
      </c>
      <c r="H19" s="19">
        <f t="shared" si="2"/>
        <v>0</v>
      </c>
      <c r="I19" s="19">
        <f t="shared" si="3"/>
        <v>6.8190545272636183E-2</v>
      </c>
      <c r="J19" s="19">
        <f t="shared" si="4"/>
        <v>1.3631289999999971</v>
      </c>
      <c r="K19" s="19">
        <f t="shared" si="5"/>
        <v>1.3631289999999971</v>
      </c>
      <c r="L19" s="19">
        <v>10</v>
      </c>
      <c r="M19" s="19">
        <f t="shared" si="6"/>
        <v>0.1</v>
      </c>
      <c r="N19" s="19">
        <v>468</v>
      </c>
      <c r="O19" s="19">
        <f t="shared" ref="O19:P19" si="20">D19/7</f>
        <v>0.14285714285714285</v>
      </c>
      <c r="P19" s="19">
        <f t="shared" si="20"/>
        <v>0</v>
      </c>
      <c r="Q19" s="19">
        <f t="shared" si="8"/>
        <v>3276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s">
        <v>48</v>
      </c>
      <c r="Z19" s="46">
        <f t="shared" si="19"/>
        <v>-2.4</v>
      </c>
      <c r="AA19" s="43">
        <v>0.24560708333333334</v>
      </c>
      <c r="AB19" s="43">
        <f t="shared" si="12"/>
        <v>-1.7683710000000001</v>
      </c>
      <c r="AC19" s="43">
        <v>-4.9000000000000004</v>
      </c>
      <c r="AD19" s="43">
        <v>-8.9600000000000009</v>
      </c>
      <c r="AE19" s="43">
        <v>0</v>
      </c>
      <c r="AF19" s="48">
        <v>0.23367697594501699</v>
      </c>
    </row>
    <row r="20" spans="1:32" s="47" customFormat="1" ht="15.75" customHeight="1" x14ac:dyDescent="0.2">
      <c r="A20" s="2" t="s">
        <v>49</v>
      </c>
      <c r="B20" s="2"/>
      <c r="C20" s="19">
        <f t="shared" si="1"/>
        <v>19.989999999999998</v>
      </c>
      <c r="D20" s="19">
        <v>3</v>
      </c>
      <c r="E20" s="19">
        <v>0</v>
      </c>
      <c r="F20" s="19">
        <v>59.97</v>
      </c>
      <c r="G20" s="19">
        <v>-49.260000000000005</v>
      </c>
      <c r="H20" s="19">
        <f t="shared" si="2"/>
        <v>0.82141070535267646</v>
      </c>
      <c r="I20" s="19">
        <f t="shared" si="3"/>
        <v>-0.75322016008004022</v>
      </c>
      <c r="J20" s="19">
        <f t="shared" si="4"/>
        <v>-45.17061300000001</v>
      </c>
      <c r="K20" s="19">
        <f t="shared" si="5"/>
        <v>-15.056871000000003</v>
      </c>
      <c r="L20" s="19">
        <v>28</v>
      </c>
      <c r="M20" s="19">
        <f t="shared" si="6"/>
        <v>0.10714285714285714</v>
      </c>
      <c r="N20" s="19">
        <v>411</v>
      </c>
      <c r="O20" s="19">
        <f t="shared" ref="O20:P20" si="21">D20/7</f>
        <v>0.42857142857142855</v>
      </c>
      <c r="P20" s="19">
        <f t="shared" si="21"/>
        <v>0</v>
      </c>
      <c r="Q20" s="19">
        <f t="shared" si="8"/>
        <v>959</v>
      </c>
      <c r="R20" s="43"/>
      <c r="S20" s="44"/>
      <c r="T20" s="45"/>
      <c r="U20" s="43">
        <v>1</v>
      </c>
      <c r="V20" s="43">
        <f t="shared" si="9"/>
        <v>0.33333333333333331</v>
      </c>
      <c r="W20" s="43">
        <f t="shared" si="10"/>
        <v>24.630000000000003</v>
      </c>
      <c r="X20" s="43">
        <v>1</v>
      </c>
      <c r="Y20" s="43" t="s">
        <v>48</v>
      </c>
      <c r="Z20" s="46">
        <f t="shared" si="19"/>
        <v>-2.4</v>
      </c>
      <c r="AA20" s="43">
        <v>0.24560708333333334</v>
      </c>
      <c r="AB20" s="43">
        <f t="shared" si="12"/>
        <v>-5.3051130000000004</v>
      </c>
      <c r="AC20" s="43">
        <v>-4.9000000000000004</v>
      </c>
      <c r="AD20" s="43">
        <v>-8.9600000000000009</v>
      </c>
      <c r="AE20" s="43">
        <v>0</v>
      </c>
      <c r="AF20" s="48">
        <v>0.25561312607944697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19.989999999999998</v>
      </c>
      <c r="D21" s="19">
        <v>3</v>
      </c>
      <c r="E21" s="19">
        <v>0</v>
      </c>
      <c r="F21" s="19">
        <v>59.97</v>
      </c>
      <c r="G21" s="19">
        <v>-80.7</v>
      </c>
      <c r="H21" s="19">
        <f t="shared" si="2"/>
        <v>1.3456728364182091</v>
      </c>
      <c r="I21" s="19">
        <f t="shared" si="3"/>
        <v>-1.277482291145573</v>
      </c>
      <c r="J21" s="19">
        <f t="shared" si="4"/>
        <v>-76.610613000000015</v>
      </c>
      <c r="K21" s="19">
        <f t="shared" si="5"/>
        <v>-25.536871000000005</v>
      </c>
      <c r="L21" s="19">
        <v>39</v>
      </c>
      <c r="M21" s="19">
        <f t="shared" si="6"/>
        <v>7.6923076923076927E-2</v>
      </c>
      <c r="N21" s="19">
        <v>428</v>
      </c>
      <c r="O21" s="19">
        <f t="shared" ref="O21:P21" si="22">D21/7</f>
        <v>0.42857142857142855</v>
      </c>
      <c r="P21" s="19">
        <f t="shared" si="22"/>
        <v>0</v>
      </c>
      <c r="Q21" s="19">
        <f t="shared" si="8"/>
        <v>998</v>
      </c>
      <c r="R21" s="43"/>
      <c r="S21" s="44"/>
      <c r="T21" s="45"/>
      <c r="U21" s="43">
        <v>4</v>
      </c>
      <c r="V21" s="43">
        <f t="shared" si="9"/>
        <v>1.3333333333333333</v>
      </c>
      <c r="W21" s="43">
        <f t="shared" si="10"/>
        <v>11.528571428571428</v>
      </c>
      <c r="X21" s="43">
        <v>3</v>
      </c>
      <c r="Y21" s="43" t="s">
        <v>48</v>
      </c>
      <c r="Z21" s="46">
        <f t="shared" si="19"/>
        <v>-2.4</v>
      </c>
      <c r="AA21" s="43">
        <v>0.24560708333333334</v>
      </c>
      <c r="AB21" s="43">
        <f t="shared" si="12"/>
        <v>-5.3051130000000004</v>
      </c>
      <c r="AC21" s="43">
        <v>-4.9000000000000004</v>
      </c>
      <c r="AD21" s="43">
        <v>-8.9600000000000009</v>
      </c>
      <c r="AE21" s="43">
        <v>0</v>
      </c>
      <c r="AF21" s="48">
        <v>0.263591433278418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19.989999999999998</v>
      </c>
      <c r="D22" s="19">
        <v>1</v>
      </c>
      <c r="E22" s="19">
        <v>0</v>
      </c>
      <c r="F22" s="19">
        <v>19.989999999999998</v>
      </c>
      <c r="G22" s="19">
        <v>-61</v>
      </c>
      <c r="H22" s="19">
        <f t="shared" si="2"/>
        <v>3.051525762881441</v>
      </c>
      <c r="I22" s="19">
        <f t="shared" si="3"/>
        <v>-2.9833352176088046</v>
      </c>
      <c r="J22" s="19">
        <f t="shared" si="4"/>
        <v>-59.636870999999999</v>
      </c>
      <c r="K22" s="19">
        <f t="shared" si="5"/>
        <v>-59.636870999999999</v>
      </c>
      <c r="L22" s="19">
        <v>40</v>
      </c>
      <c r="M22" s="19">
        <f t="shared" si="6"/>
        <v>2.5000000000000001E-2</v>
      </c>
      <c r="N22" s="19">
        <v>401</v>
      </c>
      <c r="O22" s="19">
        <f t="shared" ref="O22:P22" si="23">D22/7</f>
        <v>0.14285714285714285</v>
      </c>
      <c r="P22" s="19">
        <f t="shared" si="23"/>
        <v>0</v>
      </c>
      <c r="Q22" s="19">
        <f t="shared" si="8"/>
        <v>2807</v>
      </c>
      <c r="R22" s="43"/>
      <c r="S22" s="44"/>
      <c r="T22" s="45"/>
      <c r="U22" s="43">
        <v>1</v>
      </c>
      <c r="V22" s="43">
        <f t="shared" si="9"/>
        <v>1</v>
      </c>
      <c r="W22" s="43">
        <f t="shared" si="10"/>
        <v>20.333333333333332</v>
      </c>
      <c r="X22" s="43">
        <v>2</v>
      </c>
      <c r="Y22" s="43" t="s">
        <v>48</v>
      </c>
      <c r="Z22" s="46">
        <f t="shared" si="19"/>
        <v>-2.4</v>
      </c>
      <c r="AA22" s="43">
        <v>0.24560708333333334</v>
      </c>
      <c r="AB22" s="43">
        <f t="shared" si="12"/>
        <v>-1.7683710000000001</v>
      </c>
      <c r="AC22" s="43">
        <v>-4.9000000000000004</v>
      </c>
      <c r="AD22" s="43">
        <v>-8.9600000000000009</v>
      </c>
      <c r="AE22" s="43">
        <v>0</v>
      </c>
      <c r="AF22" s="48">
        <v>0.27906976744186002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13.326666666666666</v>
      </c>
      <c r="D23" s="19">
        <v>6</v>
      </c>
      <c r="E23" s="19">
        <v>0</v>
      </c>
      <c r="F23" s="19">
        <v>79.959999999999994</v>
      </c>
      <c r="G23" s="19">
        <v>-54.24</v>
      </c>
      <c r="H23" s="19">
        <f t="shared" si="2"/>
        <v>0.67833916958479246</v>
      </c>
      <c r="I23" s="19">
        <f t="shared" si="3"/>
        <v>-1.0010533516758382</v>
      </c>
      <c r="J23" s="19">
        <f t="shared" si="4"/>
        <v>-80.044226000000009</v>
      </c>
      <c r="K23" s="19">
        <f t="shared" si="5"/>
        <v>-13.340704333333335</v>
      </c>
      <c r="L23" s="19">
        <v>40</v>
      </c>
      <c r="M23" s="19">
        <f t="shared" si="6"/>
        <v>0.15</v>
      </c>
      <c r="N23" s="19">
        <v>397</v>
      </c>
      <c r="O23" s="19">
        <f t="shared" ref="O23:P23" si="24">D23/7</f>
        <v>0.8571428571428571</v>
      </c>
      <c r="P23" s="19">
        <f t="shared" si="24"/>
        <v>0</v>
      </c>
      <c r="Q23" s="19">
        <f t="shared" si="8"/>
        <v>463</v>
      </c>
      <c r="R23" s="43"/>
      <c r="S23" s="44"/>
      <c r="T23" s="45"/>
      <c r="U23" s="43">
        <v>1</v>
      </c>
      <c r="V23" s="43">
        <f t="shared" si="9"/>
        <v>0.16666666666666666</v>
      </c>
      <c r="W23" s="43">
        <f t="shared" si="10"/>
        <v>27.12</v>
      </c>
      <c r="X23" s="43">
        <v>1</v>
      </c>
      <c r="Y23" s="43" t="s">
        <v>48</v>
      </c>
      <c r="Z23" s="46">
        <f t="shared" si="19"/>
        <v>-2.4</v>
      </c>
      <c r="AA23" s="43">
        <v>0.24560708333333334</v>
      </c>
      <c r="AB23" s="43">
        <f t="shared" si="12"/>
        <v>-10.610226000000001</v>
      </c>
      <c r="AC23" s="43">
        <v>-4.9000000000000004</v>
      </c>
      <c r="AD23" s="43">
        <v>-8.9600000000000009</v>
      </c>
      <c r="AE23" s="43">
        <v>0</v>
      </c>
      <c r="AF23" s="48">
        <v>0.17341040462427701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3.9979999999999998</v>
      </c>
      <c r="D24" s="19">
        <v>5</v>
      </c>
      <c r="E24" s="19">
        <v>0</v>
      </c>
      <c r="F24" s="19">
        <v>19.989999999999998</v>
      </c>
      <c r="G24" s="19">
        <v>-15.379999999999997</v>
      </c>
      <c r="H24" s="19">
        <f t="shared" si="2"/>
        <v>0.76938469234617302</v>
      </c>
      <c r="I24" s="19">
        <f t="shared" si="3"/>
        <v>-3.828431965982992</v>
      </c>
      <c r="J24" s="19">
        <f t="shared" si="4"/>
        <v>-76.530355</v>
      </c>
      <c r="K24" s="19">
        <f t="shared" si="5"/>
        <v>-15.306070999999999</v>
      </c>
      <c r="L24" s="19">
        <v>37</v>
      </c>
      <c r="M24" s="19">
        <f t="shared" si="6"/>
        <v>0.13513513513513514</v>
      </c>
      <c r="N24" s="19">
        <v>366</v>
      </c>
      <c r="O24" s="19">
        <f t="shared" ref="O24:P24" si="25">D24/7</f>
        <v>0.7142857142857143</v>
      </c>
      <c r="P24" s="19">
        <f t="shared" si="25"/>
        <v>0</v>
      </c>
      <c r="Q24" s="19">
        <f t="shared" si="8"/>
        <v>512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s">
        <v>48</v>
      </c>
      <c r="Z24" s="46">
        <f t="shared" si="19"/>
        <v>-2.4</v>
      </c>
      <c r="AA24" s="43">
        <v>0.24560708333333334</v>
      </c>
      <c r="AB24" s="43">
        <f t="shared" si="12"/>
        <v>-8.8418549999999989</v>
      </c>
      <c r="AC24" s="43">
        <v>-4.9000000000000004</v>
      </c>
      <c r="AD24" s="43">
        <v>-8.9600000000000009</v>
      </c>
      <c r="AE24" s="43">
        <v>0</v>
      </c>
      <c r="AF24" s="43">
        <v>0.21833161688980399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6.6633333333333331</v>
      </c>
      <c r="D25" s="19">
        <v>3</v>
      </c>
      <c r="E25" s="19">
        <v>0</v>
      </c>
      <c r="F25" s="19">
        <v>19.989999999999998</v>
      </c>
      <c r="G25" s="19">
        <v>0</v>
      </c>
      <c r="H25" s="19">
        <f t="shared" si="2"/>
        <v>0</v>
      </c>
      <c r="I25" s="19">
        <f t="shared" si="3"/>
        <v>-1.4954283641820914</v>
      </c>
      <c r="J25" s="19">
        <f t="shared" si="4"/>
        <v>-29.893613000000002</v>
      </c>
      <c r="K25" s="19">
        <f t="shared" si="5"/>
        <v>-9.9645376666666667</v>
      </c>
      <c r="L25" s="19">
        <v>10</v>
      </c>
      <c r="M25" s="19">
        <f t="shared" si="6"/>
        <v>0.3</v>
      </c>
      <c r="N25" s="19">
        <v>331</v>
      </c>
      <c r="O25" s="19">
        <f t="shared" ref="O25:P25" si="26">D25/7</f>
        <v>0.42857142857142855</v>
      </c>
      <c r="P25" s="19">
        <f t="shared" si="26"/>
        <v>0</v>
      </c>
      <c r="Q25" s="19">
        <f t="shared" si="8"/>
        <v>772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19"/>
        <v>-2.4</v>
      </c>
      <c r="AA25" s="43">
        <v>0.24560708333333334</v>
      </c>
      <c r="AB25" s="43">
        <f t="shared" si="12"/>
        <v>-5.3051130000000004</v>
      </c>
      <c r="AC25" s="43">
        <v>-4.9000000000000004</v>
      </c>
      <c r="AD25" s="43">
        <v>-8.9600000000000009</v>
      </c>
      <c r="AE25" s="43">
        <v>0</v>
      </c>
      <c r="AF25" s="48">
        <v>0.220858895705521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19.989999999999998</v>
      </c>
      <c r="D26" s="19">
        <v>5</v>
      </c>
      <c r="E26" s="19">
        <v>0</v>
      </c>
      <c r="F26" s="19">
        <v>99.949999999999989</v>
      </c>
      <c r="G26" s="19">
        <v>0</v>
      </c>
      <c r="H26" s="19">
        <f t="shared" si="2"/>
        <v>0</v>
      </c>
      <c r="I26" s="19">
        <f t="shared" si="3"/>
        <v>6.8190545272636113E-2</v>
      </c>
      <c r="J26" s="19">
        <f t="shared" si="4"/>
        <v>6.8156449999999786</v>
      </c>
      <c r="K26" s="19">
        <f t="shared" si="5"/>
        <v>1.3631289999999958</v>
      </c>
      <c r="L26" s="19">
        <v>17</v>
      </c>
      <c r="M26" s="19">
        <f t="shared" si="6"/>
        <v>0.29411764705882354</v>
      </c>
      <c r="N26" s="19">
        <v>304</v>
      </c>
      <c r="O26" s="19">
        <f t="shared" ref="O26:P26" si="27">D26/7</f>
        <v>0.7142857142857143</v>
      </c>
      <c r="P26" s="19">
        <f t="shared" si="27"/>
        <v>0</v>
      </c>
      <c r="Q26" s="19">
        <f t="shared" si="8"/>
        <v>425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19"/>
        <v>-2.4</v>
      </c>
      <c r="AA26" s="43">
        <v>0.24560708333333334</v>
      </c>
      <c r="AB26" s="43">
        <f t="shared" si="12"/>
        <v>-8.8418549999999989</v>
      </c>
      <c r="AC26" s="43">
        <v>-4.9000000000000004</v>
      </c>
      <c r="AD26" s="43">
        <v>-8.9600000000000009</v>
      </c>
      <c r="AE26" s="43">
        <v>0</v>
      </c>
      <c r="AF26" s="48">
        <v>0.226104830421377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14.278571428571428</v>
      </c>
      <c r="D27" s="19">
        <v>7</v>
      </c>
      <c r="E27" s="19">
        <v>0</v>
      </c>
      <c r="F27" s="19">
        <v>99.95</v>
      </c>
      <c r="G27" s="19">
        <v>0</v>
      </c>
      <c r="H27" s="19">
        <f t="shared" si="2"/>
        <v>0</v>
      </c>
      <c r="I27" s="19">
        <f t="shared" si="3"/>
        <v>-0.24453323661830928</v>
      </c>
      <c r="J27" s="19">
        <f t="shared" si="4"/>
        <v>-24.441097000000013</v>
      </c>
      <c r="K27" s="19">
        <f t="shared" si="5"/>
        <v>-3.4915852857142875</v>
      </c>
      <c r="L27" s="19">
        <v>19</v>
      </c>
      <c r="M27" s="19">
        <f t="shared" si="6"/>
        <v>0.36842105263157893</v>
      </c>
      <c r="N27" s="19">
        <v>270</v>
      </c>
      <c r="O27" s="19">
        <f t="shared" ref="O27:P27" si="28">D27/7</f>
        <v>1</v>
      </c>
      <c r="P27" s="19">
        <f t="shared" si="28"/>
        <v>0</v>
      </c>
      <c r="Q27" s="19">
        <f t="shared" si="8"/>
        <v>270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19"/>
        <v>-2.4</v>
      </c>
      <c r="AA27" s="43">
        <v>0.24560708333333334</v>
      </c>
      <c r="AB27" s="43">
        <f t="shared" si="12"/>
        <v>-12.378596999999999</v>
      </c>
      <c r="AC27" s="43">
        <v>-4.9000000000000004</v>
      </c>
      <c r="AD27" s="43">
        <v>-8.9600000000000009</v>
      </c>
      <c r="AE27" s="43">
        <v>0</v>
      </c>
      <c r="AF27" s="48">
        <v>0.19879518072289101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19.989999999999998</v>
      </c>
      <c r="D28" s="19">
        <v>2</v>
      </c>
      <c r="E28" s="19">
        <v>0</v>
      </c>
      <c r="F28" s="19">
        <v>39.979999999999997</v>
      </c>
      <c r="G28" s="19">
        <v>0</v>
      </c>
      <c r="H28" s="19">
        <f t="shared" si="2"/>
        <v>0</v>
      </c>
      <c r="I28" s="19">
        <f t="shared" si="3"/>
        <v>6.8190545272636183E-2</v>
      </c>
      <c r="J28" s="19">
        <f t="shared" si="4"/>
        <v>2.7262579999999943</v>
      </c>
      <c r="K28" s="19">
        <f t="shared" si="5"/>
        <v>1.3631289999999971</v>
      </c>
      <c r="L28" s="19">
        <v>16</v>
      </c>
      <c r="M28" s="19">
        <f t="shared" si="6"/>
        <v>0.125</v>
      </c>
      <c r="N28" s="19">
        <v>244</v>
      </c>
      <c r="O28" s="19">
        <f t="shared" ref="O28:P28" si="29">D28/7</f>
        <v>0.2857142857142857</v>
      </c>
      <c r="P28" s="19">
        <f t="shared" si="29"/>
        <v>0</v>
      </c>
      <c r="Q28" s="19">
        <f t="shared" si="8"/>
        <v>854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9"/>
        <v>-2.4</v>
      </c>
      <c r="AA28" s="43">
        <v>0.24560708333333334</v>
      </c>
      <c r="AB28" s="43">
        <f t="shared" si="12"/>
        <v>-3.5367420000000003</v>
      </c>
      <c r="AC28" s="43">
        <v>-4.9000000000000004</v>
      </c>
      <c r="AD28" s="43">
        <v>-8.9600000000000009</v>
      </c>
      <c r="AE28" s="43">
        <v>0</v>
      </c>
      <c r="AF28" s="48">
        <v>0.20349761526232099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0</v>
      </c>
      <c r="D29" s="19">
        <v>1</v>
      </c>
      <c r="E29" s="19">
        <v>0</v>
      </c>
      <c r="F29" s="19">
        <v>0</v>
      </c>
      <c r="G29" s="19">
        <v>-30.88</v>
      </c>
      <c r="H29" s="19" t="e">
        <f t="shared" si="2"/>
        <v>#DIV/0!</v>
      </c>
      <c r="I29" s="19" t="e">
        <f t="shared" si="3"/>
        <v>#DIV/0!</v>
      </c>
      <c r="J29" s="19">
        <f t="shared" si="4"/>
        <v>-46.508371000000004</v>
      </c>
      <c r="K29" s="19">
        <f t="shared" si="5"/>
        <v>-46.508371000000004</v>
      </c>
      <c r="L29" s="19">
        <v>9</v>
      </c>
      <c r="M29" s="19">
        <f t="shared" si="6"/>
        <v>0.1111111111111111</v>
      </c>
      <c r="N29" s="19">
        <v>238</v>
      </c>
      <c r="O29" s="19">
        <f t="shared" ref="O29:P29" si="30">D29/7</f>
        <v>0.14285714285714285</v>
      </c>
      <c r="P29" s="19">
        <f t="shared" si="30"/>
        <v>0</v>
      </c>
      <c r="Q29" s="19">
        <f t="shared" si="8"/>
        <v>1666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9"/>
        <v>-2.4</v>
      </c>
      <c r="AA29" s="43">
        <v>0.24560708333333334</v>
      </c>
      <c r="AB29" s="43">
        <f t="shared" si="12"/>
        <v>-1.7683710000000001</v>
      </c>
      <c r="AC29" s="43">
        <v>-4.9000000000000004</v>
      </c>
      <c r="AD29" s="43">
        <v>-8.9600000000000009</v>
      </c>
      <c r="AE29" s="43">
        <v>0</v>
      </c>
      <c r="AF29" s="48">
        <v>0.151142355008787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15.991999999999999</v>
      </c>
      <c r="D30" s="19">
        <v>5</v>
      </c>
      <c r="E30" s="19">
        <v>0</v>
      </c>
      <c r="F30" s="19">
        <v>79.959999999999994</v>
      </c>
      <c r="G30" s="19">
        <v>-44.93</v>
      </c>
      <c r="H30" s="19">
        <f t="shared" si="2"/>
        <v>0.56190595297648827</v>
      </c>
      <c r="I30" s="19">
        <f t="shared" si="3"/>
        <v>-0.87242459563114905</v>
      </c>
      <c r="J30" s="19">
        <f t="shared" si="4"/>
        <v>-69.759070666666673</v>
      </c>
      <c r="K30" s="19">
        <f t="shared" si="5"/>
        <v>-13.951814133333334</v>
      </c>
      <c r="L30" s="19">
        <v>37</v>
      </c>
      <c r="M30" s="19">
        <f t="shared" si="6"/>
        <v>0.13513513513513514</v>
      </c>
      <c r="N30" s="19">
        <v>235</v>
      </c>
      <c r="O30" s="19">
        <f t="shared" ref="O30:P30" si="31">D30/7</f>
        <v>0.7142857142857143</v>
      </c>
      <c r="P30" s="19">
        <f t="shared" si="31"/>
        <v>0</v>
      </c>
      <c r="Q30" s="19">
        <f t="shared" si="8"/>
        <v>329</v>
      </c>
      <c r="R30" s="43"/>
      <c r="S30" s="44"/>
      <c r="T30" s="45"/>
      <c r="U30" s="43">
        <v>4</v>
      </c>
      <c r="V30" s="43">
        <f t="shared" si="9"/>
        <v>0.8</v>
      </c>
      <c r="W30" s="43">
        <f t="shared" si="10"/>
        <v>8.9860000000000007</v>
      </c>
      <c r="X30" s="43">
        <v>1</v>
      </c>
      <c r="Y30" s="43" t="s">
        <v>48</v>
      </c>
      <c r="Z30" s="46">
        <f t="shared" si="19"/>
        <v>-2.4</v>
      </c>
      <c r="AA30" s="43">
        <v>0.42208529629629638</v>
      </c>
      <c r="AB30" s="43">
        <f t="shared" si="12"/>
        <v>-15.195070666666671</v>
      </c>
      <c r="AC30" s="43">
        <v>-6.56</v>
      </c>
      <c r="AD30" s="43">
        <v>-8.9600000000000009</v>
      </c>
      <c r="AE30" s="43">
        <v>0</v>
      </c>
      <c r="AF30" s="49">
        <v>0.161467889908256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11" priority="1" operator="lessThan">
      <formula>100</formula>
    </cfRule>
  </conditionalFormatting>
  <conditionalFormatting sqref="Q1:Q3 Q12:Q1000">
    <cfRule type="cellIs" dxfId="10" priority="2" operator="lessThan">
      <formula>100</formula>
    </cfRule>
  </conditionalFormatting>
  <conditionalFormatting sqref="I1:I3 I12:I1000">
    <cfRule type="cellIs" dxfId="9" priority="3" operator="lessThan">
      <formula>0.05</formula>
    </cfRule>
  </conditionalFormatting>
  <conditionalFormatting sqref="Q4">
    <cfRule type="cellIs" dxfId="8" priority="4" operator="lessThan">
      <formula>100</formula>
    </cfRule>
  </conditionalFormatting>
  <conditionalFormatting sqref="Q4">
    <cfRule type="cellIs" dxfId="7" priority="5" operator="lessThan">
      <formula>100</formula>
    </cfRule>
  </conditionalFormatting>
  <conditionalFormatting sqref="I4">
    <cfRule type="cellIs" dxfId="6" priority="6" operator="lessThan">
      <formula>0.05</formula>
    </cfRule>
  </conditionalFormatting>
  <conditionalFormatting sqref="Q5">
    <cfRule type="cellIs" dxfId="5" priority="7" operator="lessThan">
      <formula>100</formula>
    </cfRule>
  </conditionalFormatting>
  <conditionalFormatting sqref="Q5">
    <cfRule type="cellIs" dxfId="4" priority="8" operator="lessThan">
      <formula>100</formula>
    </cfRule>
  </conditionalFormatting>
  <conditionalFormatting sqref="I5">
    <cfRule type="cellIs" dxfId="3" priority="9" operator="lessThan">
      <formula>0.05</formula>
    </cfRule>
  </conditionalFormatting>
  <conditionalFormatting sqref="Q6:Q11">
    <cfRule type="cellIs" dxfId="2" priority="10" operator="lessThan">
      <formula>100</formula>
    </cfRule>
  </conditionalFormatting>
  <conditionalFormatting sqref="Q6:Q11">
    <cfRule type="cellIs" dxfId="1" priority="11" operator="lessThan">
      <formula>100</formula>
    </cfRule>
  </conditionalFormatting>
  <conditionalFormatting sqref="I6:I11">
    <cfRule type="cellIs" dxfId="0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IFERROR(__xludf.DUMMYFUNCTION("VLOOKUP(B2,IMPORTRANGE(""https://docs.google.com/spreadsheets/d/1V-qh4gaE8Fnon_cFgLuR_3iyE-fuVbrHr9YQylaPLK4/edit"",""Sheet1!A2:F100""),2,FALSE)"),"Watt Meter Four Pack")</f>
        <v>Watt Meter Four Pack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IFERROR(__xludf.DUMMYFUNCTION("IFERROR(VLOOKUP(B2,IMPORTRANGE(""https://docs.google.com/spreadsheets/d/1V-qh4gaE8Fnon_cFgLuR_3iyE-fuVbrHr9YQylaPLK4/edit?usp=sharing"",""Sheet1!A1:AA1000""),3,FALSE),"""")"),"B083HK9VRZ")</f>
        <v>B083HK9VRZ</v>
      </c>
      <c r="B2" s="4" t="s">
        <v>63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32.482352941176472</v>
      </c>
      <c r="D3" s="8">
        <f>SUM(D4:D99793)</f>
        <v>36</v>
      </c>
      <c r="E3" s="8"/>
      <c r="F3" s="9">
        <f t="shared" ref="F3:G3" si="0">SUM(F4:F99793)</f>
        <v>1814.64</v>
      </c>
      <c r="G3" s="9">
        <f t="shared" si="0"/>
        <v>-214.07999999999998</v>
      </c>
      <c r="H3" s="10">
        <f t="shared" ref="H3:H30" si="1">G3/F3*-1</f>
        <v>0.11797381298770003</v>
      </c>
      <c r="I3" s="11">
        <f t="shared" ref="I3:I30" si="2">J3/F3</f>
        <v>0.17659370453643697</v>
      </c>
      <c r="J3" s="9">
        <f>SUM(J4:J99793)</f>
        <v>320.45400000000001</v>
      </c>
      <c r="K3" s="9">
        <f t="shared" ref="K3:K30" si="3">J3/D3</f>
        <v>8.9015000000000004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15</v>
      </c>
      <c r="V3" s="10">
        <f>AVERAGE(V4:V99793)</f>
        <v>8.8263588263588252E-2</v>
      </c>
      <c r="W3" s="9">
        <f>ROUND(AVERAGE(W4:W99793),2)</f>
        <v>2.35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/>
      <c r="C4" s="19">
        <f t="shared" ref="C4:C30" si="4">IFERROR(F4/D4," - ")</f>
        <v>54.99</v>
      </c>
      <c r="D4" s="19">
        <v>2</v>
      </c>
      <c r="E4" s="19">
        <v>0</v>
      </c>
      <c r="F4" s="19">
        <v>109.98</v>
      </c>
      <c r="G4" s="19">
        <v>-17.95</v>
      </c>
      <c r="H4" s="19">
        <f t="shared" si="1"/>
        <v>0.16321149299872703</v>
      </c>
      <c r="I4" s="19">
        <f t="shared" si="2"/>
        <v>0.18015093653391523</v>
      </c>
      <c r="J4" s="19">
        <f t="shared" ref="J4:J30" si="5">F4*0.85+G4+AD4*D4+D4*AC4+AE4+AB4</f>
        <v>19.812999999999999</v>
      </c>
      <c r="K4" s="19">
        <f t="shared" si="3"/>
        <v>9.9064999999999994</v>
      </c>
      <c r="L4" s="19">
        <v>0</v>
      </c>
      <c r="M4" s="19" t="str">
        <f t="shared" ref="M4:M30" si="6">IFERROR(D4/L4,"-")</f>
        <v>-</v>
      </c>
      <c r="N4" s="19">
        <v>25</v>
      </c>
      <c r="O4" s="19">
        <f t="shared" ref="O4:P4" si="7">D4/7</f>
        <v>0.2857142857142857</v>
      </c>
      <c r="P4" s="19">
        <f t="shared" si="7"/>
        <v>0</v>
      </c>
      <c r="Q4" s="19">
        <f t="shared" ref="Q4:Q30" si="8">ROUNDDOWN(N4/(O4+P4),0)</f>
        <v>87</v>
      </c>
      <c r="R4" s="43"/>
      <c r="S4" s="44"/>
      <c r="T4" s="45"/>
      <c r="U4" s="43">
        <v>0</v>
      </c>
      <c r="V4" s="43">
        <f t="shared" ref="V4:V30" si="9">IFERROR(U4/D4,0)</f>
        <v>0</v>
      </c>
      <c r="W4" s="43">
        <f t="shared" ref="W4:W30" si="10">IFERROR(G4/(U4+X4)*-1,0)</f>
        <v>0</v>
      </c>
      <c r="X4" s="43">
        <v>0</v>
      </c>
      <c r="Y4" s="43" t="s">
        <v>48</v>
      </c>
      <c r="Z4" s="46">
        <f t="shared" ref="Z4:Z17" si="11">IF(OR(Y4="UsLargeStandardSize",Y4="UsSmallStandardSize"),-0.75,-0.48)</f>
        <v>-0.75</v>
      </c>
      <c r="AA4" s="43">
        <v>0.1111111111111111</v>
      </c>
      <c r="AB4" s="43">
        <f t="shared" ref="AB4:AB30" si="12">IFERROR(Z4*AA4*D4*3,0)</f>
        <v>-0.5</v>
      </c>
      <c r="AC4" s="43">
        <v>-4.9000000000000004</v>
      </c>
      <c r="AD4" s="43">
        <v>-22.71</v>
      </c>
      <c r="AE4" s="43">
        <v>0</v>
      </c>
    </row>
    <row r="5" spans="1:32" s="47" customFormat="1" ht="15.75" customHeight="1" x14ac:dyDescent="0.2">
      <c r="A5" s="2" t="s">
        <v>33</v>
      </c>
      <c r="B5" s="2"/>
      <c r="C5" s="19" t="str">
        <f t="shared" si="4"/>
        <v xml:space="preserve"> - </v>
      </c>
      <c r="D5" s="19">
        <v>0</v>
      </c>
      <c r="E5" s="19">
        <v>0</v>
      </c>
      <c r="F5" s="19">
        <v>0</v>
      </c>
      <c r="G5" s="19">
        <v>-37.590000000000003</v>
      </c>
      <c r="H5" s="19" t="e">
        <f t="shared" si="1"/>
        <v>#DIV/0!</v>
      </c>
      <c r="I5" s="19" t="e">
        <f t="shared" si="2"/>
        <v>#DIV/0!</v>
      </c>
      <c r="J5" s="19">
        <f t="shared" si="5"/>
        <v>-37.590000000000003</v>
      </c>
      <c r="K5" s="19" t="e">
        <f t="shared" si="3"/>
        <v>#DIV/0!</v>
      </c>
      <c r="L5" s="19">
        <v>65</v>
      </c>
      <c r="M5" s="19">
        <f t="shared" si="6"/>
        <v>0</v>
      </c>
      <c r="N5" s="19">
        <v>22</v>
      </c>
      <c r="O5" s="19">
        <f t="shared" ref="O5:P5" si="13">D5/7</f>
        <v>0</v>
      </c>
      <c r="P5" s="19">
        <f t="shared" si="13"/>
        <v>0</v>
      </c>
      <c r="Q5" s="19" t="e">
        <f t="shared" si="8"/>
        <v>#DIV/0!</v>
      </c>
      <c r="R5" s="43"/>
      <c r="S5" s="44"/>
      <c r="T5" s="45"/>
      <c r="U5" s="43">
        <v>3</v>
      </c>
      <c r="V5" s="43">
        <f t="shared" si="9"/>
        <v>0</v>
      </c>
      <c r="W5" s="43">
        <f t="shared" si="10"/>
        <v>9.3975000000000009</v>
      </c>
      <c r="X5" s="43">
        <v>1</v>
      </c>
      <c r="Y5" s="43" t="s">
        <v>48</v>
      </c>
      <c r="Z5" s="46">
        <f t="shared" si="11"/>
        <v>-0.75</v>
      </c>
      <c r="AA5" s="43">
        <v>0.1111111111111111</v>
      </c>
      <c r="AB5" s="43">
        <f t="shared" si="12"/>
        <v>0</v>
      </c>
      <c r="AC5" s="43">
        <v>-4.9000000000000004</v>
      </c>
      <c r="AD5" s="43">
        <v>-22.71</v>
      </c>
      <c r="AE5" s="43">
        <v>0</v>
      </c>
    </row>
    <row r="6" spans="1:32" s="47" customFormat="1" ht="15.75" customHeight="1" x14ac:dyDescent="0.2">
      <c r="A6" s="2" t="s">
        <v>34</v>
      </c>
      <c r="B6" s="2"/>
      <c r="C6" s="19">
        <f t="shared" si="4"/>
        <v>50.823333333333331</v>
      </c>
      <c r="D6" s="19">
        <v>6</v>
      </c>
      <c r="E6" s="19">
        <v>0</v>
      </c>
      <c r="F6" s="19">
        <v>304.94</v>
      </c>
      <c r="G6" s="19">
        <v>-32.01</v>
      </c>
      <c r="H6" s="19">
        <f t="shared" si="1"/>
        <v>0.10497146979733718</v>
      </c>
      <c r="I6" s="19">
        <f t="shared" si="2"/>
        <v>0.1968551190398112</v>
      </c>
      <c r="J6" s="19">
        <f t="shared" si="5"/>
        <v>60.029000000000025</v>
      </c>
      <c r="K6" s="19">
        <f t="shared" si="3"/>
        <v>10.004833333333337</v>
      </c>
      <c r="L6" s="19">
        <v>91</v>
      </c>
      <c r="M6" s="19">
        <f t="shared" si="6"/>
        <v>6.5934065934065936E-2</v>
      </c>
      <c r="N6" s="19">
        <v>14</v>
      </c>
      <c r="O6" s="19">
        <f t="shared" ref="O6:P6" si="14">D6/7</f>
        <v>0.8571428571428571</v>
      </c>
      <c r="P6" s="19">
        <f t="shared" si="14"/>
        <v>0</v>
      </c>
      <c r="Q6" s="19">
        <f t="shared" si="8"/>
        <v>16</v>
      </c>
      <c r="R6" s="43"/>
      <c r="S6" s="44"/>
      <c r="T6" s="45"/>
      <c r="U6" s="43">
        <v>0</v>
      </c>
      <c r="V6" s="43">
        <f t="shared" si="9"/>
        <v>0</v>
      </c>
      <c r="W6" s="43">
        <f t="shared" si="10"/>
        <v>16.004999999999999</v>
      </c>
      <c r="X6" s="43">
        <v>2</v>
      </c>
      <c r="Y6" s="43" t="s">
        <v>48</v>
      </c>
      <c r="Z6" s="46">
        <f t="shared" si="11"/>
        <v>-0.75</v>
      </c>
      <c r="AA6" s="43">
        <v>0.1111111111111111</v>
      </c>
      <c r="AB6" s="43">
        <f t="shared" si="12"/>
        <v>-1.5</v>
      </c>
      <c r="AC6" s="43">
        <v>-4.9000000000000004</v>
      </c>
      <c r="AD6" s="43">
        <v>-22.71</v>
      </c>
      <c r="AE6" s="43">
        <v>0</v>
      </c>
      <c r="AF6" s="48">
        <v>3.7575757575757498</v>
      </c>
    </row>
    <row r="7" spans="1:32" s="47" customFormat="1" ht="15.75" customHeight="1" x14ac:dyDescent="0.2">
      <c r="A7" s="2" t="s">
        <v>35</v>
      </c>
      <c r="B7" s="2"/>
      <c r="C7" s="19">
        <f t="shared" si="4"/>
        <v>49.99</v>
      </c>
      <c r="D7" s="19">
        <v>7</v>
      </c>
      <c r="E7" s="19">
        <v>0</v>
      </c>
      <c r="F7" s="19">
        <v>349.93</v>
      </c>
      <c r="G7" s="19">
        <v>-23.66</v>
      </c>
      <c r="H7" s="19">
        <f t="shared" si="1"/>
        <v>6.7613522704540907E-2</v>
      </c>
      <c r="I7" s="19">
        <f t="shared" si="2"/>
        <v>0.22507501500300045</v>
      </c>
      <c r="J7" s="19">
        <f t="shared" si="5"/>
        <v>78.760499999999951</v>
      </c>
      <c r="K7" s="19">
        <f t="shared" si="3"/>
        <v>11.251499999999993</v>
      </c>
      <c r="L7" s="19">
        <v>81</v>
      </c>
      <c r="M7" s="19">
        <f t="shared" si="6"/>
        <v>8.6419753086419748E-2</v>
      </c>
      <c r="N7" s="19">
        <v>10</v>
      </c>
      <c r="O7" s="19">
        <f t="shared" ref="O7:P7" si="15">D7/7</f>
        <v>1</v>
      </c>
      <c r="P7" s="19">
        <f t="shared" si="15"/>
        <v>0</v>
      </c>
      <c r="Q7" s="19">
        <f t="shared" si="8"/>
        <v>10</v>
      </c>
      <c r="R7" s="43"/>
      <c r="S7" s="44"/>
      <c r="T7" s="45"/>
      <c r="U7" s="43">
        <v>3</v>
      </c>
      <c r="V7" s="43">
        <f t="shared" si="9"/>
        <v>0.42857142857142855</v>
      </c>
      <c r="W7" s="43">
        <f t="shared" si="10"/>
        <v>7.8866666666666667</v>
      </c>
      <c r="X7" s="43">
        <v>0</v>
      </c>
      <c r="Y7" s="43" t="s">
        <v>48</v>
      </c>
      <c r="Z7" s="46">
        <f t="shared" si="11"/>
        <v>-0.75</v>
      </c>
      <c r="AA7" s="43">
        <v>0.1111111111111111</v>
      </c>
      <c r="AB7" s="43">
        <f t="shared" si="12"/>
        <v>-1.7499999999999998</v>
      </c>
      <c r="AC7" s="43">
        <v>-4.9000000000000004</v>
      </c>
      <c r="AD7" s="43">
        <v>-22.71</v>
      </c>
      <c r="AE7" s="43">
        <v>0</v>
      </c>
      <c r="AF7" s="48">
        <v>3.5238095238095202</v>
      </c>
    </row>
    <row r="8" spans="1:32" s="47" customFormat="1" ht="15.75" customHeight="1" x14ac:dyDescent="0.2">
      <c r="A8" s="2" t="s">
        <v>36</v>
      </c>
      <c r="B8" s="2"/>
      <c r="C8" s="19">
        <f t="shared" si="4"/>
        <v>49.99</v>
      </c>
      <c r="D8" s="19">
        <v>11</v>
      </c>
      <c r="E8" s="19">
        <v>0</v>
      </c>
      <c r="F8" s="19">
        <v>549.89</v>
      </c>
      <c r="G8" s="19">
        <v>-23.23</v>
      </c>
      <c r="H8" s="19">
        <f t="shared" si="1"/>
        <v>4.2244812598883415E-2</v>
      </c>
      <c r="I8" s="19">
        <f t="shared" si="2"/>
        <v>0.25044372510865803</v>
      </c>
      <c r="J8" s="19">
        <f t="shared" si="5"/>
        <v>137.71649999999997</v>
      </c>
      <c r="K8" s="19">
        <f t="shared" si="3"/>
        <v>12.519681818181816</v>
      </c>
      <c r="L8" s="19">
        <v>79</v>
      </c>
      <c r="M8" s="19">
        <f t="shared" si="6"/>
        <v>0.13924050632911392</v>
      </c>
      <c r="N8" s="19">
        <v>0</v>
      </c>
      <c r="O8" s="19">
        <f t="shared" ref="O8:P8" si="16">D8/7</f>
        <v>1.5714285714285714</v>
      </c>
      <c r="P8" s="19">
        <f t="shared" si="16"/>
        <v>0</v>
      </c>
      <c r="Q8" s="19">
        <f t="shared" si="8"/>
        <v>0</v>
      </c>
      <c r="R8" s="43"/>
      <c r="S8" s="44"/>
      <c r="T8" s="45"/>
      <c r="U8" s="43">
        <v>5</v>
      </c>
      <c r="V8" s="43">
        <f t="shared" si="9"/>
        <v>0.45454545454545453</v>
      </c>
      <c r="W8" s="43">
        <f t="shared" si="10"/>
        <v>2.9037500000000001</v>
      </c>
      <c r="X8" s="43">
        <v>3</v>
      </c>
      <c r="Y8" s="43" t="s">
        <v>48</v>
      </c>
      <c r="Z8" s="46">
        <f t="shared" si="11"/>
        <v>-0.75</v>
      </c>
      <c r="AA8" s="43">
        <v>0.1111111111111111</v>
      </c>
      <c r="AB8" s="43">
        <f t="shared" si="12"/>
        <v>-2.75</v>
      </c>
      <c r="AC8" s="43">
        <v>-4.9000000000000004</v>
      </c>
      <c r="AD8" s="43">
        <v>-22.71</v>
      </c>
      <c r="AE8" s="43"/>
      <c r="AF8" s="48" t="e">
        <v>#N/A</v>
      </c>
    </row>
    <row r="9" spans="1:32" s="47" customFormat="1" ht="15.75" customHeight="1" x14ac:dyDescent="0.2">
      <c r="A9" s="2" t="s">
        <v>37</v>
      </c>
      <c r="B9" s="2"/>
      <c r="C9" s="19">
        <f t="shared" si="4"/>
        <v>49.99</v>
      </c>
      <c r="D9" s="19">
        <v>1</v>
      </c>
      <c r="E9" s="19">
        <v>0</v>
      </c>
      <c r="F9" s="19">
        <v>49.99</v>
      </c>
      <c r="G9" s="19">
        <v>-4.26</v>
      </c>
      <c r="H9" s="19">
        <f t="shared" si="1"/>
        <v>8.5217043408681734E-2</v>
      </c>
      <c r="I9" s="19">
        <f t="shared" si="2"/>
        <v>0.20747149429885983</v>
      </c>
      <c r="J9" s="19">
        <f t="shared" si="5"/>
        <v>10.371500000000003</v>
      </c>
      <c r="K9" s="19">
        <f t="shared" si="3"/>
        <v>10.371500000000003</v>
      </c>
      <c r="L9" s="19">
        <v>7</v>
      </c>
      <c r="M9" s="19">
        <f t="shared" si="6"/>
        <v>0.14285714285714285</v>
      </c>
      <c r="N9" s="19">
        <v>0</v>
      </c>
      <c r="O9" s="19">
        <f t="shared" ref="O9:P9" si="17">D9/7</f>
        <v>0.14285714285714285</v>
      </c>
      <c r="P9" s="19">
        <f t="shared" si="17"/>
        <v>0</v>
      </c>
      <c r="Q9" s="19">
        <f t="shared" si="8"/>
        <v>0</v>
      </c>
      <c r="R9" s="43"/>
      <c r="S9" s="44"/>
      <c r="T9" s="45"/>
      <c r="U9" s="43">
        <v>1</v>
      </c>
      <c r="V9" s="43">
        <f t="shared" si="9"/>
        <v>1</v>
      </c>
      <c r="W9" s="43">
        <f t="shared" si="10"/>
        <v>1.42</v>
      </c>
      <c r="X9" s="43">
        <v>2</v>
      </c>
      <c r="Y9" s="43" t="s">
        <v>48</v>
      </c>
      <c r="Z9" s="46">
        <f t="shared" si="11"/>
        <v>-0.75</v>
      </c>
      <c r="AA9" s="43">
        <v>0.1111111111111111</v>
      </c>
      <c r="AB9" s="43">
        <f t="shared" si="12"/>
        <v>-0.25</v>
      </c>
      <c r="AC9" s="43">
        <v>-4.9000000000000004</v>
      </c>
      <c r="AD9" s="43">
        <v>-22.71</v>
      </c>
      <c r="AE9" s="43"/>
      <c r="AF9" s="48" t="e">
        <v>#N/A</v>
      </c>
    </row>
    <row r="10" spans="1:32" s="47" customFormat="1" ht="15.75" customHeight="1" x14ac:dyDescent="0.2">
      <c r="A10" s="2" t="s">
        <v>38</v>
      </c>
      <c r="B10" s="2"/>
      <c r="C10" s="19" t="str">
        <f t="shared" si="4"/>
        <v xml:space="preserve"> - </v>
      </c>
      <c r="D10" s="19">
        <v>0</v>
      </c>
      <c r="E10" s="19">
        <v>0</v>
      </c>
      <c r="F10" s="19">
        <v>0</v>
      </c>
      <c r="G10" s="19">
        <v>0</v>
      </c>
      <c r="H10" s="19" t="e">
        <f t="shared" si="1"/>
        <v>#DIV/0!</v>
      </c>
      <c r="I10" s="19" t="e">
        <f t="shared" si="2"/>
        <v>#DIV/0!</v>
      </c>
      <c r="J10" s="19">
        <f t="shared" si="5"/>
        <v>0</v>
      </c>
      <c r="K10" s="19" t="e">
        <f t="shared" si="3"/>
        <v>#DIV/0!</v>
      </c>
      <c r="L10" s="19">
        <v>0</v>
      </c>
      <c r="M10" s="19" t="str">
        <f t="shared" si="6"/>
        <v>-</v>
      </c>
      <c r="N10" s="19">
        <v>0</v>
      </c>
      <c r="O10" s="19">
        <f t="shared" ref="O10:P10" si="18">D10/7</f>
        <v>0</v>
      </c>
      <c r="P10" s="19">
        <f t="shared" si="18"/>
        <v>0</v>
      </c>
      <c r="Q10" s="19" t="e">
        <f t="shared" si="8"/>
        <v>#DIV/0!</v>
      </c>
      <c r="R10" s="43"/>
      <c r="S10" s="44"/>
      <c r="T10" s="45"/>
      <c r="U10" s="43">
        <v>0</v>
      </c>
      <c r="V10" s="43">
        <f t="shared" si="9"/>
        <v>0</v>
      </c>
      <c r="W10" s="43">
        <f t="shared" si="10"/>
        <v>0</v>
      </c>
      <c r="X10" s="43">
        <v>0</v>
      </c>
      <c r="Y10" s="43" t="s">
        <v>48</v>
      </c>
      <c r="Z10" s="46">
        <f t="shared" si="11"/>
        <v>-0.75</v>
      </c>
      <c r="AA10" s="43">
        <v>0.1111111111111111</v>
      </c>
      <c r="AB10" s="43">
        <f t="shared" si="12"/>
        <v>0</v>
      </c>
      <c r="AC10" s="43">
        <v>-4.9000000000000004</v>
      </c>
      <c r="AD10" s="43">
        <v>-22.71</v>
      </c>
      <c r="AE10" s="43">
        <v>0</v>
      </c>
      <c r="AF10" s="48" t="e">
        <v>#N/A</v>
      </c>
    </row>
    <row r="11" spans="1:32" s="47" customFormat="1" ht="15.75" customHeight="1" x14ac:dyDescent="0.2">
      <c r="A11" s="2" t="s">
        <v>39</v>
      </c>
      <c r="B11" s="2"/>
      <c r="C11" s="19" t="str">
        <f t="shared" si="4"/>
        <v xml:space="preserve"> - </v>
      </c>
      <c r="D11" s="19">
        <v>0</v>
      </c>
      <c r="E11" s="19">
        <v>0</v>
      </c>
      <c r="F11" s="19">
        <v>0</v>
      </c>
      <c r="G11" s="19">
        <v>0</v>
      </c>
      <c r="H11" s="19" t="e">
        <f t="shared" si="1"/>
        <v>#DIV/0!</v>
      </c>
      <c r="I11" s="19" t="e">
        <f t="shared" si="2"/>
        <v>#DIV/0!</v>
      </c>
      <c r="J11" s="19">
        <f t="shared" si="5"/>
        <v>0</v>
      </c>
      <c r="K11" s="19" t="e">
        <f t="shared" si="3"/>
        <v>#DIV/0!</v>
      </c>
      <c r="L11" s="19">
        <v>0</v>
      </c>
      <c r="M11" s="19" t="str">
        <f t="shared" si="6"/>
        <v>-</v>
      </c>
      <c r="N11" s="19">
        <v>0</v>
      </c>
      <c r="O11" s="19">
        <f t="shared" ref="O11:P11" si="19">D11/7</f>
        <v>0</v>
      </c>
      <c r="P11" s="19">
        <f t="shared" si="19"/>
        <v>0</v>
      </c>
      <c r="Q11" s="19" t="e">
        <f t="shared" si="8"/>
        <v>#DIV/0!</v>
      </c>
      <c r="R11" s="43"/>
      <c r="S11" s="44"/>
      <c r="T11" s="45"/>
      <c r="U11" s="43">
        <v>0</v>
      </c>
      <c r="V11" s="43">
        <f t="shared" si="9"/>
        <v>0</v>
      </c>
      <c r="W11" s="43">
        <f t="shared" si="10"/>
        <v>0</v>
      </c>
      <c r="X11" s="43">
        <v>0</v>
      </c>
      <c r="Y11" s="43" t="s">
        <v>48</v>
      </c>
      <c r="Z11" s="46">
        <f t="shared" si="11"/>
        <v>-0.75</v>
      </c>
      <c r="AA11" s="43">
        <v>0.1111111111111111</v>
      </c>
      <c r="AB11" s="43">
        <f t="shared" si="12"/>
        <v>0</v>
      </c>
      <c r="AC11" s="43">
        <v>-4.9000000000000004</v>
      </c>
      <c r="AD11" s="43">
        <v>-22.71</v>
      </c>
      <c r="AE11" s="43">
        <v>0</v>
      </c>
      <c r="AF11" s="48" t="e">
        <v>#N/A</v>
      </c>
    </row>
    <row r="12" spans="1:32" s="47" customFormat="1" ht="15.75" customHeight="1" x14ac:dyDescent="0.2">
      <c r="A12" s="2" t="s">
        <v>40</v>
      </c>
      <c r="B12" s="2"/>
      <c r="C12" s="19" t="str">
        <f t="shared" si="4"/>
        <v xml:space="preserve"> - </v>
      </c>
      <c r="D12" s="19">
        <v>0</v>
      </c>
      <c r="E12" s="19">
        <v>0</v>
      </c>
      <c r="F12" s="19">
        <v>0</v>
      </c>
      <c r="G12" s="19">
        <v>0</v>
      </c>
      <c r="H12" s="19" t="e">
        <f t="shared" si="1"/>
        <v>#DIV/0!</v>
      </c>
      <c r="I12" s="19" t="e">
        <f t="shared" si="2"/>
        <v>#DIV/0!</v>
      </c>
      <c r="J12" s="19">
        <f t="shared" si="5"/>
        <v>0</v>
      </c>
      <c r="K12" s="19" t="e">
        <f t="shared" si="3"/>
        <v>#DIV/0!</v>
      </c>
      <c r="L12" s="19">
        <v>0</v>
      </c>
      <c r="M12" s="19" t="str">
        <f t="shared" si="6"/>
        <v>-</v>
      </c>
      <c r="N12" s="19">
        <v>0</v>
      </c>
      <c r="O12" s="19">
        <f t="shared" ref="O12:P12" si="20">D12/7</f>
        <v>0</v>
      </c>
      <c r="P12" s="19">
        <f t="shared" si="20"/>
        <v>0</v>
      </c>
      <c r="Q12" s="19" t="e">
        <f t="shared" si="8"/>
        <v>#DIV/0!</v>
      </c>
      <c r="R12" s="43"/>
      <c r="S12" s="44"/>
      <c r="T12" s="45"/>
      <c r="U12" s="43">
        <v>0</v>
      </c>
      <c r="V12" s="43">
        <f t="shared" si="9"/>
        <v>0</v>
      </c>
      <c r="W12" s="43">
        <f t="shared" si="10"/>
        <v>0</v>
      </c>
      <c r="X12" s="43">
        <v>0</v>
      </c>
      <c r="Y12" s="43" t="s">
        <v>48</v>
      </c>
      <c r="Z12" s="46">
        <f t="shared" si="11"/>
        <v>-0.75</v>
      </c>
      <c r="AA12" s="43">
        <v>0.1111111111111111</v>
      </c>
      <c r="AB12" s="43">
        <f t="shared" si="12"/>
        <v>0</v>
      </c>
      <c r="AC12" s="43">
        <v>-4.9000000000000004</v>
      </c>
      <c r="AD12" s="43">
        <v>-22.71</v>
      </c>
      <c r="AE12" s="43">
        <v>0</v>
      </c>
      <c r="AF12" s="48">
        <v>0</v>
      </c>
    </row>
    <row r="13" spans="1:32" s="47" customFormat="1" ht="15.75" customHeight="1" x14ac:dyDescent="0.2">
      <c r="A13" s="2" t="s">
        <v>41</v>
      </c>
      <c r="B13" s="2"/>
      <c r="C13" s="19" t="str">
        <f t="shared" si="4"/>
        <v xml:space="preserve"> - </v>
      </c>
      <c r="D13" s="19">
        <v>0</v>
      </c>
      <c r="E13" s="19">
        <v>0</v>
      </c>
      <c r="F13" s="19">
        <v>0</v>
      </c>
      <c r="G13" s="19">
        <v>0</v>
      </c>
      <c r="H13" s="19" t="e">
        <f t="shared" si="1"/>
        <v>#DIV/0!</v>
      </c>
      <c r="I13" s="19" t="e">
        <f t="shared" si="2"/>
        <v>#DIV/0!</v>
      </c>
      <c r="J13" s="19">
        <f t="shared" si="5"/>
        <v>0</v>
      </c>
      <c r="K13" s="19" t="e">
        <f t="shared" si="3"/>
        <v>#DIV/0!</v>
      </c>
      <c r="L13" s="19">
        <v>0</v>
      </c>
      <c r="M13" s="19" t="str">
        <f t="shared" si="6"/>
        <v>-</v>
      </c>
      <c r="N13" s="19">
        <v>0</v>
      </c>
      <c r="O13" s="19">
        <f t="shared" ref="O13:P13" si="21">D13/7</f>
        <v>0</v>
      </c>
      <c r="P13" s="19">
        <f t="shared" si="21"/>
        <v>0</v>
      </c>
      <c r="Q13" s="19" t="e">
        <f t="shared" si="8"/>
        <v>#DIV/0!</v>
      </c>
      <c r="R13" s="43"/>
      <c r="S13" s="44"/>
      <c r="T13" s="45"/>
      <c r="U13" s="43">
        <v>0</v>
      </c>
      <c r="V13" s="43">
        <f t="shared" si="9"/>
        <v>0</v>
      </c>
      <c r="W13" s="43">
        <f t="shared" si="10"/>
        <v>0</v>
      </c>
      <c r="X13" s="43">
        <v>0</v>
      </c>
      <c r="Y13" s="43" t="e">
        <v>#N/A</v>
      </c>
      <c r="Z13" s="46" t="e">
        <f t="shared" si="11"/>
        <v>#N/A</v>
      </c>
      <c r="AA13" s="43">
        <v>0.1111111111111111</v>
      </c>
      <c r="AB13" s="43">
        <f t="shared" si="12"/>
        <v>0</v>
      </c>
      <c r="AC13" s="43">
        <v>-4.9000000000000004</v>
      </c>
      <c r="AD13" s="43">
        <v>-22.71</v>
      </c>
      <c r="AE13" s="43">
        <v>0</v>
      </c>
      <c r="AF13" s="48" t="e">
        <v>#N/A</v>
      </c>
    </row>
    <row r="14" spans="1:32" s="47" customFormat="1" ht="15.75" customHeight="1" x14ac:dyDescent="0.2">
      <c r="A14" s="2" t="s">
        <v>42</v>
      </c>
      <c r="B14" s="2"/>
      <c r="C14" s="19" t="str">
        <f t="shared" si="4"/>
        <v xml:space="preserve"> - </v>
      </c>
      <c r="D14" s="19">
        <v>0</v>
      </c>
      <c r="E14" s="19">
        <v>0</v>
      </c>
      <c r="F14" s="19">
        <v>0</v>
      </c>
      <c r="G14" s="19">
        <v>0</v>
      </c>
      <c r="H14" s="19" t="e">
        <f t="shared" si="1"/>
        <v>#DIV/0!</v>
      </c>
      <c r="I14" s="19" t="e">
        <f t="shared" si="2"/>
        <v>#DIV/0!</v>
      </c>
      <c r="J14" s="19">
        <f t="shared" si="5"/>
        <v>0</v>
      </c>
      <c r="K14" s="19" t="e">
        <f t="shared" si="3"/>
        <v>#DIV/0!</v>
      </c>
      <c r="L14" s="19">
        <v>0</v>
      </c>
      <c r="M14" s="19" t="str">
        <f t="shared" si="6"/>
        <v>-</v>
      </c>
      <c r="N14" s="19">
        <v>0</v>
      </c>
      <c r="O14" s="19">
        <f t="shared" ref="O14:P14" si="22">D14/7</f>
        <v>0</v>
      </c>
      <c r="P14" s="19">
        <f t="shared" si="22"/>
        <v>0</v>
      </c>
      <c r="Q14" s="19" t="e">
        <f t="shared" si="8"/>
        <v>#DIV/0!</v>
      </c>
      <c r="R14" s="43"/>
      <c r="S14" s="43"/>
      <c r="T14" s="43"/>
      <c r="U14" s="43">
        <v>0</v>
      </c>
      <c r="V14" s="43">
        <f t="shared" si="9"/>
        <v>0</v>
      </c>
      <c r="W14" s="43">
        <f t="shared" si="10"/>
        <v>0</v>
      </c>
      <c r="X14" s="43">
        <v>0</v>
      </c>
      <c r="Y14" s="43" t="e">
        <v>#N/A</v>
      </c>
      <c r="Z14" s="46" t="e">
        <f t="shared" si="11"/>
        <v>#N/A</v>
      </c>
      <c r="AA14" s="43">
        <v>0.1111111111111111</v>
      </c>
      <c r="AB14" s="43">
        <f t="shared" si="12"/>
        <v>0</v>
      </c>
      <c r="AC14" s="43">
        <v>-4.9000000000000004</v>
      </c>
      <c r="AD14" s="43">
        <v>-22.71</v>
      </c>
      <c r="AE14" s="43">
        <v>0</v>
      </c>
      <c r="AF14" s="48" t="e">
        <v>#N/A</v>
      </c>
    </row>
    <row r="15" spans="1:32" s="47" customFormat="1" ht="15.75" customHeight="1" x14ac:dyDescent="0.2">
      <c r="A15" s="2" t="s">
        <v>43</v>
      </c>
      <c r="B15" s="2"/>
      <c r="C15" s="19" t="str">
        <f t="shared" si="4"/>
        <v xml:space="preserve"> - </v>
      </c>
      <c r="D15" s="19">
        <v>0</v>
      </c>
      <c r="E15" s="19">
        <v>0</v>
      </c>
      <c r="F15" s="19">
        <v>0</v>
      </c>
      <c r="G15" s="19">
        <v>0</v>
      </c>
      <c r="H15" s="19" t="e">
        <f t="shared" si="1"/>
        <v>#DIV/0!</v>
      </c>
      <c r="I15" s="19" t="e">
        <f t="shared" si="2"/>
        <v>#DIV/0!</v>
      </c>
      <c r="J15" s="19">
        <f t="shared" si="5"/>
        <v>0</v>
      </c>
      <c r="K15" s="19" t="e">
        <f t="shared" si="3"/>
        <v>#DIV/0!</v>
      </c>
      <c r="L15" s="19">
        <v>0</v>
      </c>
      <c r="M15" s="19" t="str">
        <f t="shared" si="6"/>
        <v>-</v>
      </c>
      <c r="N15" s="19">
        <v>0</v>
      </c>
      <c r="O15" s="19">
        <f t="shared" ref="O15:P15" si="23">D15/7</f>
        <v>0</v>
      </c>
      <c r="P15" s="19">
        <f t="shared" si="23"/>
        <v>0</v>
      </c>
      <c r="Q15" s="19" t="e">
        <f t="shared" si="8"/>
        <v>#DIV/0!</v>
      </c>
      <c r="R15" s="43"/>
      <c r="S15" s="44"/>
      <c r="T15" s="45"/>
      <c r="U15" s="43">
        <v>0</v>
      </c>
      <c r="V15" s="43">
        <f t="shared" si="9"/>
        <v>0</v>
      </c>
      <c r="W15" s="43">
        <f t="shared" si="10"/>
        <v>0</v>
      </c>
      <c r="X15" s="43">
        <v>0</v>
      </c>
      <c r="Y15" s="43" t="e">
        <v>#N/A</v>
      </c>
      <c r="Z15" s="46" t="e">
        <f t="shared" si="11"/>
        <v>#N/A</v>
      </c>
      <c r="AA15" s="43">
        <v>0.1111111111111111</v>
      </c>
      <c r="AB15" s="43">
        <f t="shared" si="12"/>
        <v>0</v>
      </c>
      <c r="AC15" s="43">
        <v>-4.9000000000000004</v>
      </c>
      <c r="AD15" s="43">
        <v>-22.71</v>
      </c>
      <c r="AE15" s="43">
        <v>0</v>
      </c>
      <c r="AF15" s="48" t="e">
        <v>#N/A</v>
      </c>
    </row>
    <row r="16" spans="1:32" s="47" customFormat="1" ht="15.75" customHeight="1" x14ac:dyDescent="0.2">
      <c r="A16" s="2" t="s">
        <v>44</v>
      </c>
      <c r="B16" s="2"/>
      <c r="C16" s="19" t="str">
        <f t="shared" si="4"/>
        <v xml:space="preserve"> - </v>
      </c>
      <c r="D16" s="19">
        <v>0</v>
      </c>
      <c r="E16" s="19">
        <v>0</v>
      </c>
      <c r="F16" s="19">
        <v>0</v>
      </c>
      <c r="G16" s="19">
        <v>0</v>
      </c>
      <c r="H16" s="19" t="e">
        <f t="shared" si="1"/>
        <v>#DIV/0!</v>
      </c>
      <c r="I16" s="19" t="e">
        <f t="shared" si="2"/>
        <v>#DIV/0!</v>
      </c>
      <c r="J16" s="19">
        <f t="shared" si="5"/>
        <v>0</v>
      </c>
      <c r="K16" s="19" t="e">
        <f t="shared" si="3"/>
        <v>#DIV/0!</v>
      </c>
      <c r="L16" s="19">
        <v>0</v>
      </c>
      <c r="M16" s="19" t="str">
        <f t="shared" si="6"/>
        <v>-</v>
      </c>
      <c r="N16" s="19">
        <v>0</v>
      </c>
      <c r="O16" s="19">
        <f t="shared" ref="O16:P16" si="24">D16/7</f>
        <v>0</v>
      </c>
      <c r="P16" s="19">
        <f t="shared" si="24"/>
        <v>0</v>
      </c>
      <c r="Q16" s="19" t="e">
        <f t="shared" si="8"/>
        <v>#DIV/0!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0</v>
      </c>
      <c r="X16" s="43">
        <v>0</v>
      </c>
      <c r="Y16" s="43" t="e">
        <v>#N/A</v>
      </c>
      <c r="Z16" s="46" t="e">
        <f t="shared" si="11"/>
        <v>#N/A</v>
      </c>
      <c r="AA16" s="43">
        <v>0.1111111111111111</v>
      </c>
      <c r="AB16" s="43">
        <f t="shared" si="12"/>
        <v>0</v>
      </c>
      <c r="AC16" s="43">
        <v>0</v>
      </c>
      <c r="AD16" s="43">
        <v>-22.71</v>
      </c>
      <c r="AE16" s="43">
        <v>0</v>
      </c>
      <c r="AF16" s="48" t="e">
        <v>#N/A</v>
      </c>
    </row>
    <row r="17" spans="1:32" s="47" customFormat="1" ht="15.75" customHeight="1" x14ac:dyDescent="0.2">
      <c r="A17" s="2" t="s">
        <v>45</v>
      </c>
      <c r="B17" s="2"/>
      <c r="C17" s="19" t="str">
        <f t="shared" si="4"/>
        <v xml:space="preserve"> - </v>
      </c>
      <c r="D17" s="19">
        <v>0</v>
      </c>
      <c r="E17" s="19">
        <v>1</v>
      </c>
      <c r="F17" s="19">
        <v>0</v>
      </c>
      <c r="G17" s="19">
        <v>0</v>
      </c>
      <c r="H17" s="19" t="e">
        <f t="shared" si="1"/>
        <v>#DIV/0!</v>
      </c>
      <c r="I17" s="19" t="e">
        <f t="shared" si="2"/>
        <v>#DIV/0!</v>
      </c>
      <c r="J17" s="19">
        <f t="shared" si="5"/>
        <v>0</v>
      </c>
      <c r="K17" s="19" t="e">
        <f t="shared" si="3"/>
        <v>#DIV/0!</v>
      </c>
      <c r="L17" s="19">
        <v>0</v>
      </c>
      <c r="M17" s="19" t="str">
        <f t="shared" si="6"/>
        <v>-</v>
      </c>
      <c r="N17" s="19">
        <v>0</v>
      </c>
      <c r="O17" s="19">
        <f t="shared" ref="O17:P17" si="25">D17/7</f>
        <v>0</v>
      </c>
      <c r="P17" s="19">
        <f t="shared" si="25"/>
        <v>0.14285714285714285</v>
      </c>
      <c r="Q17" s="19">
        <f t="shared" si="8"/>
        <v>0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e">
        <v>#N/A</v>
      </c>
      <c r="Z17" s="46" t="e">
        <f t="shared" si="11"/>
        <v>#N/A</v>
      </c>
      <c r="AA17" s="43" t="e">
        <v>#N/A</v>
      </c>
      <c r="AB17" s="43">
        <f t="shared" si="12"/>
        <v>0</v>
      </c>
      <c r="AC17" s="43">
        <v>0</v>
      </c>
      <c r="AD17" s="43">
        <v>-22.71</v>
      </c>
      <c r="AE17" s="43">
        <v>0</v>
      </c>
      <c r="AF17" s="48" t="e">
        <v>#N/A</v>
      </c>
    </row>
    <row r="18" spans="1:32" s="47" customFormat="1" ht="15.75" customHeight="1" x14ac:dyDescent="0.2">
      <c r="A18" s="2" t="s">
        <v>46</v>
      </c>
      <c r="B18" s="2"/>
      <c r="C18" s="19" t="str">
        <f t="shared" si="4"/>
        <v xml:space="preserve"> - </v>
      </c>
      <c r="D18" s="19">
        <v>0</v>
      </c>
      <c r="E18" s="19">
        <v>0</v>
      </c>
      <c r="F18" s="19">
        <v>0</v>
      </c>
      <c r="G18" s="19">
        <v>0</v>
      </c>
      <c r="H18" s="19" t="e">
        <f t="shared" si="1"/>
        <v>#DIV/0!</v>
      </c>
      <c r="I18" s="19" t="e">
        <f t="shared" si="2"/>
        <v>#DIV/0!</v>
      </c>
      <c r="J18" s="19">
        <f t="shared" si="5"/>
        <v>0</v>
      </c>
      <c r="K18" s="19" t="e">
        <f t="shared" si="3"/>
        <v>#DIV/0!</v>
      </c>
      <c r="L18" s="19">
        <v>0</v>
      </c>
      <c r="M18" s="19" t="str">
        <f t="shared" si="6"/>
        <v>-</v>
      </c>
      <c r="N18" s="19">
        <v>0</v>
      </c>
      <c r="O18" s="19">
        <f t="shared" ref="O18:P18" si="26">D18/7</f>
        <v>0</v>
      </c>
      <c r="P18" s="19">
        <f t="shared" si="26"/>
        <v>0</v>
      </c>
      <c r="Q18" s="19" t="e">
        <f t="shared" si="8"/>
        <v>#DIV/0!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e">
        <v>#N/A</v>
      </c>
      <c r="Z18" s="46" t="e">
        <f t="shared" ref="Z18:Z30" si="27">IF(OR(Y18="UsLargeStandardSize",Y18="UsSmallStandardSize"),-2.4,-1.2)</f>
        <v>#N/A</v>
      </c>
      <c r="AA18" s="43" t="e">
        <v>#N/A</v>
      </c>
      <c r="AB18" s="43">
        <f t="shared" si="12"/>
        <v>0</v>
      </c>
      <c r="AC18" s="43">
        <v>0</v>
      </c>
      <c r="AD18" s="43">
        <v>-22.71</v>
      </c>
      <c r="AE18" s="43">
        <v>0</v>
      </c>
      <c r="AF18" s="48" t="e">
        <v>#N/A</v>
      </c>
    </row>
    <row r="19" spans="1:32" s="47" customFormat="1" ht="15.75" customHeight="1" x14ac:dyDescent="0.2">
      <c r="A19" s="2" t="s">
        <v>47</v>
      </c>
      <c r="B19" s="2"/>
      <c r="C19" s="19" t="str">
        <f t="shared" si="4"/>
        <v xml:space="preserve"> - </v>
      </c>
      <c r="D19" s="19">
        <v>0</v>
      </c>
      <c r="E19" s="19">
        <v>0</v>
      </c>
      <c r="F19" s="19">
        <v>0</v>
      </c>
      <c r="G19" s="19">
        <v>0</v>
      </c>
      <c r="H19" s="19" t="e">
        <f t="shared" si="1"/>
        <v>#DIV/0!</v>
      </c>
      <c r="I19" s="19" t="e">
        <f t="shared" si="2"/>
        <v>#DIV/0!</v>
      </c>
      <c r="J19" s="19">
        <f t="shared" si="5"/>
        <v>0</v>
      </c>
      <c r="K19" s="19" t="e">
        <f t="shared" si="3"/>
        <v>#DIV/0!</v>
      </c>
      <c r="L19" s="19">
        <v>0</v>
      </c>
      <c r="M19" s="19" t="str">
        <f t="shared" si="6"/>
        <v>-</v>
      </c>
      <c r="N19" s="19">
        <v>0</v>
      </c>
      <c r="O19" s="19">
        <f t="shared" ref="O19:P19" si="28">D19/7</f>
        <v>0</v>
      </c>
      <c r="P19" s="19">
        <f t="shared" si="28"/>
        <v>0</v>
      </c>
      <c r="Q19" s="19" t="e">
        <f t="shared" si="8"/>
        <v>#DIV/0!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e">
        <v>#N/A</v>
      </c>
      <c r="Z19" s="46" t="e">
        <f t="shared" si="27"/>
        <v>#N/A</v>
      </c>
      <c r="AA19" s="43" t="e">
        <v>#N/A</v>
      </c>
      <c r="AB19" s="43">
        <f t="shared" si="12"/>
        <v>0</v>
      </c>
      <c r="AC19" s="43">
        <v>0</v>
      </c>
      <c r="AD19" s="43">
        <v>-22.71</v>
      </c>
      <c r="AE19" s="43">
        <v>0</v>
      </c>
      <c r="AF19" s="48" t="e">
        <v>#N/A</v>
      </c>
    </row>
    <row r="20" spans="1:32" s="47" customFormat="1" ht="15.75" customHeight="1" x14ac:dyDescent="0.2">
      <c r="A20" s="2" t="s">
        <v>49</v>
      </c>
      <c r="B20" s="2"/>
      <c r="C20" s="19" t="str">
        <f t="shared" si="4"/>
        <v xml:space="preserve"> - </v>
      </c>
      <c r="D20" s="19">
        <v>0</v>
      </c>
      <c r="E20" s="19">
        <v>0</v>
      </c>
      <c r="F20" s="19">
        <v>0</v>
      </c>
      <c r="G20" s="19">
        <v>0</v>
      </c>
      <c r="H20" s="19" t="e">
        <f t="shared" si="1"/>
        <v>#DIV/0!</v>
      </c>
      <c r="I20" s="19" t="e">
        <f t="shared" si="2"/>
        <v>#DIV/0!</v>
      </c>
      <c r="J20" s="19">
        <f t="shared" si="5"/>
        <v>0</v>
      </c>
      <c r="K20" s="19" t="e">
        <f t="shared" si="3"/>
        <v>#DIV/0!</v>
      </c>
      <c r="L20" s="19">
        <v>0</v>
      </c>
      <c r="M20" s="19" t="str">
        <f t="shared" si="6"/>
        <v>-</v>
      </c>
      <c r="N20" s="19">
        <v>0</v>
      </c>
      <c r="O20" s="19">
        <f t="shared" ref="O20:P20" si="29">D20/7</f>
        <v>0</v>
      </c>
      <c r="P20" s="19">
        <f t="shared" si="29"/>
        <v>0</v>
      </c>
      <c r="Q20" s="19" t="e">
        <f t="shared" si="8"/>
        <v>#DIV/0!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e">
        <v>#N/A</v>
      </c>
      <c r="Z20" s="46" t="e">
        <f t="shared" si="27"/>
        <v>#N/A</v>
      </c>
      <c r="AA20" s="43" t="e">
        <v>#N/A</v>
      </c>
      <c r="AB20" s="43">
        <f t="shared" si="12"/>
        <v>0</v>
      </c>
      <c r="AC20" s="43">
        <v>0</v>
      </c>
      <c r="AD20" s="43">
        <v>-22.71</v>
      </c>
      <c r="AE20" s="43">
        <v>0</v>
      </c>
      <c r="AF20" s="48" t="e">
        <v>#N/A</v>
      </c>
    </row>
    <row r="21" spans="1:32" s="47" customFormat="1" ht="15.75" customHeight="1" x14ac:dyDescent="0.2">
      <c r="A21" s="2" t="s">
        <v>50</v>
      </c>
      <c r="B21" s="2"/>
      <c r="C21" s="19" t="str">
        <f t="shared" si="4"/>
        <v xml:space="preserve"> - </v>
      </c>
      <c r="D21" s="19">
        <v>0</v>
      </c>
      <c r="E21" s="19">
        <v>0</v>
      </c>
      <c r="F21" s="19">
        <v>0</v>
      </c>
      <c r="G21" s="19">
        <v>0</v>
      </c>
      <c r="H21" s="19" t="e">
        <f t="shared" si="1"/>
        <v>#DIV/0!</v>
      </c>
      <c r="I21" s="19" t="e">
        <f t="shared" si="2"/>
        <v>#DIV/0!</v>
      </c>
      <c r="J21" s="19">
        <f t="shared" si="5"/>
        <v>0</v>
      </c>
      <c r="K21" s="19" t="e">
        <f t="shared" si="3"/>
        <v>#DIV/0!</v>
      </c>
      <c r="L21" s="19">
        <v>0</v>
      </c>
      <c r="M21" s="19" t="str">
        <f t="shared" si="6"/>
        <v>-</v>
      </c>
      <c r="N21" s="19">
        <v>0</v>
      </c>
      <c r="O21" s="19">
        <f t="shared" ref="O21:P21" si="30">D21/7</f>
        <v>0</v>
      </c>
      <c r="P21" s="19">
        <f t="shared" si="30"/>
        <v>0</v>
      </c>
      <c r="Q21" s="19" t="e">
        <f t="shared" si="8"/>
        <v>#DIV/0!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e">
        <v>#N/A</v>
      </c>
      <c r="Z21" s="46" t="e">
        <f t="shared" si="27"/>
        <v>#N/A</v>
      </c>
      <c r="AA21" s="43" t="e">
        <v>#N/A</v>
      </c>
      <c r="AB21" s="43">
        <f t="shared" si="12"/>
        <v>0</v>
      </c>
      <c r="AC21" s="43">
        <v>0</v>
      </c>
      <c r="AD21" s="43">
        <v>-22.71</v>
      </c>
      <c r="AE21" s="43">
        <v>0</v>
      </c>
      <c r="AF21" s="48" t="e">
        <v>#N/A</v>
      </c>
    </row>
    <row r="22" spans="1:32" s="47" customFormat="1" ht="15.75" customHeight="1" x14ac:dyDescent="0.2">
      <c r="A22" s="2" t="s">
        <v>51</v>
      </c>
      <c r="B22" s="2"/>
      <c r="C22" s="19" t="str">
        <f t="shared" si="4"/>
        <v xml:space="preserve"> - </v>
      </c>
      <c r="D22" s="19">
        <v>0</v>
      </c>
      <c r="E22" s="19">
        <v>0</v>
      </c>
      <c r="F22" s="19">
        <v>0</v>
      </c>
      <c r="G22" s="19">
        <v>0</v>
      </c>
      <c r="H22" s="19" t="e">
        <f t="shared" si="1"/>
        <v>#DIV/0!</v>
      </c>
      <c r="I22" s="19" t="e">
        <f t="shared" si="2"/>
        <v>#DIV/0!</v>
      </c>
      <c r="J22" s="19">
        <f t="shared" si="5"/>
        <v>0</v>
      </c>
      <c r="K22" s="19" t="e">
        <f t="shared" si="3"/>
        <v>#DIV/0!</v>
      </c>
      <c r="L22" s="19">
        <v>0</v>
      </c>
      <c r="M22" s="19" t="str">
        <f t="shared" si="6"/>
        <v>-</v>
      </c>
      <c r="N22" s="19">
        <v>0</v>
      </c>
      <c r="O22" s="19">
        <f t="shared" ref="O22:P22" si="31">D22/7</f>
        <v>0</v>
      </c>
      <c r="P22" s="19">
        <f t="shared" si="31"/>
        <v>0</v>
      </c>
      <c r="Q22" s="19" t="e">
        <f t="shared" si="8"/>
        <v>#DIV/0!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e">
        <v>#N/A</v>
      </c>
      <c r="Z22" s="46" t="e">
        <f t="shared" si="27"/>
        <v>#N/A</v>
      </c>
      <c r="AA22" s="43" t="e">
        <v>#N/A</v>
      </c>
      <c r="AB22" s="43">
        <f t="shared" si="12"/>
        <v>0</v>
      </c>
      <c r="AC22" s="43">
        <v>0</v>
      </c>
      <c r="AD22" s="43">
        <v>-22.71</v>
      </c>
      <c r="AE22" s="43">
        <v>0</v>
      </c>
      <c r="AF22" s="48" t="e">
        <v>#N/A</v>
      </c>
    </row>
    <row r="23" spans="1:32" s="47" customFormat="1" ht="15.75" customHeight="1" x14ac:dyDescent="0.2">
      <c r="A23" s="2" t="s">
        <v>52</v>
      </c>
      <c r="B23" s="2"/>
      <c r="C23" s="19" t="str">
        <f t="shared" si="4"/>
        <v xml:space="preserve"> - </v>
      </c>
      <c r="D23" s="19">
        <v>0</v>
      </c>
      <c r="E23" s="19">
        <v>0</v>
      </c>
      <c r="F23" s="19">
        <v>0</v>
      </c>
      <c r="G23" s="19">
        <v>0</v>
      </c>
      <c r="H23" s="19" t="e">
        <f t="shared" si="1"/>
        <v>#DIV/0!</v>
      </c>
      <c r="I23" s="19" t="e">
        <f t="shared" si="2"/>
        <v>#DIV/0!</v>
      </c>
      <c r="J23" s="19">
        <f t="shared" si="5"/>
        <v>0</v>
      </c>
      <c r="K23" s="19" t="e">
        <f t="shared" si="3"/>
        <v>#DIV/0!</v>
      </c>
      <c r="L23" s="19">
        <v>0</v>
      </c>
      <c r="M23" s="19" t="str">
        <f t="shared" si="6"/>
        <v>-</v>
      </c>
      <c r="N23" s="19">
        <v>0</v>
      </c>
      <c r="O23" s="19">
        <f t="shared" ref="O23:P23" si="32">D23/7</f>
        <v>0</v>
      </c>
      <c r="P23" s="19">
        <f t="shared" si="32"/>
        <v>0</v>
      </c>
      <c r="Q23" s="19" t="e">
        <f t="shared" si="8"/>
        <v>#DIV/0!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e">
        <v>#N/A</v>
      </c>
      <c r="Z23" s="46" t="e">
        <f t="shared" si="27"/>
        <v>#N/A</v>
      </c>
      <c r="AA23" s="43" t="e">
        <v>#N/A</v>
      </c>
      <c r="AB23" s="43">
        <f t="shared" si="12"/>
        <v>0</v>
      </c>
      <c r="AC23" s="43">
        <v>0</v>
      </c>
      <c r="AD23" s="43">
        <v>-22.71</v>
      </c>
      <c r="AE23" s="43">
        <v>0</v>
      </c>
      <c r="AF23" s="48" t="e">
        <v>#N/A</v>
      </c>
    </row>
    <row r="24" spans="1:32" s="47" customFormat="1" ht="15.75" customHeight="1" x14ac:dyDescent="0.2">
      <c r="A24" s="2" t="s">
        <v>53</v>
      </c>
      <c r="B24" s="2"/>
      <c r="C24" s="19" t="str">
        <f t="shared" si="4"/>
        <v xml:space="preserve"> - </v>
      </c>
      <c r="D24" s="19">
        <v>0</v>
      </c>
      <c r="E24" s="19">
        <v>0</v>
      </c>
      <c r="F24" s="19">
        <v>0</v>
      </c>
      <c r="G24" s="19">
        <v>-8.01</v>
      </c>
      <c r="H24" s="19" t="e">
        <f t="shared" si="1"/>
        <v>#DIV/0!</v>
      </c>
      <c r="I24" s="19" t="e">
        <f t="shared" si="2"/>
        <v>#DIV/0!</v>
      </c>
      <c r="J24" s="19">
        <f t="shared" si="5"/>
        <v>-8.01</v>
      </c>
      <c r="K24" s="19" t="e">
        <f t="shared" si="3"/>
        <v>#DIV/0!</v>
      </c>
      <c r="L24" s="19">
        <v>17</v>
      </c>
      <c r="M24" s="19">
        <f t="shared" si="6"/>
        <v>0</v>
      </c>
      <c r="N24" s="19">
        <v>48</v>
      </c>
      <c r="O24" s="19">
        <f t="shared" ref="O24:P24" si="33">D24/7</f>
        <v>0</v>
      </c>
      <c r="P24" s="19">
        <f t="shared" si="33"/>
        <v>0</v>
      </c>
      <c r="Q24" s="19" t="e">
        <f t="shared" si="8"/>
        <v>#DIV/0!</v>
      </c>
      <c r="R24" s="43"/>
      <c r="S24" s="44"/>
      <c r="T24" s="45"/>
      <c r="U24" s="43">
        <v>2</v>
      </c>
      <c r="V24" s="43">
        <f t="shared" si="9"/>
        <v>0</v>
      </c>
      <c r="W24" s="43">
        <f t="shared" si="10"/>
        <v>4.0049999999999999</v>
      </c>
      <c r="X24" s="43">
        <v>0</v>
      </c>
      <c r="Y24" s="43" t="s">
        <v>48</v>
      </c>
      <c r="Z24" s="46">
        <f t="shared" si="27"/>
        <v>-2.4</v>
      </c>
      <c r="AA24" s="43">
        <v>0.1111111111111111</v>
      </c>
      <c r="AB24" s="43">
        <f t="shared" si="12"/>
        <v>0</v>
      </c>
      <c r="AC24" s="43">
        <v>-4.9000000000000004</v>
      </c>
      <c r="AD24" s="43">
        <v>-22.71</v>
      </c>
      <c r="AE24" s="43">
        <v>0</v>
      </c>
      <c r="AF24" s="43">
        <v>0</v>
      </c>
    </row>
    <row r="25" spans="1:32" s="47" customFormat="1" ht="15.75" customHeight="1" x14ac:dyDescent="0.2">
      <c r="A25" s="2" t="s">
        <v>54</v>
      </c>
      <c r="B25" s="2"/>
      <c r="C25" s="19">
        <f t="shared" si="4"/>
        <v>49.99</v>
      </c>
      <c r="D25" s="19">
        <v>2</v>
      </c>
      <c r="E25" s="19">
        <v>0</v>
      </c>
      <c r="F25" s="19">
        <v>99.98</v>
      </c>
      <c r="G25" s="19">
        <v>-28.789999999999996</v>
      </c>
      <c r="H25" s="19">
        <f t="shared" si="1"/>
        <v>0.28795759151830358</v>
      </c>
      <c r="I25" s="19">
        <f t="shared" si="2"/>
        <v>-6.2712542508500746E-3</v>
      </c>
      <c r="J25" s="19">
        <f t="shared" si="5"/>
        <v>-0.62699999999999045</v>
      </c>
      <c r="K25" s="19">
        <f t="shared" si="3"/>
        <v>-0.31349999999999523</v>
      </c>
      <c r="L25" s="19">
        <v>59</v>
      </c>
      <c r="M25" s="19">
        <f t="shared" si="6"/>
        <v>3.3898305084745763E-2</v>
      </c>
      <c r="N25" s="19">
        <v>45</v>
      </c>
      <c r="O25" s="19">
        <f t="shared" ref="O25:P25" si="34">D25/7</f>
        <v>0.2857142857142857</v>
      </c>
      <c r="P25" s="19">
        <f t="shared" si="34"/>
        <v>0</v>
      </c>
      <c r="Q25" s="19">
        <f t="shared" si="8"/>
        <v>157</v>
      </c>
      <c r="R25" s="43"/>
      <c r="S25" s="44"/>
      <c r="T25" s="45"/>
      <c r="U25" s="43">
        <v>1</v>
      </c>
      <c r="V25" s="43">
        <f t="shared" si="9"/>
        <v>0.5</v>
      </c>
      <c r="W25" s="43">
        <f t="shared" si="10"/>
        <v>14.394999999999998</v>
      </c>
      <c r="X25" s="43">
        <v>1</v>
      </c>
      <c r="Y25" s="43" t="s">
        <v>48</v>
      </c>
      <c r="Z25" s="46">
        <f t="shared" si="27"/>
        <v>-2.4</v>
      </c>
      <c r="AA25" s="43">
        <v>0.1111111111111111</v>
      </c>
      <c r="AB25" s="43">
        <f t="shared" si="12"/>
        <v>-1.6</v>
      </c>
      <c r="AC25" s="43">
        <v>-4.9000000000000004</v>
      </c>
      <c r="AD25" s="43">
        <v>-22.71</v>
      </c>
      <c r="AE25" s="43">
        <v>0</v>
      </c>
      <c r="AF25" s="48">
        <v>9.7560975609756101E-2</v>
      </c>
    </row>
    <row r="26" spans="1:32" s="47" customFormat="1" ht="15.75" customHeight="1" x14ac:dyDescent="0.2">
      <c r="A26" s="2" t="s">
        <v>55</v>
      </c>
      <c r="B26" s="2"/>
      <c r="C26" s="19">
        <f t="shared" si="4"/>
        <v>49.99</v>
      </c>
      <c r="D26" s="19">
        <v>2</v>
      </c>
      <c r="E26" s="19">
        <v>0</v>
      </c>
      <c r="F26" s="19">
        <v>99.98</v>
      </c>
      <c r="G26" s="19">
        <v>-10.86</v>
      </c>
      <c r="H26" s="19">
        <f t="shared" si="1"/>
        <v>0.10862172434486897</v>
      </c>
      <c r="I26" s="19">
        <f t="shared" si="2"/>
        <v>0.17306461292258452</v>
      </c>
      <c r="J26" s="19">
        <f t="shared" si="5"/>
        <v>17.303000000000001</v>
      </c>
      <c r="K26" s="19">
        <f t="shared" si="3"/>
        <v>8.6515000000000004</v>
      </c>
      <c r="L26" s="19">
        <v>50</v>
      </c>
      <c r="M26" s="19">
        <f t="shared" si="6"/>
        <v>0.04</v>
      </c>
      <c r="N26" s="19">
        <v>43</v>
      </c>
      <c r="O26" s="19">
        <f t="shared" ref="O26:P26" si="35">D26/7</f>
        <v>0.2857142857142857</v>
      </c>
      <c r="P26" s="19">
        <f t="shared" si="35"/>
        <v>0</v>
      </c>
      <c r="Q26" s="19">
        <f t="shared" si="8"/>
        <v>150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27"/>
        <v>-2.4</v>
      </c>
      <c r="AA26" s="43">
        <v>0.1111111111111111</v>
      </c>
      <c r="AB26" s="43">
        <f t="shared" si="12"/>
        <v>-1.6</v>
      </c>
      <c r="AC26" s="43">
        <v>-4.9000000000000004</v>
      </c>
      <c r="AD26" s="43">
        <v>-22.71</v>
      </c>
      <c r="AE26" s="43">
        <v>0</v>
      </c>
      <c r="AF26" s="48">
        <v>0.33333333333333298</v>
      </c>
    </row>
    <row r="27" spans="1:32" s="47" customFormat="1" ht="15.75" customHeight="1" x14ac:dyDescent="0.2">
      <c r="A27" s="2" t="s">
        <v>56</v>
      </c>
      <c r="B27" s="2"/>
      <c r="C27" s="19" t="str">
        <f t="shared" si="4"/>
        <v xml:space="preserve"> - </v>
      </c>
      <c r="D27" s="19">
        <v>0</v>
      </c>
      <c r="E27" s="19">
        <v>0</v>
      </c>
      <c r="F27" s="19">
        <v>0</v>
      </c>
      <c r="G27" s="19">
        <v>-8.1199999999999992</v>
      </c>
      <c r="H27" s="19" t="e">
        <f t="shared" si="1"/>
        <v>#DIV/0!</v>
      </c>
      <c r="I27" s="19" t="e">
        <f t="shared" si="2"/>
        <v>#DIV/0!</v>
      </c>
      <c r="J27" s="19">
        <f t="shared" si="5"/>
        <v>-8.1199999999999992</v>
      </c>
      <c r="K27" s="19" t="e">
        <f t="shared" si="3"/>
        <v>#DIV/0!</v>
      </c>
      <c r="L27" s="19">
        <v>0</v>
      </c>
      <c r="M27" s="19" t="str">
        <f t="shared" si="6"/>
        <v>-</v>
      </c>
      <c r="N27" s="19">
        <v>43</v>
      </c>
      <c r="O27" s="19">
        <f t="shared" ref="O27:P27" si="36">D27/7</f>
        <v>0</v>
      </c>
      <c r="P27" s="19">
        <f t="shared" si="36"/>
        <v>0</v>
      </c>
      <c r="Q27" s="19" t="e">
        <f t="shared" si="8"/>
        <v>#DIV/0!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27"/>
        <v>-2.4</v>
      </c>
      <c r="AA27" s="43">
        <v>0.1111111111111111</v>
      </c>
      <c r="AB27" s="43">
        <f t="shared" si="12"/>
        <v>0</v>
      </c>
      <c r="AC27" s="43">
        <v>-4.9000000000000004</v>
      </c>
      <c r="AD27" s="43">
        <v>-22.71</v>
      </c>
      <c r="AE27" s="43">
        <v>0</v>
      </c>
      <c r="AF27" s="48">
        <v>0.63636363636363602</v>
      </c>
    </row>
    <row r="28" spans="1:32" s="47" customFormat="1" ht="15.75" customHeight="1" x14ac:dyDescent="0.2">
      <c r="A28" s="2" t="s">
        <v>57</v>
      </c>
      <c r="B28" s="2"/>
      <c r="C28" s="19" t="str">
        <f t="shared" si="4"/>
        <v xml:space="preserve"> - </v>
      </c>
      <c r="D28" s="19">
        <v>0</v>
      </c>
      <c r="E28" s="19">
        <v>0</v>
      </c>
      <c r="F28" s="19">
        <v>0</v>
      </c>
      <c r="G28" s="19">
        <v>-6.53</v>
      </c>
      <c r="H28" s="19" t="e">
        <f t="shared" si="1"/>
        <v>#DIV/0!</v>
      </c>
      <c r="I28" s="19" t="e">
        <f t="shared" si="2"/>
        <v>#DIV/0!</v>
      </c>
      <c r="J28" s="19">
        <f t="shared" si="5"/>
        <v>-6.53</v>
      </c>
      <c r="K28" s="19" t="e">
        <f t="shared" si="3"/>
        <v>#DIV/0!</v>
      </c>
      <c r="L28" s="19">
        <v>18</v>
      </c>
      <c r="M28" s="19">
        <f t="shared" si="6"/>
        <v>0</v>
      </c>
      <c r="N28" s="19">
        <v>43</v>
      </c>
      <c r="O28" s="19">
        <f t="shared" ref="O28:P28" si="37">D28/7</f>
        <v>0</v>
      </c>
      <c r="P28" s="19">
        <f t="shared" si="37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27"/>
        <v>-2.4</v>
      </c>
      <c r="AA28" s="43">
        <v>0.1111111111111111</v>
      </c>
      <c r="AB28" s="43">
        <f t="shared" si="12"/>
        <v>0</v>
      </c>
      <c r="AC28" s="43">
        <v>-4.9000000000000004</v>
      </c>
      <c r="AD28" s="43">
        <v>-22.71</v>
      </c>
      <c r="AE28" s="43">
        <v>0</v>
      </c>
      <c r="AF28" s="48">
        <v>0.65116279069767402</v>
      </c>
    </row>
    <row r="29" spans="1:32" s="47" customFormat="1" ht="15.75" customHeight="1" x14ac:dyDescent="0.2">
      <c r="A29" s="2" t="s">
        <v>58</v>
      </c>
      <c r="B29" s="2"/>
      <c r="C29" s="19">
        <f t="shared" si="4"/>
        <v>49.99</v>
      </c>
      <c r="D29" s="19">
        <v>1</v>
      </c>
      <c r="E29" s="19">
        <v>0</v>
      </c>
      <c r="F29" s="19">
        <v>49.99</v>
      </c>
      <c r="G29" s="19">
        <v>-7.33</v>
      </c>
      <c r="H29" s="19">
        <f t="shared" si="1"/>
        <v>0.14662932586517302</v>
      </c>
      <c r="I29" s="19">
        <f t="shared" si="2"/>
        <v>0.13505701140228049</v>
      </c>
      <c r="J29" s="19">
        <f t="shared" si="5"/>
        <v>6.7515000000000027</v>
      </c>
      <c r="K29" s="19">
        <f t="shared" si="3"/>
        <v>6.7515000000000027</v>
      </c>
      <c r="L29" s="19">
        <v>13</v>
      </c>
      <c r="M29" s="19">
        <f t="shared" si="6"/>
        <v>7.6923076923076927E-2</v>
      </c>
      <c r="N29" s="19">
        <v>43</v>
      </c>
      <c r="O29" s="19">
        <f t="shared" ref="O29:P29" si="38">D29/7</f>
        <v>0.14285714285714285</v>
      </c>
      <c r="P29" s="19">
        <f t="shared" si="38"/>
        <v>0</v>
      </c>
      <c r="Q29" s="19">
        <f t="shared" si="8"/>
        <v>301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7.33</v>
      </c>
      <c r="X29" s="43">
        <v>1</v>
      </c>
      <c r="Y29" s="43" t="s">
        <v>48</v>
      </c>
      <c r="Z29" s="46">
        <f t="shared" si="27"/>
        <v>-2.4</v>
      </c>
      <c r="AA29" s="43">
        <v>0.1111111111111111</v>
      </c>
      <c r="AB29" s="43">
        <f t="shared" si="12"/>
        <v>-0.8</v>
      </c>
      <c r="AC29" s="43">
        <v>-4.9000000000000004</v>
      </c>
      <c r="AD29" s="43">
        <v>-22.71</v>
      </c>
      <c r="AE29" s="43">
        <v>0</v>
      </c>
      <c r="AF29" s="48">
        <v>0.4</v>
      </c>
    </row>
    <row r="30" spans="1:32" s="47" customFormat="1" ht="15.75" customHeight="1" x14ac:dyDescent="0.2">
      <c r="A30" s="2" t="s">
        <v>59</v>
      </c>
      <c r="B30" s="2"/>
      <c r="C30" s="19">
        <f t="shared" si="4"/>
        <v>49.99</v>
      </c>
      <c r="D30" s="19">
        <v>4</v>
      </c>
      <c r="E30" s="19">
        <v>0</v>
      </c>
      <c r="F30" s="19">
        <v>199.96</v>
      </c>
      <c r="G30" s="19">
        <v>-5.74</v>
      </c>
      <c r="H30" s="19">
        <f t="shared" si="1"/>
        <v>2.8705741148229647E-2</v>
      </c>
      <c r="I30" s="19">
        <f t="shared" si="2"/>
        <v>0.2529805961192238</v>
      </c>
      <c r="J30" s="19">
        <f t="shared" si="5"/>
        <v>50.585999999999991</v>
      </c>
      <c r="K30" s="19">
        <f t="shared" si="3"/>
        <v>12.646499999999998</v>
      </c>
      <c r="L30" s="19">
        <v>15</v>
      </c>
      <c r="M30" s="19">
        <f t="shared" si="6"/>
        <v>0.26666666666666666</v>
      </c>
      <c r="N30" s="19">
        <v>38</v>
      </c>
      <c r="O30" s="19">
        <f t="shared" ref="O30:P30" si="39">D30/7</f>
        <v>0.5714285714285714</v>
      </c>
      <c r="P30" s="19">
        <f t="shared" si="39"/>
        <v>0</v>
      </c>
      <c r="Q30" s="19">
        <f t="shared" si="8"/>
        <v>66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27"/>
        <v>-2.4</v>
      </c>
      <c r="AA30" s="43">
        <v>0.1111111111111111</v>
      </c>
      <c r="AB30" s="43">
        <f t="shared" si="12"/>
        <v>-3.2</v>
      </c>
      <c r="AC30" s="43">
        <v>-4.9000000000000004</v>
      </c>
      <c r="AD30" s="43">
        <v>-22.71</v>
      </c>
      <c r="AE30" s="43">
        <v>0</v>
      </c>
      <c r="AF30" s="49">
        <v>0.476190476190476</v>
      </c>
    </row>
    <row r="31" spans="1:32" ht="15.75" customHeight="1" x14ac:dyDescent="0.2">
      <c r="A31" s="2"/>
      <c r="B31" s="2"/>
      <c r="C31" s="25"/>
      <c r="D31" s="17"/>
      <c r="E31" s="17" t="s">
        <v>62</v>
      </c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E148" s="2"/>
      <c r="P148" s="2"/>
    </row>
    <row r="149" spans="1:31" ht="15.75" customHeight="1" x14ac:dyDescent="0.2">
      <c r="E149" s="2"/>
      <c r="P149" s="2"/>
    </row>
    <row r="150" spans="1:31" ht="15.75" customHeight="1" x14ac:dyDescent="0.2">
      <c r="E150" s="2"/>
      <c r="P150" s="2"/>
    </row>
    <row r="151" spans="1:31" ht="15.75" customHeight="1" x14ac:dyDescent="0.2">
      <c r="E151" s="2"/>
      <c r="P151" s="2"/>
    </row>
    <row r="152" spans="1:31" ht="15.75" customHeight="1" x14ac:dyDescent="0.2">
      <c r="E152" s="2"/>
      <c r="P152" s="2"/>
    </row>
    <row r="153" spans="1:31" ht="15.75" customHeight="1" x14ac:dyDescent="0.2">
      <c r="E153" s="2"/>
      <c r="P153" s="2"/>
    </row>
    <row r="154" spans="1:31" ht="15.75" customHeight="1" x14ac:dyDescent="0.2">
      <c r="E154" s="2"/>
      <c r="P154" s="2"/>
    </row>
    <row r="155" spans="1:31" ht="15.75" customHeight="1" x14ac:dyDescent="0.2">
      <c r="E155" s="2"/>
      <c r="P155" s="2"/>
    </row>
    <row r="156" spans="1:31" ht="15.75" customHeight="1" x14ac:dyDescent="0.2">
      <c r="E156" s="2"/>
      <c r="P156" s="2"/>
    </row>
    <row r="157" spans="1:31" ht="15.75" customHeight="1" x14ac:dyDescent="0.2">
      <c r="E157" s="2"/>
      <c r="P157" s="2"/>
    </row>
    <row r="158" spans="1:31" ht="15.75" customHeight="1" x14ac:dyDescent="0.2">
      <c r="E158" s="2"/>
      <c r="P158" s="2"/>
    </row>
    <row r="159" spans="1:31" ht="15.75" customHeight="1" x14ac:dyDescent="0.2">
      <c r="E159" s="2"/>
      <c r="P159" s="2"/>
    </row>
    <row r="160" spans="1:31" ht="15.75" customHeight="1" x14ac:dyDescent="0.2">
      <c r="E160" s="2"/>
      <c r="P160" s="2"/>
    </row>
    <row r="161" spans="5:16" ht="15.75" customHeight="1" x14ac:dyDescent="0.2">
      <c r="E161" s="2"/>
      <c r="P161" s="2"/>
    </row>
    <row r="162" spans="5:16" ht="15.75" customHeight="1" x14ac:dyDescent="0.2">
      <c r="E162" s="2"/>
      <c r="P162" s="2"/>
    </row>
    <row r="163" spans="5:16" ht="15.75" customHeight="1" x14ac:dyDescent="0.2">
      <c r="E163" s="2"/>
      <c r="P163" s="2"/>
    </row>
    <row r="164" spans="5:16" ht="15.75" customHeight="1" x14ac:dyDescent="0.2">
      <c r="E164" s="2"/>
      <c r="P164" s="2"/>
    </row>
    <row r="165" spans="5:16" ht="15.75" customHeight="1" x14ac:dyDescent="0.2">
      <c r="E165" s="2"/>
      <c r="P165" s="2"/>
    </row>
    <row r="166" spans="5:16" ht="15.75" customHeight="1" x14ac:dyDescent="0.2">
      <c r="E166" s="2"/>
      <c r="P166" s="2"/>
    </row>
    <row r="167" spans="5:16" ht="15.75" customHeight="1" x14ac:dyDescent="0.2">
      <c r="E167" s="2"/>
      <c r="P167" s="2"/>
    </row>
    <row r="168" spans="5:16" ht="15.75" customHeight="1" x14ac:dyDescent="0.2">
      <c r="E168" s="2"/>
      <c r="P168" s="2"/>
    </row>
    <row r="169" spans="5:16" ht="15.75" customHeight="1" x14ac:dyDescent="0.2">
      <c r="E169" s="2"/>
      <c r="P169" s="2"/>
    </row>
    <row r="170" spans="5:16" ht="15.75" customHeight="1" x14ac:dyDescent="0.2">
      <c r="E170" s="2"/>
      <c r="P170" s="2"/>
    </row>
    <row r="171" spans="5:16" ht="15.75" customHeight="1" x14ac:dyDescent="0.2">
      <c r="E171" s="2"/>
      <c r="P171" s="2"/>
    </row>
    <row r="172" spans="5:16" ht="15.75" customHeight="1" x14ac:dyDescent="0.2">
      <c r="E172" s="2"/>
      <c r="P172" s="2"/>
    </row>
    <row r="173" spans="5:16" ht="15.75" customHeight="1" x14ac:dyDescent="0.2">
      <c r="E173" s="2"/>
      <c r="P173" s="2"/>
    </row>
    <row r="174" spans="5:16" ht="15.75" customHeight="1" x14ac:dyDescent="0.2">
      <c r="E174" s="2"/>
      <c r="P174" s="2"/>
    </row>
    <row r="175" spans="5:16" ht="15.75" customHeight="1" x14ac:dyDescent="0.2">
      <c r="E175" s="2"/>
      <c r="P175" s="2"/>
    </row>
    <row r="176" spans="5:16" ht="15.75" customHeight="1" x14ac:dyDescent="0.2">
      <c r="E176" s="2"/>
      <c r="P176" s="2"/>
    </row>
    <row r="177" spans="5:16" ht="15.75" customHeight="1" x14ac:dyDescent="0.2">
      <c r="E177" s="2"/>
      <c r="P177" s="2"/>
    </row>
    <row r="178" spans="5:16" ht="15.75" customHeight="1" x14ac:dyDescent="0.2">
      <c r="E178" s="2"/>
      <c r="P178" s="2"/>
    </row>
    <row r="179" spans="5:16" ht="15.75" customHeight="1" x14ac:dyDescent="0.2">
      <c r="E179" s="2"/>
      <c r="P179" s="2"/>
    </row>
    <row r="180" spans="5:16" ht="15.75" customHeight="1" x14ac:dyDescent="0.2">
      <c r="E180" s="2"/>
      <c r="P180" s="2"/>
    </row>
    <row r="181" spans="5:16" ht="15.75" customHeight="1" x14ac:dyDescent="0.2">
      <c r="E181" s="2"/>
      <c r="P181" s="2"/>
    </row>
    <row r="182" spans="5:16" ht="15.75" customHeight="1" x14ac:dyDescent="0.2">
      <c r="E182" s="2"/>
      <c r="P182" s="2"/>
    </row>
    <row r="183" spans="5:16" ht="15.75" customHeight="1" x14ac:dyDescent="0.2">
      <c r="E183" s="2"/>
      <c r="P183" s="2"/>
    </row>
    <row r="184" spans="5:16" ht="15.75" customHeight="1" x14ac:dyDescent="0.2">
      <c r="E184" s="2"/>
      <c r="P184" s="2"/>
    </row>
    <row r="185" spans="5:16" ht="15.75" customHeight="1" x14ac:dyDescent="0.2">
      <c r="E185" s="2"/>
      <c r="P185" s="2"/>
    </row>
    <row r="186" spans="5:16" ht="15.75" customHeight="1" x14ac:dyDescent="0.2">
      <c r="E186" s="2"/>
      <c r="P186" s="2"/>
    </row>
    <row r="187" spans="5:16" ht="15.75" customHeight="1" x14ac:dyDescent="0.2">
      <c r="E187" s="2"/>
      <c r="P187" s="2"/>
    </row>
    <row r="188" spans="5:16" ht="15.75" customHeight="1" x14ac:dyDescent="0.2">
      <c r="E188" s="2"/>
      <c r="P188" s="2"/>
    </row>
    <row r="189" spans="5:16" ht="15.75" customHeight="1" x14ac:dyDescent="0.2">
      <c r="E189" s="2"/>
      <c r="P189" s="2"/>
    </row>
    <row r="190" spans="5:16" ht="15.75" customHeight="1" x14ac:dyDescent="0.2">
      <c r="E190" s="2"/>
      <c r="P190" s="2"/>
    </row>
    <row r="191" spans="5:16" ht="15.75" customHeight="1" x14ac:dyDescent="0.2">
      <c r="E191" s="2"/>
      <c r="P191" s="2"/>
    </row>
    <row r="192" spans="5:16" ht="15.75" customHeight="1" x14ac:dyDescent="0.2">
      <c r="E192" s="2"/>
      <c r="P192" s="2"/>
    </row>
    <row r="193" spans="5:16" ht="15.75" customHeight="1" x14ac:dyDescent="0.2">
      <c r="E193" s="2"/>
      <c r="P193" s="2"/>
    </row>
    <row r="194" spans="5:16" ht="15.75" customHeight="1" x14ac:dyDescent="0.2">
      <c r="E194" s="2"/>
      <c r="P194" s="2"/>
    </row>
    <row r="195" spans="5:16" ht="15.75" customHeight="1" x14ac:dyDescent="0.2">
      <c r="E195" s="2"/>
      <c r="P195" s="2"/>
    </row>
    <row r="196" spans="5:16" ht="15.75" customHeight="1" x14ac:dyDescent="0.2">
      <c r="E196" s="2"/>
      <c r="P196" s="2"/>
    </row>
    <row r="197" spans="5:16" ht="15.75" customHeight="1" x14ac:dyDescent="0.2">
      <c r="E197" s="2"/>
      <c r="P197" s="2"/>
    </row>
    <row r="198" spans="5:16" ht="15.75" customHeight="1" x14ac:dyDescent="0.2">
      <c r="E198" s="2"/>
      <c r="P198" s="2"/>
    </row>
    <row r="199" spans="5:16" ht="15.75" customHeight="1" x14ac:dyDescent="0.2">
      <c r="E199" s="2"/>
      <c r="P199" s="2"/>
    </row>
    <row r="200" spans="5:16" ht="15.75" customHeight="1" x14ac:dyDescent="0.2">
      <c r="E200" s="2"/>
      <c r="P200" s="2"/>
    </row>
    <row r="201" spans="5:16" ht="15.75" customHeight="1" x14ac:dyDescent="0.2">
      <c r="E201" s="2"/>
      <c r="P201" s="2"/>
    </row>
    <row r="202" spans="5:16" ht="15.75" customHeight="1" x14ac:dyDescent="0.2">
      <c r="E202" s="2"/>
      <c r="P202" s="2"/>
    </row>
    <row r="203" spans="5:16" ht="15.75" customHeight="1" x14ac:dyDescent="0.2">
      <c r="E203" s="2"/>
      <c r="P203" s="2"/>
    </row>
    <row r="204" spans="5:16" ht="15.75" customHeight="1" x14ac:dyDescent="0.2"/>
    <row r="205" spans="5:16" ht="15.75" customHeight="1" x14ac:dyDescent="0.2"/>
    <row r="206" spans="5:16" ht="15.75" customHeight="1" x14ac:dyDescent="0.2"/>
    <row r="207" spans="5:16" ht="15.75" customHeight="1" x14ac:dyDescent="0.2"/>
    <row r="208" spans="5:16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5 Q31:Q1000">
    <cfRule type="cellIs" dxfId="272" priority="1" operator="lessThan">
      <formula>100</formula>
    </cfRule>
  </conditionalFormatting>
  <conditionalFormatting sqref="Q1:Q5 Q31:Q1000">
    <cfRule type="cellIs" dxfId="271" priority="2" operator="lessThan">
      <formula>100</formula>
    </cfRule>
  </conditionalFormatting>
  <conditionalFormatting sqref="I1:I5 I31:I1000">
    <cfRule type="cellIs" dxfId="270" priority="3" operator="lessThan">
      <formula>0.05</formula>
    </cfRule>
  </conditionalFormatting>
  <conditionalFormatting sqref="Q6:Q30">
    <cfRule type="cellIs" dxfId="269" priority="4" operator="lessThan">
      <formula>100</formula>
    </cfRule>
  </conditionalFormatting>
  <conditionalFormatting sqref="Q6:Q30">
    <cfRule type="cellIs" dxfId="268" priority="5" operator="lessThan">
      <formula>100</formula>
    </cfRule>
  </conditionalFormatting>
  <conditionalFormatting sqref="I6:I30">
    <cfRule type="cellIs" dxfId="267" priority="6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26" t="str">
        <f ca="1">IFERROR(__xludf.DUMMYFUNCTION("VLOOKUP(B2,IMPORTRANGE(""https://docs.google.com/spreadsheets/d/1V-qh4gaE8Fnon_cFgLuR_3iyE-fuVbrHr9YQylaPLK4/edit"",""Sheet1!A2:F100""),2,FALSE)"),"Coldest Brew Cup")</f>
        <v>Coldest Brew Cup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27" t="str">
        <f ca="1">IFERROR(__xludf.DUMMYFUNCTION("IFERROR(VLOOKUP(B2,IMPORTRANGE(""https://docs.google.com/spreadsheets/d/1V-qh4gaE8Fnon_cFgLuR_3iyE-fuVbrHr9YQylaPLK4/edit?usp=sharing"",""Sheet1!A1:AA1000""),3,FALSE),"""")"),"B078YXM2XP")</f>
        <v>B078YXM2XP</v>
      </c>
      <c r="B2" s="4" t="s">
        <v>64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4.2823529411764705</v>
      </c>
      <c r="D3" s="8">
        <f>SUM(D4:D99793)</f>
        <v>319</v>
      </c>
      <c r="E3" s="8"/>
      <c r="F3" s="9">
        <f t="shared" ref="F3:G3" si="0">SUM(F4:F99793)</f>
        <v>8296.8300000000017</v>
      </c>
      <c r="G3" s="9">
        <f t="shared" si="0"/>
        <v>-402.88</v>
      </c>
      <c r="H3" s="10">
        <f t="shared" ref="H3:H30" si="1">G3/F3*-1</f>
        <v>4.8558304798338635E-2</v>
      </c>
      <c r="I3" s="11">
        <f t="shared" ref="I3:I30" si="2">J3/F3</f>
        <v>0.45828931953529245</v>
      </c>
      <c r="J3" s="9">
        <f>SUM(J4:J99793)</f>
        <v>3802.3485750000013</v>
      </c>
      <c r="K3" s="9">
        <f t="shared" ref="K3:K30" si="3">J3/D3</f>
        <v>11.919588009404393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42</v>
      </c>
      <c r="V3" s="10">
        <f>AVERAGE(V4:V99793)</f>
        <v>9.2993700040483657E-2</v>
      </c>
      <c r="W3" s="9">
        <f>ROUND(AVERAGE(W4:W99793),2)</f>
        <v>4.42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>
        <v>27</v>
      </c>
      <c r="C4" s="19">
        <f t="shared" ref="C4:C30" si="4">IFERROR(F4/D4," - ")</f>
        <v>24.990000000000006</v>
      </c>
      <c r="D4" s="19">
        <v>38</v>
      </c>
      <c r="E4" s="19">
        <v>0</v>
      </c>
      <c r="F4" s="19">
        <v>949.62000000000023</v>
      </c>
      <c r="G4" s="19">
        <v>-56.77</v>
      </c>
      <c r="H4" s="19">
        <f t="shared" si="1"/>
        <v>5.9781807459826024E-2</v>
      </c>
      <c r="I4" s="19">
        <f t="shared" si="2"/>
        <v>0.44150047107658863</v>
      </c>
      <c r="J4" s="19">
        <f t="shared" ref="J4:J30" si="5">F4*0.85+G4+AD4*D4+D4*AC4+AE4+AB4</f>
        <v>419.25767734375017</v>
      </c>
      <c r="K4" s="19">
        <f t="shared" si="3"/>
        <v>11.033096772203953</v>
      </c>
      <c r="L4" s="19">
        <v>275</v>
      </c>
      <c r="M4" s="19">
        <f t="shared" ref="M4:M30" si="6">IFERROR(D4/L4,"-")</f>
        <v>0.13818181818181818</v>
      </c>
      <c r="N4" s="51">
        <v>93</v>
      </c>
      <c r="O4" s="19">
        <f t="shared" ref="O4:P4" si="7">D4/7</f>
        <v>5.4285714285714288</v>
      </c>
      <c r="P4" s="19">
        <f t="shared" si="7"/>
        <v>0</v>
      </c>
      <c r="Q4" s="19">
        <f t="shared" ref="Q4:Q30" si="8">ROUNDDOWN(N4/(O4+P4),0)</f>
        <v>17</v>
      </c>
      <c r="R4" s="43"/>
      <c r="S4" s="44"/>
      <c r="T4" s="45"/>
      <c r="U4" s="43">
        <v>8</v>
      </c>
      <c r="V4" s="43">
        <f t="shared" ref="V4:V30" si="9">IFERROR(U4/D4,0)</f>
        <v>0.21052631578947367</v>
      </c>
      <c r="W4" s="43">
        <f t="shared" ref="W4:W30" si="10">IFERROR(G4/(U4+X4)*-1,0)</f>
        <v>7.0962500000000004</v>
      </c>
      <c r="X4" s="43">
        <v>0</v>
      </c>
      <c r="Y4" s="43" t="s">
        <v>48</v>
      </c>
      <c r="Z4" s="46">
        <f t="shared" ref="Z4:Z17" si="11">IF(OR(Y4="UsLargeStandardSize",Y4="UsSmallStandardSize"),-0.75,-0.48)</f>
        <v>-0.75</v>
      </c>
      <c r="AA4" s="43">
        <v>7.7535937499999985E-2</v>
      </c>
      <c r="AB4" s="43">
        <f t="shared" ref="AB4:AB30" si="12">IFERROR(Z4*AA4*D4*3,0)</f>
        <v>-6.6293226562499994</v>
      </c>
      <c r="AC4" s="43">
        <v>-4.9000000000000004</v>
      </c>
      <c r="AD4" s="43">
        <v>-3.64</v>
      </c>
      <c r="AE4" s="43">
        <v>0</v>
      </c>
    </row>
    <row r="5" spans="1:32" s="47" customFormat="1" ht="15.75" customHeight="1" x14ac:dyDescent="0.2">
      <c r="A5" s="2" t="s">
        <v>33</v>
      </c>
      <c r="B5" s="2">
        <f>B4+1</f>
        <v>28</v>
      </c>
      <c r="C5" s="19">
        <f t="shared" si="4"/>
        <v>24.990000000000006</v>
      </c>
      <c r="D5" s="19">
        <v>24</v>
      </c>
      <c r="E5" s="19">
        <v>0</v>
      </c>
      <c r="F5" s="19">
        <v>599.7600000000001</v>
      </c>
      <c r="G5" s="19">
        <v>-37.849999999999994</v>
      </c>
      <c r="H5" s="19">
        <f t="shared" si="1"/>
        <v>6.3108576764038929E-2</v>
      </c>
      <c r="I5" s="19">
        <f t="shared" si="2"/>
        <v>0.43817370177237558</v>
      </c>
      <c r="J5" s="19">
        <f t="shared" si="5"/>
        <v>262.79905937500001</v>
      </c>
      <c r="K5" s="19">
        <f t="shared" si="3"/>
        <v>10.949960807291667</v>
      </c>
      <c r="L5" s="19">
        <v>330</v>
      </c>
      <c r="M5" s="19">
        <f t="shared" si="6"/>
        <v>7.2727272727272724E-2</v>
      </c>
      <c r="N5" s="19">
        <v>76</v>
      </c>
      <c r="O5" s="19">
        <f t="shared" ref="O5:P5" si="13">D5/7</f>
        <v>3.4285714285714284</v>
      </c>
      <c r="P5" s="19">
        <f t="shared" si="13"/>
        <v>0</v>
      </c>
      <c r="Q5" s="19">
        <f t="shared" si="8"/>
        <v>22</v>
      </c>
      <c r="R5" s="43"/>
      <c r="S5" s="44"/>
      <c r="T5" s="45"/>
      <c r="U5" s="43">
        <v>5</v>
      </c>
      <c r="V5" s="43">
        <f t="shared" si="9"/>
        <v>0.20833333333333334</v>
      </c>
      <c r="W5" s="43">
        <f t="shared" si="10"/>
        <v>7.5699999999999985</v>
      </c>
      <c r="X5" s="43">
        <v>0</v>
      </c>
      <c r="Y5" s="43" t="s">
        <v>48</v>
      </c>
      <c r="Z5" s="46">
        <f t="shared" si="11"/>
        <v>-0.75</v>
      </c>
      <c r="AA5" s="43">
        <v>7.7535937499999985E-2</v>
      </c>
      <c r="AB5" s="43">
        <f t="shared" si="12"/>
        <v>-4.1869406249999992</v>
      </c>
      <c r="AC5" s="43">
        <v>-4.9000000000000004</v>
      </c>
      <c r="AD5" s="43">
        <v>-3.64</v>
      </c>
      <c r="AE5" s="43">
        <v>0</v>
      </c>
    </row>
    <row r="6" spans="1:32" s="47" customFormat="1" ht="15.75" customHeight="1" x14ac:dyDescent="0.2">
      <c r="A6" s="2" t="s">
        <v>34</v>
      </c>
      <c r="B6" s="2">
        <f t="shared" ref="B6:B30" si="14">B5+1</f>
        <v>29</v>
      </c>
      <c r="C6" s="19">
        <f t="shared" si="4"/>
        <v>24.990000000000006</v>
      </c>
      <c r="D6" s="19">
        <v>25</v>
      </c>
      <c r="E6" s="19">
        <v>0</v>
      </c>
      <c r="F6" s="19">
        <v>624.75000000000011</v>
      </c>
      <c r="G6" s="19">
        <v>-33.130000000000003</v>
      </c>
      <c r="H6" s="19">
        <f t="shared" si="1"/>
        <v>5.3029211684673866E-2</v>
      </c>
      <c r="I6" s="19">
        <f t="shared" si="2"/>
        <v>0.44825306685174082</v>
      </c>
      <c r="J6" s="19">
        <f t="shared" si="5"/>
        <v>280.04610351562513</v>
      </c>
      <c r="K6" s="19">
        <f t="shared" si="3"/>
        <v>11.201844140625006</v>
      </c>
      <c r="L6" s="19">
        <v>255</v>
      </c>
      <c r="M6" s="19">
        <f t="shared" si="6"/>
        <v>9.8039215686274508E-2</v>
      </c>
      <c r="N6" s="19">
        <v>52</v>
      </c>
      <c r="O6" s="19">
        <f t="shared" ref="O6:P6" si="15">D6/7</f>
        <v>3.5714285714285716</v>
      </c>
      <c r="P6" s="19">
        <f t="shared" si="15"/>
        <v>0</v>
      </c>
      <c r="Q6" s="19">
        <f t="shared" si="8"/>
        <v>14</v>
      </c>
      <c r="R6" s="43"/>
      <c r="S6" s="44"/>
      <c r="T6" s="45"/>
      <c r="U6" s="43">
        <v>6</v>
      </c>
      <c r="V6" s="43">
        <f t="shared" si="9"/>
        <v>0.24</v>
      </c>
      <c r="W6" s="43">
        <f t="shared" si="10"/>
        <v>5.5216666666666674</v>
      </c>
      <c r="X6" s="43">
        <v>0</v>
      </c>
      <c r="Y6" s="43" t="s">
        <v>48</v>
      </c>
      <c r="Z6" s="46">
        <f t="shared" si="11"/>
        <v>-0.75</v>
      </c>
      <c r="AA6" s="43">
        <v>7.7535937499999985E-2</v>
      </c>
      <c r="AB6" s="43">
        <f t="shared" si="12"/>
        <v>-4.3613964843749988</v>
      </c>
      <c r="AC6" s="43">
        <v>-4.9000000000000004</v>
      </c>
      <c r="AD6" s="43">
        <v>-3.64</v>
      </c>
      <c r="AE6" s="43">
        <v>0</v>
      </c>
      <c r="AF6" s="48">
        <v>1.2147001934235899</v>
      </c>
    </row>
    <row r="7" spans="1:32" s="47" customFormat="1" ht="15.75" customHeight="1" x14ac:dyDescent="0.2">
      <c r="A7" s="2" t="s">
        <v>35</v>
      </c>
      <c r="B7" s="2">
        <f t="shared" si="14"/>
        <v>30</v>
      </c>
      <c r="C7" s="19">
        <f t="shared" si="4"/>
        <v>24.990000000000006</v>
      </c>
      <c r="D7" s="19">
        <v>18</v>
      </c>
      <c r="E7" s="19">
        <v>0</v>
      </c>
      <c r="F7" s="19">
        <v>449.82000000000011</v>
      </c>
      <c r="G7" s="19">
        <v>-32.739999999999995</v>
      </c>
      <c r="H7" s="19">
        <f t="shared" si="1"/>
        <v>7.2784669423324858E-2</v>
      </c>
      <c r="I7" s="19">
        <f t="shared" si="2"/>
        <v>0.42849760911308982</v>
      </c>
      <c r="J7" s="19">
        <f t="shared" si="5"/>
        <v>192.74679453125012</v>
      </c>
      <c r="K7" s="19">
        <f t="shared" si="3"/>
        <v>10.708155251736118</v>
      </c>
      <c r="L7" s="19">
        <v>258</v>
      </c>
      <c r="M7" s="19">
        <f t="shared" si="6"/>
        <v>6.9767441860465115E-2</v>
      </c>
      <c r="N7" s="19">
        <v>38</v>
      </c>
      <c r="O7" s="19">
        <f t="shared" ref="O7:P7" si="16">D7/7</f>
        <v>2.5714285714285716</v>
      </c>
      <c r="P7" s="19">
        <f t="shared" si="16"/>
        <v>0</v>
      </c>
      <c r="Q7" s="19">
        <f t="shared" si="8"/>
        <v>14</v>
      </c>
      <c r="R7" s="43"/>
      <c r="S7" s="44"/>
      <c r="T7" s="45"/>
      <c r="U7" s="43">
        <v>2</v>
      </c>
      <c r="V7" s="43">
        <f t="shared" si="9"/>
        <v>0.1111111111111111</v>
      </c>
      <c r="W7" s="43">
        <f t="shared" si="10"/>
        <v>16.369999999999997</v>
      </c>
      <c r="X7" s="43">
        <v>0</v>
      </c>
      <c r="Y7" s="43" t="s">
        <v>48</v>
      </c>
      <c r="Z7" s="46">
        <f t="shared" si="11"/>
        <v>-0.75</v>
      </c>
      <c r="AA7" s="43">
        <v>7.7535937499999985E-2</v>
      </c>
      <c r="AB7" s="43">
        <f t="shared" si="12"/>
        <v>-3.1402054687499996</v>
      </c>
      <c r="AC7" s="43">
        <v>-4.9000000000000004</v>
      </c>
      <c r="AD7" s="43">
        <v>-3.64</v>
      </c>
      <c r="AE7" s="43">
        <v>0</v>
      </c>
      <c r="AF7" s="48">
        <v>1.42489270386266</v>
      </c>
    </row>
    <row r="8" spans="1:32" s="47" customFormat="1" ht="15.75" customHeight="1" x14ac:dyDescent="0.2">
      <c r="A8" s="2" t="s">
        <v>36</v>
      </c>
      <c r="B8" s="2">
        <f t="shared" si="14"/>
        <v>31</v>
      </c>
      <c r="C8" s="19">
        <f t="shared" si="4"/>
        <v>24.990000000000002</v>
      </c>
      <c r="D8" s="19">
        <v>10</v>
      </c>
      <c r="E8" s="19">
        <v>0</v>
      </c>
      <c r="F8" s="19">
        <v>249.90000000000003</v>
      </c>
      <c r="G8" s="19">
        <v>-12.74</v>
      </c>
      <c r="H8" s="19">
        <f t="shared" si="1"/>
        <v>5.0980392156862737E-2</v>
      </c>
      <c r="I8" s="19">
        <f t="shared" si="2"/>
        <v>0.45030188637955176</v>
      </c>
      <c r="J8" s="19">
        <f t="shared" si="5"/>
        <v>112.53044140625001</v>
      </c>
      <c r="K8" s="19">
        <f t="shared" si="3"/>
        <v>11.253044140625001</v>
      </c>
      <c r="L8" s="19">
        <v>179</v>
      </c>
      <c r="M8" s="19">
        <f t="shared" si="6"/>
        <v>5.5865921787709494E-2</v>
      </c>
      <c r="N8" s="19">
        <v>26</v>
      </c>
      <c r="O8" s="19">
        <f t="shared" ref="O8:P8" si="17">D8/7</f>
        <v>1.4285714285714286</v>
      </c>
      <c r="P8" s="19">
        <f t="shared" si="17"/>
        <v>0</v>
      </c>
      <c r="Q8" s="19">
        <f t="shared" si="8"/>
        <v>18</v>
      </c>
      <c r="R8" s="43"/>
      <c r="S8" s="44"/>
      <c r="T8" s="45"/>
      <c r="U8" s="43">
        <v>1</v>
      </c>
      <c r="V8" s="43">
        <f t="shared" si="9"/>
        <v>0.1</v>
      </c>
      <c r="W8" s="43">
        <f t="shared" si="10"/>
        <v>12.74</v>
      </c>
      <c r="X8" s="43">
        <v>0</v>
      </c>
      <c r="Y8" s="43" t="s">
        <v>48</v>
      </c>
      <c r="Z8" s="46">
        <f t="shared" si="11"/>
        <v>-0.75</v>
      </c>
      <c r="AA8" s="43">
        <v>7.7535937499999985E-2</v>
      </c>
      <c r="AB8" s="43">
        <f t="shared" si="12"/>
        <v>-1.7445585937499997</v>
      </c>
      <c r="AC8" s="43">
        <v>-4.9000000000000004</v>
      </c>
      <c r="AD8" s="43">
        <v>-3.64</v>
      </c>
      <c r="AE8" s="43"/>
      <c r="AF8" s="48">
        <v>1.5961768219832699</v>
      </c>
    </row>
    <row r="9" spans="1:32" s="47" customFormat="1" ht="15.75" customHeight="1" x14ac:dyDescent="0.2">
      <c r="A9" s="2" t="s">
        <v>37</v>
      </c>
      <c r="B9" s="2">
        <f t="shared" si="14"/>
        <v>32</v>
      </c>
      <c r="C9" s="19">
        <f t="shared" si="4"/>
        <v>24.990000000000006</v>
      </c>
      <c r="D9" s="19">
        <v>13</v>
      </c>
      <c r="E9" s="19">
        <v>0</v>
      </c>
      <c r="F9" s="19">
        <v>324.87000000000006</v>
      </c>
      <c r="G9" s="19">
        <v>-13.820000000000002</v>
      </c>
      <c r="H9" s="19">
        <f t="shared" si="1"/>
        <v>4.2540092960261025E-2</v>
      </c>
      <c r="I9" s="19">
        <f t="shared" si="2"/>
        <v>0.4587421855761537</v>
      </c>
      <c r="J9" s="19">
        <f t="shared" si="5"/>
        <v>149.03157382812509</v>
      </c>
      <c r="K9" s="19">
        <f t="shared" si="3"/>
        <v>11.463967217548085</v>
      </c>
      <c r="L9" s="19">
        <v>164</v>
      </c>
      <c r="M9" s="19">
        <f t="shared" si="6"/>
        <v>7.926829268292683E-2</v>
      </c>
      <c r="N9" s="19">
        <v>16</v>
      </c>
      <c r="O9" s="19">
        <f t="shared" ref="O9:P9" si="18">D9/7</f>
        <v>1.8571428571428572</v>
      </c>
      <c r="P9" s="19">
        <f t="shared" si="18"/>
        <v>0</v>
      </c>
      <c r="Q9" s="19">
        <f t="shared" si="8"/>
        <v>8</v>
      </c>
      <c r="R9" s="43"/>
      <c r="S9" s="44"/>
      <c r="T9" s="45"/>
      <c r="U9" s="43">
        <v>2</v>
      </c>
      <c r="V9" s="43">
        <f t="shared" si="9"/>
        <v>0.15384615384615385</v>
      </c>
      <c r="W9" s="43">
        <f t="shared" si="10"/>
        <v>6.910000000000001</v>
      </c>
      <c r="X9" s="43">
        <v>0</v>
      </c>
      <c r="Y9" s="43" t="s">
        <v>48</v>
      </c>
      <c r="Z9" s="46">
        <f t="shared" si="11"/>
        <v>-0.75</v>
      </c>
      <c r="AA9" s="43">
        <v>7.7535937499999985E-2</v>
      </c>
      <c r="AB9" s="43">
        <f t="shared" si="12"/>
        <v>-2.2679261718749997</v>
      </c>
      <c r="AC9" s="43">
        <v>-4.9000000000000004</v>
      </c>
      <c r="AD9" s="43">
        <v>-3.64</v>
      </c>
      <c r="AE9" s="43"/>
      <c r="AF9" s="48">
        <v>1.6955974842767201</v>
      </c>
    </row>
    <row r="10" spans="1:32" s="47" customFormat="1" ht="15.75" customHeight="1" x14ac:dyDescent="0.2">
      <c r="A10" s="2" t="s">
        <v>38</v>
      </c>
      <c r="B10" s="2">
        <f t="shared" si="14"/>
        <v>33</v>
      </c>
      <c r="C10" s="19">
        <f t="shared" si="4"/>
        <v>24.990000000000006</v>
      </c>
      <c r="D10" s="19">
        <v>11</v>
      </c>
      <c r="E10" s="19">
        <v>7</v>
      </c>
      <c r="F10" s="19">
        <v>274.89000000000004</v>
      </c>
      <c r="G10" s="19">
        <v>-13.589999999999998</v>
      </c>
      <c r="H10" s="19">
        <f t="shared" si="1"/>
        <v>4.9437957000982198E-2</v>
      </c>
      <c r="I10" s="19">
        <f t="shared" si="2"/>
        <v>0.45184432153543236</v>
      </c>
      <c r="J10" s="19">
        <f t="shared" si="5"/>
        <v>124.20748554687502</v>
      </c>
      <c r="K10" s="19">
        <f t="shared" si="3"/>
        <v>11.291589595170457</v>
      </c>
      <c r="L10" s="19">
        <v>148</v>
      </c>
      <c r="M10" s="19">
        <f t="shared" si="6"/>
        <v>7.4324324324324328E-2</v>
      </c>
      <c r="N10" s="19">
        <v>10</v>
      </c>
      <c r="O10" s="19">
        <f t="shared" ref="O10:P10" si="19">D10/7</f>
        <v>1.5714285714285714</v>
      </c>
      <c r="P10" s="19">
        <f t="shared" si="19"/>
        <v>1</v>
      </c>
      <c r="Q10" s="19">
        <f t="shared" si="8"/>
        <v>3</v>
      </c>
      <c r="R10" s="43"/>
      <c r="S10" s="44"/>
      <c r="T10" s="45"/>
      <c r="U10" s="43">
        <v>3</v>
      </c>
      <c r="V10" s="43">
        <f t="shared" si="9"/>
        <v>0.27272727272727271</v>
      </c>
      <c r="W10" s="43">
        <f t="shared" si="10"/>
        <v>4.5299999999999994</v>
      </c>
      <c r="X10" s="43">
        <v>0</v>
      </c>
      <c r="Y10" s="43" t="s">
        <v>48</v>
      </c>
      <c r="Z10" s="46">
        <f t="shared" si="11"/>
        <v>-0.75</v>
      </c>
      <c r="AA10" s="43">
        <v>7.7535937499999985E-2</v>
      </c>
      <c r="AB10" s="43">
        <f t="shared" si="12"/>
        <v>-1.9190144531249995</v>
      </c>
      <c r="AC10" s="43">
        <v>-4.9000000000000004</v>
      </c>
      <c r="AD10" s="43">
        <v>-3.64</v>
      </c>
      <c r="AE10" s="43">
        <v>0</v>
      </c>
      <c r="AF10" s="48">
        <v>1.88365650969529</v>
      </c>
    </row>
    <row r="11" spans="1:32" s="47" customFormat="1" ht="15.75" customHeight="1" x14ac:dyDescent="0.2">
      <c r="A11" s="2" t="s">
        <v>39</v>
      </c>
      <c r="B11" s="2">
        <f t="shared" si="14"/>
        <v>34</v>
      </c>
      <c r="C11" s="19">
        <f t="shared" si="4"/>
        <v>24.99</v>
      </c>
      <c r="D11" s="19">
        <v>4</v>
      </c>
      <c r="E11" s="19">
        <v>0</v>
      </c>
      <c r="F11" s="19">
        <v>99.96</v>
      </c>
      <c r="G11" s="19">
        <v>-8.6199999999999992</v>
      </c>
      <c r="H11" s="19">
        <f t="shared" si="1"/>
        <v>8.6234493797519005E-2</v>
      </c>
      <c r="I11" s="19">
        <f t="shared" si="2"/>
        <v>0.41504778473889548</v>
      </c>
      <c r="J11" s="19">
        <f t="shared" si="5"/>
        <v>41.488176562499987</v>
      </c>
      <c r="K11" s="19">
        <f t="shared" si="3"/>
        <v>10.372044140624997</v>
      </c>
      <c r="L11" s="19">
        <v>81</v>
      </c>
      <c r="M11" s="19">
        <f t="shared" si="6"/>
        <v>4.9382716049382713E-2</v>
      </c>
      <c r="N11" s="19">
        <v>5</v>
      </c>
      <c r="O11" s="19">
        <f t="shared" ref="O11:P11" si="20">D11/7</f>
        <v>0.5714285714285714</v>
      </c>
      <c r="P11" s="19">
        <f t="shared" si="20"/>
        <v>0</v>
      </c>
      <c r="Q11" s="19">
        <f t="shared" si="8"/>
        <v>8</v>
      </c>
      <c r="R11" s="43"/>
      <c r="S11" s="44"/>
      <c r="T11" s="45"/>
      <c r="U11" s="43">
        <v>0</v>
      </c>
      <c r="V11" s="43">
        <f t="shared" si="9"/>
        <v>0</v>
      </c>
      <c r="W11" s="43">
        <f t="shared" si="10"/>
        <v>0</v>
      </c>
      <c r="X11" s="43">
        <v>0</v>
      </c>
      <c r="Y11" s="43" t="s">
        <v>48</v>
      </c>
      <c r="Z11" s="46">
        <f t="shared" si="11"/>
        <v>-0.75</v>
      </c>
      <c r="AA11" s="43">
        <v>7.7535937499999985E-2</v>
      </c>
      <c r="AB11" s="43">
        <f t="shared" si="12"/>
        <v>-0.69782343749999987</v>
      </c>
      <c r="AC11" s="43">
        <v>-4.9000000000000004</v>
      </c>
      <c r="AD11" s="43">
        <v>-3.64</v>
      </c>
      <c r="AE11" s="43">
        <v>0</v>
      </c>
      <c r="AF11" s="48">
        <v>2.1161695447409699</v>
      </c>
    </row>
    <row r="12" spans="1:32" s="47" customFormat="1" ht="15.75" customHeight="1" x14ac:dyDescent="0.2">
      <c r="A12" s="2" t="s">
        <v>40</v>
      </c>
      <c r="B12" s="2">
        <f t="shared" si="14"/>
        <v>35</v>
      </c>
      <c r="C12" s="19" t="str">
        <f t="shared" si="4"/>
        <v xml:space="preserve"> - </v>
      </c>
      <c r="D12" s="19">
        <v>0</v>
      </c>
      <c r="E12" s="19">
        <v>0</v>
      </c>
      <c r="F12" s="19">
        <v>0</v>
      </c>
      <c r="G12" s="19">
        <v>0</v>
      </c>
      <c r="H12" s="19" t="e">
        <f t="shared" si="1"/>
        <v>#DIV/0!</v>
      </c>
      <c r="I12" s="19" t="e">
        <f t="shared" si="2"/>
        <v>#DIV/0!</v>
      </c>
      <c r="J12" s="19">
        <f t="shared" si="5"/>
        <v>0</v>
      </c>
      <c r="K12" s="19" t="e">
        <f t="shared" si="3"/>
        <v>#DIV/0!</v>
      </c>
      <c r="L12" s="19">
        <v>0</v>
      </c>
      <c r="M12" s="19" t="str">
        <f t="shared" si="6"/>
        <v>-</v>
      </c>
      <c r="N12" s="19">
        <v>5</v>
      </c>
      <c r="O12" s="19">
        <f t="shared" ref="O12:P12" si="21">D12/7</f>
        <v>0</v>
      </c>
      <c r="P12" s="19">
        <f t="shared" si="21"/>
        <v>0</v>
      </c>
      <c r="Q12" s="19" t="e">
        <f t="shared" si="8"/>
        <v>#DIV/0!</v>
      </c>
      <c r="R12" s="43"/>
      <c r="S12" s="44"/>
      <c r="T12" s="45"/>
      <c r="U12" s="43">
        <v>0</v>
      </c>
      <c r="V12" s="43">
        <f t="shared" si="9"/>
        <v>0</v>
      </c>
      <c r="W12" s="43">
        <f t="shared" si="10"/>
        <v>0</v>
      </c>
      <c r="X12" s="43">
        <v>0</v>
      </c>
      <c r="Y12" s="43" t="s">
        <v>48</v>
      </c>
      <c r="Z12" s="46">
        <f t="shared" si="11"/>
        <v>-0.75</v>
      </c>
      <c r="AA12" s="43">
        <v>7.7535937499999985E-2</v>
      </c>
      <c r="AB12" s="43">
        <f t="shared" si="12"/>
        <v>0</v>
      </c>
      <c r="AC12" s="43">
        <v>-4.9000000000000004</v>
      </c>
      <c r="AD12" s="43">
        <v>-3.64</v>
      </c>
      <c r="AE12" s="43">
        <v>0</v>
      </c>
      <c r="AF12" s="48">
        <v>0</v>
      </c>
    </row>
    <row r="13" spans="1:32" s="47" customFormat="1" ht="15.75" customHeight="1" x14ac:dyDescent="0.2">
      <c r="A13" s="2" t="s">
        <v>41</v>
      </c>
      <c r="B13" s="2">
        <f t="shared" si="14"/>
        <v>36</v>
      </c>
      <c r="C13" s="19" t="str">
        <f t="shared" si="4"/>
        <v xml:space="preserve"> - </v>
      </c>
      <c r="D13" s="19">
        <v>0</v>
      </c>
      <c r="E13" s="19">
        <v>0</v>
      </c>
      <c r="F13" s="19">
        <v>0</v>
      </c>
      <c r="G13" s="19">
        <v>0</v>
      </c>
      <c r="H13" s="19" t="e">
        <f t="shared" si="1"/>
        <v>#DIV/0!</v>
      </c>
      <c r="I13" s="19" t="e">
        <f t="shared" si="2"/>
        <v>#DIV/0!</v>
      </c>
      <c r="J13" s="19">
        <f t="shared" si="5"/>
        <v>0</v>
      </c>
      <c r="K13" s="19" t="e">
        <f t="shared" si="3"/>
        <v>#DIV/0!</v>
      </c>
      <c r="L13" s="19">
        <v>0</v>
      </c>
      <c r="M13" s="19" t="str">
        <f t="shared" si="6"/>
        <v>-</v>
      </c>
      <c r="N13" s="19">
        <v>5</v>
      </c>
      <c r="O13" s="19">
        <f t="shared" ref="O13:P13" si="22">D13/7</f>
        <v>0</v>
      </c>
      <c r="P13" s="19">
        <f t="shared" si="22"/>
        <v>0</v>
      </c>
      <c r="Q13" s="19" t="e">
        <f t="shared" si="8"/>
        <v>#DIV/0!</v>
      </c>
      <c r="R13" s="43"/>
      <c r="S13" s="44"/>
      <c r="T13" s="45"/>
      <c r="U13" s="43">
        <v>0</v>
      </c>
      <c r="V13" s="43">
        <f t="shared" si="9"/>
        <v>0</v>
      </c>
      <c r="W13" s="43">
        <f t="shared" si="10"/>
        <v>0</v>
      </c>
      <c r="X13" s="43">
        <v>0</v>
      </c>
      <c r="Y13" s="43" t="e">
        <v>#N/A</v>
      </c>
      <c r="Z13" s="46" t="e">
        <f t="shared" si="11"/>
        <v>#N/A</v>
      </c>
      <c r="AA13" s="43">
        <v>7.7535937499999985E-2</v>
      </c>
      <c r="AB13" s="43">
        <f t="shared" si="12"/>
        <v>0</v>
      </c>
      <c r="AC13" s="43">
        <v>-4.9000000000000004</v>
      </c>
      <c r="AD13" s="43">
        <v>-3.64</v>
      </c>
      <c r="AE13" s="43">
        <v>0</v>
      </c>
      <c r="AF13" s="48" t="e">
        <v>#N/A</v>
      </c>
    </row>
    <row r="14" spans="1:32" s="47" customFormat="1" ht="15.75" customHeight="1" x14ac:dyDescent="0.2">
      <c r="A14" s="2" t="s">
        <v>42</v>
      </c>
      <c r="B14" s="2">
        <f t="shared" si="14"/>
        <v>37</v>
      </c>
      <c r="C14" s="19" t="str">
        <f t="shared" si="4"/>
        <v xml:space="preserve"> - </v>
      </c>
      <c r="D14" s="19">
        <v>0</v>
      </c>
      <c r="E14" s="19">
        <v>0</v>
      </c>
      <c r="F14" s="19">
        <v>0</v>
      </c>
      <c r="G14" s="19">
        <v>0</v>
      </c>
      <c r="H14" s="19" t="e">
        <f t="shared" si="1"/>
        <v>#DIV/0!</v>
      </c>
      <c r="I14" s="19" t="e">
        <f t="shared" si="2"/>
        <v>#DIV/0!</v>
      </c>
      <c r="J14" s="19">
        <f t="shared" si="5"/>
        <v>0</v>
      </c>
      <c r="K14" s="19" t="e">
        <f t="shared" si="3"/>
        <v>#DIV/0!</v>
      </c>
      <c r="L14" s="19">
        <v>0</v>
      </c>
      <c r="M14" s="19" t="str">
        <f t="shared" si="6"/>
        <v>-</v>
      </c>
      <c r="N14" s="19">
        <v>5</v>
      </c>
      <c r="O14" s="19">
        <f t="shared" ref="O14:P14" si="23">D14/7</f>
        <v>0</v>
      </c>
      <c r="P14" s="19">
        <f t="shared" si="23"/>
        <v>0</v>
      </c>
      <c r="Q14" s="19" t="e">
        <f t="shared" si="8"/>
        <v>#DIV/0!</v>
      </c>
      <c r="R14" s="43"/>
      <c r="S14" s="44"/>
      <c r="T14" s="45"/>
      <c r="U14" s="43">
        <v>0</v>
      </c>
      <c r="V14" s="43">
        <f t="shared" si="9"/>
        <v>0</v>
      </c>
      <c r="W14" s="43">
        <f t="shared" si="10"/>
        <v>0</v>
      </c>
      <c r="X14" s="43">
        <v>0</v>
      </c>
      <c r="Y14" s="43" t="e">
        <v>#N/A</v>
      </c>
      <c r="Z14" s="46" t="e">
        <f t="shared" si="11"/>
        <v>#N/A</v>
      </c>
      <c r="AA14" s="43" t="e">
        <v>#N/A</v>
      </c>
      <c r="AB14" s="43">
        <f t="shared" si="12"/>
        <v>0</v>
      </c>
      <c r="AC14" s="43">
        <v>-4.9000000000000004</v>
      </c>
      <c r="AD14" s="43">
        <v>-3.64</v>
      </c>
      <c r="AE14" s="43">
        <v>0</v>
      </c>
      <c r="AF14" s="48" t="e">
        <v>#N/A</v>
      </c>
    </row>
    <row r="15" spans="1:32" s="47" customFormat="1" ht="15.75" customHeight="1" x14ac:dyDescent="0.2">
      <c r="A15" s="2" t="s">
        <v>43</v>
      </c>
      <c r="B15" s="2">
        <f t="shared" si="14"/>
        <v>38</v>
      </c>
      <c r="C15" s="19">
        <f t="shared" si="4"/>
        <v>24.99</v>
      </c>
      <c r="D15" s="19">
        <v>1</v>
      </c>
      <c r="E15" s="19">
        <v>0</v>
      </c>
      <c r="F15" s="19">
        <v>24.99</v>
      </c>
      <c r="G15" s="19">
        <v>-0.49</v>
      </c>
      <c r="H15" s="19">
        <f t="shared" si="1"/>
        <v>1.9607843137254902E-2</v>
      </c>
      <c r="I15" s="19">
        <f t="shared" si="2"/>
        <v>0.48167443539915966</v>
      </c>
      <c r="J15" s="19">
        <f t="shared" si="5"/>
        <v>12.037044140624999</v>
      </c>
      <c r="K15" s="19">
        <f t="shared" si="3"/>
        <v>12.037044140624999</v>
      </c>
      <c r="L15" s="19">
        <v>3</v>
      </c>
      <c r="M15" s="19">
        <f t="shared" si="6"/>
        <v>0.33333333333333331</v>
      </c>
      <c r="N15" s="19">
        <v>5</v>
      </c>
      <c r="O15" s="19">
        <f t="shared" ref="O15:P15" si="24">D15/7</f>
        <v>0.14285714285714285</v>
      </c>
      <c r="P15" s="19">
        <f t="shared" si="24"/>
        <v>0</v>
      </c>
      <c r="Q15" s="19">
        <f t="shared" si="8"/>
        <v>35</v>
      </c>
      <c r="R15" s="43"/>
      <c r="S15" s="44"/>
      <c r="T15" s="45"/>
      <c r="U15" s="43">
        <v>0</v>
      </c>
      <c r="V15" s="43">
        <f t="shared" si="9"/>
        <v>0</v>
      </c>
      <c r="W15" s="43">
        <f t="shared" si="10"/>
        <v>0</v>
      </c>
      <c r="X15" s="43">
        <v>0</v>
      </c>
      <c r="Y15" s="43" t="s">
        <v>48</v>
      </c>
      <c r="Z15" s="46">
        <f t="shared" si="11"/>
        <v>-0.75</v>
      </c>
      <c r="AA15" s="43">
        <v>7.7535937499999985E-2</v>
      </c>
      <c r="AB15" s="43">
        <f t="shared" si="12"/>
        <v>-0.17445585937499997</v>
      </c>
      <c r="AC15" s="43">
        <v>-4.9000000000000004</v>
      </c>
      <c r="AD15" s="43">
        <v>-3.64</v>
      </c>
      <c r="AE15" s="43">
        <v>0</v>
      </c>
      <c r="AF15" s="48" t="e">
        <v>#N/A</v>
      </c>
    </row>
    <row r="16" spans="1:32" s="47" customFormat="1" ht="15.75" customHeight="1" x14ac:dyDescent="0.2">
      <c r="A16" s="2" t="s">
        <v>44</v>
      </c>
      <c r="B16" s="2">
        <f t="shared" si="14"/>
        <v>39</v>
      </c>
      <c r="C16" s="19" t="str">
        <f t="shared" si="4"/>
        <v xml:space="preserve"> - </v>
      </c>
      <c r="D16" s="19">
        <v>0</v>
      </c>
      <c r="E16" s="19">
        <v>0</v>
      </c>
      <c r="F16" s="19">
        <v>0</v>
      </c>
      <c r="G16" s="19">
        <v>0</v>
      </c>
      <c r="H16" s="19" t="e">
        <f t="shared" si="1"/>
        <v>#DIV/0!</v>
      </c>
      <c r="I16" s="19" t="e">
        <f t="shared" si="2"/>
        <v>#DIV/0!</v>
      </c>
      <c r="J16" s="19">
        <f t="shared" si="5"/>
        <v>0</v>
      </c>
      <c r="K16" s="19" t="e">
        <f t="shared" si="3"/>
        <v>#DIV/0!</v>
      </c>
      <c r="L16" s="19">
        <v>0</v>
      </c>
      <c r="M16" s="19" t="str">
        <f t="shared" si="6"/>
        <v>-</v>
      </c>
      <c r="N16" s="19">
        <v>5</v>
      </c>
      <c r="O16" s="19">
        <f t="shared" ref="O16:P16" si="25">D16/7</f>
        <v>0</v>
      </c>
      <c r="P16" s="19">
        <f t="shared" si="25"/>
        <v>0</v>
      </c>
      <c r="Q16" s="19" t="e">
        <f t="shared" si="8"/>
        <v>#DIV/0!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0</v>
      </c>
      <c r="X16" s="43">
        <v>0</v>
      </c>
      <c r="Y16" s="43" t="s">
        <v>48</v>
      </c>
      <c r="Z16" s="46">
        <f t="shared" si="11"/>
        <v>-0.75</v>
      </c>
      <c r="AA16" s="43">
        <v>7.7535937499999985E-2</v>
      </c>
      <c r="AB16" s="43">
        <f t="shared" si="12"/>
        <v>0</v>
      </c>
      <c r="AC16" s="43">
        <v>0</v>
      </c>
      <c r="AD16" s="43">
        <v>-3.64</v>
      </c>
      <c r="AE16" s="43">
        <v>0</v>
      </c>
      <c r="AF16" s="48" t="e">
        <v>#N/A</v>
      </c>
    </row>
    <row r="17" spans="1:32" s="47" customFormat="1" ht="15.75" customHeight="1" x14ac:dyDescent="0.2">
      <c r="A17" s="2" t="s">
        <v>45</v>
      </c>
      <c r="B17" s="2">
        <f t="shared" si="14"/>
        <v>40</v>
      </c>
      <c r="C17" s="19" t="str">
        <f t="shared" si="4"/>
        <v xml:space="preserve"> - </v>
      </c>
      <c r="D17" s="19">
        <v>0</v>
      </c>
      <c r="E17" s="19">
        <v>1</v>
      </c>
      <c r="F17" s="19">
        <v>0</v>
      </c>
      <c r="G17" s="19">
        <v>0</v>
      </c>
      <c r="H17" s="19" t="e">
        <f t="shared" si="1"/>
        <v>#DIV/0!</v>
      </c>
      <c r="I17" s="19" t="e">
        <f t="shared" si="2"/>
        <v>#DIV/0!</v>
      </c>
      <c r="J17" s="19">
        <f t="shared" si="5"/>
        <v>0</v>
      </c>
      <c r="K17" s="19" t="e">
        <f t="shared" si="3"/>
        <v>#DIV/0!</v>
      </c>
      <c r="L17" s="19">
        <v>0</v>
      </c>
      <c r="M17" s="19" t="str">
        <f t="shared" si="6"/>
        <v>-</v>
      </c>
      <c r="N17" s="19">
        <v>5</v>
      </c>
      <c r="O17" s="19">
        <f t="shared" ref="O17:P17" si="26">D17/7</f>
        <v>0</v>
      </c>
      <c r="P17" s="19">
        <f t="shared" si="26"/>
        <v>0.14285714285714285</v>
      </c>
      <c r="Q17" s="19">
        <f t="shared" si="8"/>
        <v>35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e">
        <v>#N/A</v>
      </c>
      <c r="Z17" s="46" t="e">
        <f t="shared" si="11"/>
        <v>#N/A</v>
      </c>
      <c r="AA17" s="43" t="e">
        <v>#N/A</v>
      </c>
      <c r="AB17" s="43">
        <f t="shared" si="12"/>
        <v>0</v>
      </c>
      <c r="AC17" s="43">
        <v>0</v>
      </c>
      <c r="AD17" s="43">
        <v>-3.64</v>
      </c>
      <c r="AE17" s="43">
        <v>0</v>
      </c>
      <c r="AF17" s="48" t="e">
        <v>#N/A</v>
      </c>
    </row>
    <row r="18" spans="1:32" s="47" customFormat="1" ht="15.75" customHeight="1" x14ac:dyDescent="0.2">
      <c r="A18" s="2" t="s">
        <v>46</v>
      </c>
      <c r="B18" s="2">
        <f t="shared" si="14"/>
        <v>41</v>
      </c>
      <c r="C18" s="19">
        <f t="shared" si="4"/>
        <v>24.99</v>
      </c>
      <c r="D18" s="19">
        <v>1</v>
      </c>
      <c r="E18" s="19">
        <v>0</v>
      </c>
      <c r="F18" s="19">
        <v>24.99</v>
      </c>
      <c r="G18" s="19">
        <v>-1.5999999999999999</v>
      </c>
      <c r="H18" s="19">
        <f t="shared" si="1"/>
        <v>6.4025610244097642E-2</v>
      </c>
      <c r="I18" s="19">
        <f t="shared" si="2"/>
        <v>0.42189840936374534</v>
      </c>
      <c r="J18" s="19">
        <f t="shared" si="5"/>
        <v>10.543241249999996</v>
      </c>
      <c r="K18" s="19">
        <f t="shared" si="3"/>
        <v>10.543241249999996</v>
      </c>
      <c r="L18" s="19">
        <v>14</v>
      </c>
      <c r="M18" s="19">
        <f t="shared" si="6"/>
        <v>7.1428571428571425E-2</v>
      </c>
      <c r="N18" s="19">
        <v>195</v>
      </c>
      <c r="O18" s="19">
        <f t="shared" ref="O18:P18" si="27">D18/7</f>
        <v>0.14285714285714285</v>
      </c>
      <c r="P18" s="19">
        <f t="shared" si="27"/>
        <v>0</v>
      </c>
      <c r="Q18" s="19">
        <f t="shared" si="8"/>
        <v>1365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s">
        <v>48</v>
      </c>
      <c r="Z18" s="46">
        <f t="shared" ref="Z18:Z30" si="28">IF(OR(Y18="UsLargeStandardSize",Y18="UsSmallStandardSize"),-2.4,-1.2)</f>
        <v>-2.4</v>
      </c>
      <c r="AA18" s="43">
        <v>7.7535937499999985E-2</v>
      </c>
      <c r="AB18" s="43">
        <f t="shared" si="12"/>
        <v>-0.5582587499999998</v>
      </c>
      <c r="AC18" s="43">
        <v>-4.9000000000000004</v>
      </c>
      <c r="AD18" s="43">
        <v>-3.64</v>
      </c>
      <c r="AE18" s="43">
        <v>0</v>
      </c>
      <c r="AF18" s="48">
        <v>1.0094637223974701</v>
      </c>
    </row>
    <row r="19" spans="1:32" s="47" customFormat="1" ht="15.75" customHeight="1" x14ac:dyDescent="0.2">
      <c r="A19" s="2" t="s">
        <v>47</v>
      </c>
      <c r="B19" s="2">
        <f t="shared" si="14"/>
        <v>42</v>
      </c>
      <c r="C19" s="19">
        <f t="shared" si="4"/>
        <v>21.656666666666666</v>
      </c>
      <c r="D19" s="19">
        <v>9</v>
      </c>
      <c r="E19" s="19">
        <v>0</v>
      </c>
      <c r="F19" s="19">
        <v>194.91</v>
      </c>
      <c r="G19" s="19">
        <v>-142.10999999999999</v>
      </c>
      <c r="H19" s="19">
        <f t="shared" si="1"/>
        <v>0.72910574111128201</v>
      </c>
      <c r="I19" s="19">
        <f t="shared" si="2"/>
        <v>-0.2992192742804371</v>
      </c>
      <c r="J19" s="19">
        <f t="shared" si="5"/>
        <v>-58.32082874999999</v>
      </c>
      <c r="K19" s="19">
        <f t="shared" si="3"/>
        <v>-6.4800920833333322</v>
      </c>
      <c r="L19" s="19">
        <v>151</v>
      </c>
      <c r="M19" s="19">
        <f t="shared" si="6"/>
        <v>5.9602649006622516E-2</v>
      </c>
      <c r="N19" s="19">
        <v>191</v>
      </c>
      <c r="O19" s="19">
        <f t="shared" ref="O19:P19" si="29">D19/7</f>
        <v>1.2857142857142858</v>
      </c>
      <c r="P19" s="19">
        <f t="shared" si="29"/>
        <v>0</v>
      </c>
      <c r="Q19" s="19">
        <f t="shared" si="8"/>
        <v>148</v>
      </c>
      <c r="R19" s="43"/>
      <c r="S19" s="44"/>
      <c r="T19" s="45"/>
      <c r="U19" s="43">
        <v>8</v>
      </c>
      <c r="V19" s="43">
        <f t="shared" si="9"/>
        <v>0.88888888888888884</v>
      </c>
      <c r="W19" s="43">
        <f t="shared" si="10"/>
        <v>17.763749999999998</v>
      </c>
      <c r="X19" s="43">
        <v>0</v>
      </c>
      <c r="Y19" s="43" t="s">
        <v>48</v>
      </c>
      <c r="Z19" s="46">
        <f t="shared" si="28"/>
        <v>-2.4</v>
      </c>
      <c r="AA19" s="43">
        <v>7.7535937499999985E-2</v>
      </c>
      <c r="AB19" s="43">
        <f t="shared" si="12"/>
        <v>-5.0243287499999987</v>
      </c>
      <c r="AC19" s="43">
        <v>-4.9000000000000004</v>
      </c>
      <c r="AD19" s="43">
        <v>-3.64</v>
      </c>
      <c r="AE19" s="43">
        <v>0</v>
      </c>
      <c r="AF19" s="48">
        <v>0.96113074204946902</v>
      </c>
    </row>
    <row r="20" spans="1:32" s="47" customFormat="1" ht="15.75" customHeight="1" x14ac:dyDescent="0.2">
      <c r="A20" s="2" t="s">
        <v>49</v>
      </c>
      <c r="B20" s="2">
        <f t="shared" si="14"/>
        <v>43</v>
      </c>
      <c r="C20" s="19">
        <f t="shared" si="4"/>
        <v>24.434444444444448</v>
      </c>
      <c r="D20" s="19">
        <v>9</v>
      </c>
      <c r="E20" s="19">
        <v>0</v>
      </c>
      <c r="F20" s="19">
        <v>219.91000000000003</v>
      </c>
      <c r="G20" s="19">
        <v>-38.58</v>
      </c>
      <c r="H20" s="19">
        <f t="shared" si="1"/>
        <v>0.17543540539311533</v>
      </c>
      <c r="I20" s="19">
        <f t="shared" si="2"/>
        <v>0.30221077372561511</v>
      </c>
      <c r="J20" s="19">
        <f t="shared" si="5"/>
        <v>66.459171250000026</v>
      </c>
      <c r="K20" s="19">
        <f t="shared" si="3"/>
        <v>7.3843523611111141</v>
      </c>
      <c r="L20" s="19">
        <v>103</v>
      </c>
      <c r="M20" s="19">
        <f t="shared" si="6"/>
        <v>8.7378640776699032E-2</v>
      </c>
      <c r="N20" s="19">
        <v>155</v>
      </c>
      <c r="O20" s="19">
        <f t="shared" ref="O20:P20" si="30">D20/7</f>
        <v>1.2857142857142858</v>
      </c>
      <c r="P20" s="19">
        <f t="shared" si="30"/>
        <v>0</v>
      </c>
      <c r="Q20" s="19">
        <f t="shared" si="8"/>
        <v>120</v>
      </c>
      <c r="R20" s="43"/>
      <c r="S20" s="44"/>
      <c r="T20" s="45"/>
      <c r="U20" s="43">
        <v>1</v>
      </c>
      <c r="V20" s="43">
        <f t="shared" si="9"/>
        <v>0.1111111111111111</v>
      </c>
      <c r="W20" s="43">
        <f t="shared" si="10"/>
        <v>38.58</v>
      </c>
      <c r="X20" s="43">
        <v>0</v>
      </c>
      <c r="Y20" s="43" t="s">
        <v>48</v>
      </c>
      <c r="Z20" s="46">
        <f t="shared" si="28"/>
        <v>-2.4</v>
      </c>
      <c r="AA20" s="43">
        <v>7.7535937499999985E-2</v>
      </c>
      <c r="AB20" s="43">
        <f t="shared" si="12"/>
        <v>-5.0243287499999987</v>
      </c>
      <c r="AC20" s="43">
        <v>-4.9000000000000004</v>
      </c>
      <c r="AD20" s="43">
        <v>-3.64</v>
      </c>
      <c r="AE20" s="43">
        <v>0</v>
      </c>
      <c r="AF20" s="48">
        <v>0.96803652968036502</v>
      </c>
    </row>
    <row r="21" spans="1:32" s="47" customFormat="1" ht="15.75" customHeight="1" x14ac:dyDescent="0.2">
      <c r="A21" s="2" t="s">
        <v>50</v>
      </c>
      <c r="B21" s="2">
        <f t="shared" si="14"/>
        <v>44</v>
      </c>
      <c r="C21" s="19">
        <f t="shared" si="4"/>
        <v>24.990000000000002</v>
      </c>
      <c r="D21" s="19">
        <v>8</v>
      </c>
      <c r="E21" s="19">
        <v>0</v>
      </c>
      <c r="F21" s="19">
        <v>199.92000000000002</v>
      </c>
      <c r="G21" s="19">
        <v>-0.62000000000000011</v>
      </c>
      <c r="H21" s="19">
        <f t="shared" si="1"/>
        <v>3.1012404961984798E-3</v>
      </c>
      <c r="I21" s="19">
        <f t="shared" si="2"/>
        <v>0.48282277911164462</v>
      </c>
      <c r="J21" s="19">
        <f t="shared" si="5"/>
        <v>96.525930000000002</v>
      </c>
      <c r="K21" s="19">
        <f t="shared" si="3"/>
        <v>12.06574125</v>
      </c>
      <c r="L21" s="19">
        <v>95</v>
      </c>
      <c r="M21" s="19">
        <f t="shared" si="6"/>
        <v>8.4210526315789472E-2</v>
      </c>
      <c r="N21" s="19">
        <v>178</v>
      </c>
      <c r="O21" s="19">
        <f t="shared" ref="O21:P21" si="31">D21/7</f>
        <v>1.1428571428571428</v>
      </c>
      <c r="P21" s="19">
        <f t="shared" si="31"/>
        <v>0</v>
      </c>
      <c r="Q21" s="19">
        <f t="shared" si="8"/>
        <v>155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s">
        <v>48</v>
      </c>
      <c r="Z21" s="46">
        <f t="shared" si="28"/>
        <v>-2.4</v>
      </c>
      <c r="AA21" s="43">
        <v>7.7535937499999985E-2</v>
      </c>
      <c r="AB21" s="43">
        <f t="shared" si="12"/>
        <v>-4.4660699999999984</v>
      </c>
      <c r="AC21" s="43">
        <v>-4.9000000000000004</v>
      </c>
      <c r="AD21" s="43">
        <v>-3.64</v>
      </c>
      <c r="AE21" s="43">
        <v>0</v>
      </c>
      <c r="AF21" s="48">
        <v>0.87179487179487103</v>
      </c>
    </row>
    <row r="22" spans="1:32" s="47" customFormat="1" ht="15.75" customHeight="1" x14ac:dyDescent="0.2">
      <c r="A22" s="2" t="s">
        <v>51</v>
      </c>
      <c r="B22" s="2">
        <f t="shared" si="14"/>
        <v>45</v>
      </c>
      <c r="C22" s="19">
        <f t="shared" si="4"/>
        <v>23.428125000000005</v>
      </c>
      <c r="D22" s="19">
        <v>16</v>
      </c>
      <c r="E22" s="19">
        <v>0</v>
      </c>
      <c r="F22" s="19">
        <v>374.85000000000008</v>
      </c>
      <c r="G22" s="19">
        <v>-0.96</v>
      </c>
      <c r="H22" s="19">
        <f t="shared" si="1"/>
        <v>2.561024409763905E-3</v>
      </c>
      <c r="I22" s="19">
        <f t="shared" si="2"/>
        <v>0.45909126317193549</v>
      </c>
      <c r="J22" s="19">
        <f t="shared" si="5"/>
        <v>172.09036000000006</v>
      </c>
      <c r="K22" s="19">
        <f t="shared" si="3"/>
        <v>10.755647500000004</v>
      </c>
      <c r="L22" s="19">
        <v>95</v>
      </c>
      <c r="M22" s="19">
        <f t="shared" si="6"/>
        <v>0.16842105263157894</v>
      </c>
      <c r="N22" s="19">
        <v>162</v>
      </c>
      <c r="O22" s="19">
        <f t="shared" ref="O22:P22" si="32">D22/7</f>
        <v>2.2857142857142856</v>
      </c>
      <c r="P22" s="19">
        <f t="shared" si="32"/>
        <v>0</v>
      </c>
      <c r="Q22" s="19">
        <f t="shared" si="8"/>
        <v>70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s">
        <v>48</v>
      </c>
      <c r="Z22" s="46">
        <f t="shared" si="28"/>
        <v>-2.4</v>
      </c>
      <c r="AA22" s="43">
        <v>7.7535937499999985E-2</v>
      </c>
      <c r="AB22" s="43">
        <f t="shared" si="12"/>
        <v>-8.9321399999999969</v>
      </c>
      <c r="AC22" s="43">
        <v>-4.9000000000000004</v>
      </c>
      <c r="AD22" s="43">
        <v>-3.64</v>
      </c>
      <c r="AE22" s="43">
        <v>0</v>
      </c>
      <c r="AF22" s="48">
        <v>0.52345679012345603</v>
      </c>
    </row>
    <row r="23" spans="1:32" s="47" customFormat="1" ht="15.75" customHeight="1" x14ac:dyDescent="0.2">
      <c r="A23" s="2" t="s">
        <v>52</v>
      </c>
      <c r="B23" s="2">
        <f t="shared" si="14"/>
        <v>46</v>
      </c>
      <c r="C23" s="19">
        <f t="shared" si="4"/>
        <v>24.990000000000006</v>
      </c>
      <c r="D23" s="19">
        <v>39</v>
      </c>
      <c r="E23" s="19">
        <v>0</v>
      </c>
      <c r="F23" s="19">
        <v>974.61000000000024</v>
      </c>
      <c r="G23" s="19">
        <v>-1.6500000000000001</v>
      </c>
      <c r="H23" s="19">
        <f t="shared" si="1"/>
        <v>1.6929848862621969E-3</v>
      </c>
      <c r="I23" s="19">
        <f t="shared" si="2"/>
        <v>0.48423103472158097</v>
      </c>
      <c r="J23" s="19">
        <f t="shared" si="5"/>
        <v>471.93640875000017</v>
      </c>
      <c r="K23" s="19">
        <f t="shared" si="3"/>
        <v>12.100933557692311</v>
      </c>
      <c r="L23" s="19">
        <v>219</v>
      </c>
      <c r="M23" s="19">
        <f t="shared" si="6"/>
        <v>0.17808219178082191</v>
      </c>
      <c r="N23" s="19">
        <v>119</v>
      </c>
      <c r="O23" s="19">
        <f t="shared" ref="O23:P23" si="33">D23/7</f>
        <v>5.5714285714285712</v>
      </c>
      <c r="P23" s="19">
        <f t="shared" si="33"/>
        <v>0</v>
      </c>
      <c r="Q23" s="19">
        <f t="shared" si="8"/>
        <v>21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s">
        <v>48</v>
      </c>
      <c r="Z23" s="46">
        <f t="shared" si="28"/>
        <v>-2.4</v>
      </c>
      <c r="AA23" s="43">
        <v>7.7535937499999985E-2</v>
      </c>
      <c r="AB23" s="43">
        <f t="shared" si="12"/>
        <v>-21.772091249999995</v>
      </c>
      <c r="AC23" s="43">
        <v>-4.9000000000000004</v>
      </c>
      <c r="AD23" s="43">
        <v>-3.64</v>
      </c>
      <c r="AE23" s="43">
        <v>0</v>
      </c>
      <c r="AF23" s="48">
        <v>0.86187845303867405</v>
      </c>
    </row>
    <row r="24" spans="1:32" s="47" customFormat="1" ht="15.75" customHeight="1" x14ac:dyDescent="0.2">
      <c r="A24" s="2" t="s">
        <v>53</v>
      </c>
      <c r="B24" s="2">
        <f t="shared" si="14"/>
        <v>47</v>
      </c>
      <c r="C24" s="19">
        <f t="shared" si="4"/>
        <v>28.085476190476193</v>
      </c>
      <c r="D24" s="19">
        <v>42</v>
      </c>
      <c r="E24" s="19">
        <v>0</v>
      </c>
      <c r="F24" s="19">
        <v>1179.5900000000001</v>
      </c>
      <c r="G24" s="19">
        <v>-2.1999999999999997</v>
      </c>
      <c r="H24" s="19">
        <f t="shared" si="1"/>
        <v>1.8650548071787651E-3</v>
      </c>
      <c r="I24" s="19">
        <f t="shared" si="2"/>
        <v>0.52418605829144016</v>
      </c>
      <c r="J24" s="19">
        <f t="shared" si="5"/>
        <v>618.32463250000001</v>
      </c>
      <c r="K24" s="19">
        <f t="shared" si="3"/>
        <v>14.722015059523809</v>
      </c>
      <c r="L24" s="19">
        <v>322</v>
      </c>
      <c r="M24" s="19">
        <f t="shared" si="6"/>
        <v>0.13043478260869565</v>
      </c>
      <c r="N24" s="19">
        <v>78</v>
      </c>
      <c r="O24" s="19">
        <f t="shared" ref="O24:P24" si="34">D24/7</f>
        <v>6</v>
      </c>
      <c r="P24" s="19">
        <f t="shared" si="34"/>
        <v>0</v>
      </c>
      <c r="Q24" s="19">
        <f t="shared" si="8"/>
        <v>13</v>
      </c>
      <c r="R24" s="43"/>
      <c r="S24" s="44"/>
      <c r="T24" s="45"/>
      <c r="U24" s="43">
        <v>2</v>
      </c>
      <c r="V24" s="43">
        <f t="shared" si="9"/>
        <v>4.7619047619047616E-2</v>
      </c>
      <c r="W24" s="43">
        <f t="shared" si="10"/>
        <v>1.0999999999999999</v>
      </c>
      <c r="X24" s="43">
        <v>0</v>
      </c>
      <c r="Y24" s="43" t="s">
        <v>48</v>
      </c>
      <c r="Z24" s="46">
        <f t="shared" si="28"/>
        <v>-2.4</v>
      </c>
      <c r="AA24" s="43">
        <v>7.7535937499999985E-2</v>
      </c>
      <c r="AB24" s="43">
        <f t="shared" si="12"/>
        <v>-23.446867499999996</v>
      </c>
      <c r="AC24" s="43">
        <v>-4.9000000000000004</v>
      </c>
      <c r="AD24" s="43">
        <v>-3.64</v>
      </c>
      <c r="AE24" s="43">
        <v>0</v>
      </c>
      <c r="AF24" s="43">
        <v>1.4163934426229501</v>
      </c>
    </row>
    <row r="25" spans="1:32" s="47" customFormat="1" ht="15.75" customHeight="1" x14ac:dyDescent="0.2">
      <c r="A25" s="2" t="s">
        <v>54</v>
      </c>
      <c r="B25" s="2">
        <f t="shared" si="14"/>
        <v>48</v>
      </c>
      <c r="C25" s="19">
        <f t="shared" si="4"/>
        <v>29.990000000000006</v>
      </c>
      <c r="D25" s="19">
        <v>24</v>
      </c>
      <c r="E25" s="19">
        <v>0</v>
      </c>
      <c r="F25" s="19">
        <v>719.7600000000001</v>
      </c>
      <c r="G25" s="19">
        <v>-4.37</v>
      </c>
      <c r="H25" s="19">
        <f t="shared" si="1"/>
        <v>6.0714682672001769E-3</v>
      </c>
      <c r="I25" s="19">
        <f t="shared" si="2"/>
        <v>0.54055211459375341</v>
      </c>
      <c r="J25" s="19">
        <f t="shared" si="5"/>
        <v>389.06779</v>
      </c>
      <c r="K25" s="19">
        <f t="shared" si="3"/>
        <v>16.211157916666668</v>
      </c>
      <c r="L25" s="19">
        <v>330</v>
      </c>
      <c r="M25" s="19">
        <f t="shared" si="6"/>
        <v>7.2727272727272724E-2</v>
      </c>
      <c r="N25" s="19">
        <v>25</v>
      </c>
      <c r="O25" s="19">
        <f t="shared" ref="O25:P25" si="35">D25/7</f>
        <v>3.4285714285714284</v>
      </c>
      <c r="P25" s="19">
        <f t="shared" si="35"/>
        <v>0</v>
      </c>
      <c r="Q25" s="19">
        <f t="shared" si="8"/>
        <v>7</v>
      </c>
      <c r="R25" s="43"/>
      <c r="S25" s="44"/>
      <c r="T25" s="45"/>
      <c r="U25" s="43">
        <v>4</v>
      </c>
      <c r="V25" s="43">
        <f t="shared" si="9"/>
        <v>0.16666666666666666</v>
      </c>
      <c r="W25" s="43">
        <f t="shared" si="10"/>
        <v>1.0925</v>
      </c>
      <c r="X25" s="43">
        <v>0</v>
      </c>
      <c r="Y25" s="43" t="s">
        <v>48</v>
      </c>
      <c r="Z25" s="46">
        <f t="shared" si="28"/>
        <v>-2.4</v>
      </c>
      <c r="AA25" s="43">
        <v>7.7535937499999985E-2</v>
      </c>
      <c r="AB25" s="43">
        <f t="shared" si="12"/>
        <v>-13.398209999999995</v>
      </c>
      <c r="AC25" s="43">
        <v>-4.9000000000000004</v>
      </c>
      <c r="AD25" s="43">
        <v>-3.64</v>
      </c>
      <c r="AE25" s="43">
        <v>0</v>
      </c>
      <c r="AF25" s="48">
        <v>2</v>
      </c>
    </row>
    <row r="26" spans="1:32" s="47" customFormat="1" ht="15.75" customHeight="1" x14ac:dyDescent="0.2">
      <c r="A26" s="2" t="s">
        <v>55</v>
      </c>
      <c r="B26" s="2">
        <f t="shared" si="14"/>
        <v>49</v>
      </c>
      <c r="C26" s="19">
        <f t="shared" si="4"/>
        <v>29.990000000000006</v>
      </c>
      <c r="D26" s="19">
        <v>27</v>
      </c>
      <c r="E26" s="19">
        <v>0</v>
      </c>
      <c r="F26" s="19">
        <v>809.73000000000013</v>
      </c>
      <c r="G26" s="19">
        <v>-1.04</v>
      </c>
      <c r="H26" s="19">
        <f t="shared" si="1"/>
        <v>1.2843787435317944E-3</v>
      </c>
      <c r="I26" s="19">
        <f t="shared" si="2"/>
        <v>0.54533920411742198</v>
      </c>
      <c r="J26" s="19">
        <f t="shared" si="5"/>
        <v>441.57751375000015</v>
      </c>
      <c r="K26" s="19">
        <f t="shared" si="3"/>
        <v>16.354722731481488</v>
      </c>
      <c r="L26" s="19">
        <v>211</v>
      </c>
      <c r="M26" s="19">
        <f t="shared" si="6"/>
        <v>0.12796208530805686</v>
      </c>
      <c r="N26" s="19">
        <v>5</v>
      </c>
      <c r="O26" s="19">
        <f t="shared" ref="O26:P26" si="36">D26/7</f>
        <v>3.8571428571428572</v>
      </c>
      <c r="P26" s="19">
        <f t="shared" si="36"/>
        <v>0</v>
      </c>
      <c r="Q26" s="19">
        <f t="shared" si="8"/>
        <v>1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28"/>
        <v>-2.4</v>
      </c>
      <c r="AA26" s="43">
        <v>7.7535937499999985E-2</v>
      </c>
      <c r="AB26" s="43">
        <f t="shared" si="12"/>
        <v>-15.072986249999996</v>
      </c>
      <c r="AC26" s="43">
        <v>-4.9000000000000004</v>
      </c>
      <c r="AD26" s="43">
        <v>-3.64</v>
      </c>
      <c r="AE26" s="43">
        <v>0</v>
      </c>
      <c r="AF26" s="48">
        <v>2.6722689075630202</v>
      </c>
    </row>
    <row r="27" spans="1:32" s="47" customFormat="1" ht="15.75" customHeight="1" x14ac:dyDescent="0.2">
      <c r="A27" s="2" t="s">
        <v>56</v>
      </c>
      <c r="B27" s="2">
        <f t="shared" si="14"/>
        <v>50</v>
      </c>
      <c r="C27" s="19" t="str">
        <f t="shared" si="4"/>
        <v xml:space="preserve"> - </v>
      </c>
      <c r="D27" s="19">
        <v>0</v>
      </c>
      <c r="E27" s="19">
        <v>1</v>
      </c>
      <c r="F27" s="19">
        <v>0</v>
      </c>
      <c r="G27" s="19">
        <v>0</v>
      </c>
      <c r="H27" s="19" t="e">
        <f t="shared" si="1"/>
        <v>#DIV/0!</v>
      </c>
      <c r="I27" s="19" t="e">
        <f t="shared" si="2"/>
        <v>#DIV/0!</v>
      </c>
      <c r="J27" s="19">
        <f t="shared" si="5"/>
        <v>0</v>
      </c>
      <c r="K27" s="19" t="e">
        <f t="shared" si="3"/>
        <v>#DIV/0!</v>
      </c>
      <c r="L27" s="19">
        <v>0</v>
      </c>
      <c r="M27" s="19" t="str">
        <f t="shared" si="6"/>
        <v>-</v>
      </c>
      <c r="N27" s="19">
        <v>1</v>
      </c>
      <c r="O27" s="19">
        <f t="shared" ref="O27:P27" si="37">D27/7</f>
        <v>0</v>
      </c>
      <c r="P27" s="19">
        <f t="shared" si="37"/>
        <v>0.14285714285714285</v>
      </c>
      <c r="Q27" s="19">
        <f t="shared" si="8"/>
        <v>7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e">
        <v>#N/A</v>
      </c>
      <c r="Z27" s="46" t="e">
        <f t="shared" si="28"/>
        <v>#N/A</v>
      </c>
      <c r="AA27" s="43" t="e">
        <v>#N/A</v>
      </c>
      <c r="AB27" s="43">
        <f t="shared" si="12"/>
        <v>0</v>
      </c>
      <c r="AC27" s="43">
        <v>0</v>
      </c>
      <c r="AD27" s="43">
        <v>-3.64</v>
      </c>
      <c r="AE27" s="43">
        <v>0</v>
      </c>
      <c r="AF27" s="48">
        <v>2.21727019498607</v>
      </c>
    </row>
    <row r="28" spans="1:32" s="47" customFormat="1" ht="15.75" customHeight="1" x14ac:dyDescent="0.2">
      <c r="A28" s="2" t="s">
        <v>57</v>
      </c>
      <c r="B28" s="2">
        <f t="shared" si="14"/>
        <v>51</v>
      </c>
      <c r="C28" s="19" t="str">
        <f t="shared" si="4"/>
        <v xml:space="preserve"> - </v>
      </c>
      <c r="D28" s="19">
        <v>0</v>
      </c>
      <c r="E28" s="19">
        <v>0</v>
      </c>
      <c r="F28" s="19">
        <v>0</v>
      </c>
      <c r="G28" s="19">
        <v>0</v>
      </c>
      <c r="H28" s="19" t="e">
        <f t="shared" si="1"/>
        <v>#DIV/0!</v>
      </c>
      <c r="I28" s="19" t="e">
        <f t="shared" si="2"/>
        <v>#DIV/0!</v>
      </c>
      <c r="J28" s="19">
        <f t="shared" si="5"/>
        <v>0</v>
      </c>
      <c r="K28" s="19" t="e">
        <f t="shared" si="3"/>
        <v>#DIV/0!</v>
      </c>
      <c r="L28" s="19">
        <v>0</v>
      </c>
      <c r="M28" s="19" t="str">
        <f t="shared" si="6"/>
        <v>-</v>
      </c>
      <c r="N28" s="19">
        <v>0</v>
      </c>
      <c r="O28" s="19">
        <f t="shared" ref="O28:P28" si="38">D28/7</f>
        <v>0</v>
      </c>
      <c r="P28" s="19">
        <f t="shared" si="38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e">
        <v>#N/A</v>
      </c>
      <c r="Z28" s="46" t="e">
        <f t="shared" si="28"/>
        <v>#N/A</v>
      </c>
      <c r="AA28" s="43" t="e">
        <v>#N/A</v>
      </c>
      <c r="AB28" s="43">
        <f t="shared" si="12"/>
        <v>0</v>
      </c>
      <c r="AC28" s="43">
        <v>0</v>
      </c>
      <c r="AD28" s="43">
        <v>-3.64</v>
      </c>
      <c r="AE28" s="43">
        <v>0</v>
      </c>
      <c r="AF28" s="48">
        <v>2.44648318042813</v>
      </c>
    </row>
    <row r="29" spans="1:32" s="47" customFormat="1" ht="15.75" customHeight="1" x14ac:dyDescent="0.2">
      <c r="A29" s="2" t="s">
        <v>58</v>
      </c>
      <c r="B29" s="2">
        <f t="shared" si="14"/>
        <v>52</v>
      </c>
      <c r="C29" s="19" t="str">
        <f t="shared" si="4"/>
        <v xml:space="preserve"> - </v>
      </c>
      <c r="D29" s="19">
        <v>0</v>
      </c>
      <c r="E29" s="19">
        <v>0</v>
      </c>
      <c r="F29" s="19">
        <v>0</v>
      </c>
      <c r="G29" s="19">
        <v>0</v>
      </c>
      <c r="H29" s="19" t="e">
        <f t="shared" si="1"/>
        <v>#DIV/0!</v>
      </c>
      <c r="I29" s="19" t="e">
        <f t="shared" si="2"/>
        <v>#DIV/0!</v>
      </c>
      <c r="J29" s="19">
        <f t="shared" si="5"/>
        <v>0</v>
      </c>
      <c r="K29" s="19" t="e">
        <f t="shared" si="3"/>
        <v>#DIV/0!</v>
      </c>
      <c r="L29" s="19">
        <v>0</v>
      </c>
      <c r="M29" s="19" t="str">
        <f t="shared" si="6"/>
        <v>-</v>
      </c>
      <c r="N29" s="19">
        <v>3</v>
      </c>
      <c r="O29" s="19">
        <f t="shared" ref="O29:P29" si="39">D29/7</f>
        <v>0</v>
      </c>
      <c r="P29" s="19">
        <f t="shared" si="39"/>
        <v>0</v>
      </c>
      <c r="Q29" s="19" t="e">
        <f t="shared" si="8"/>
        <v>#DIV/0!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e">
        <v>#N/A</v>
      </c>
      <c r="Z29" s="46" t="e">
        <f t="shared" si="28"/>
        <v>#N/A</v>
      </c>
      <c r="AA29" s="43" t="e">
        <v>#N/A</v>
      </c>
      <c r="AB29" s="43">
        <f t="shared" si="12"/>
        <v>0</v>
      </c>
      <c r="AC29" s="43">
        <v>0</v>
      </c>
      <c r="AD29" s="43">
        <v>-3.64</v>
      </c>
      <c r="AE29" s="43">
        <v>0</v>
      </c>
      <c r="AF29" s="48">
        <v>2.9701492537313401</v>
      </c>
    </row>
    <row r="30" spans="1:32" s="47" customFormat="1" ht="15.75" customHeight="1" x14ac:dyDescent="0.2">
      <c r="A30" s="2" t="s">
        <v>59</v>
      </c>
      <c r="B30" s="2">
        <f t="shared" si="14"/>
        <v>53</v>
      </c>
      <c r="C30" s="19" t="str">
        <f t="shared" si="4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1"/>
        <v>#DIV/0!</v>
      </c>
      <c r="I30" s="19" t="e">
        <f t="shared" si="2"/>
        <v>#DIV/0!</v>
      </c>
      <c r="J30" s="19">
        <f t="shared" si="5"/>
        <v>0</v>
      </c>
      <c r="K30" s="19" t="e">
        <f t="shared" si="3"/>
        <v>#DIV/0!</v>
      </c>
      <c r="L30" s="19">
        <v>0</v>
      </c>
      <c r="M30" s="19" t="str">
        <f t="shared" si="6"/>
        <v>-</v>
      </c>
      <c r="N30" s="19">
        <v>4</v>
      </c>
      <c r="O30" s="19">
        <f t="shared" ref="O30:P30" si="40">D30/7</f>
        <v>0</v>
      </c>
      <c r="P30" s="19">
        <f t="shared" si="40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28"/>
        <v>#N/A</v>
      </c>
      <c r="AA30" s="43" t="e">
        <v>#N/A</v>
      </c>
      <c r="AB30" s="43">
        <f t="shared" si="12"/>
        <v>0</v>
      </c>
      <c r="AC30" s="43">
        <v>0</v>
      </c>
      <c r="AD30" s="43">
        <v>-3.64</v>
      </c>
      <c r="AE30" s="43">
        <v>0</v>
      </c>
      <c r="AF30" s="49">
        <v>3.6851851851851798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266" priority="1" operator="lessThan">
      <formula>100</formula>
    </cfRule>
  </conditionalFormatting>
  <conditionalFormatting sqref="Q1:Q4 Q31:Q1000">
    <cfRule type="cellIs" dxfId="265" priority="2" operator="lessThan">
      <formula>100</formula>
    </cfRule>
  </conditionalFormatting>
  <conditionalFormatting sqref="I1:I4 I31:I1000">
    <cfRule type="cellIs" dxfId="264" priority="3" operator="lessThan">
      <formula>0.05</formula>
    </cfRule>
  </conditionalFormatting>
  <conditionalFormatting sqref="Q5">
    <cfRule type="cellIs" dxfId="263" priority="4" operator="lessThan">
      <formula>100</formula>
    </cfRule>
  </conditionalFormatting>
  <conditionalFormatting sqref="Q5">
    <cfRule type="cellIs" dxfId="262" priority="5" operator="lessThan">
      <formula>100</formula>
    </cfRule>
  </conditionalFormatting>
  <conditionalFormatting sqref="I5">
    <cfRule type="cellIs" dxfId="261" priority="6" operator="lessThan">
      <formula>0.05</formula>
    </cfRule>
  </conditionalFormatting>
  <conditionalFormatting sqref="Q6:Q30">
    <cfRule type="cellIs" dxfId="260" priority="7" operator="lessThan">
      <formula>100</formula>
    </cfRule>
  </conditionalFormatting>
  <conditionalFormatting sqref="Q6:Q30">
    <cfRule type="cellIs" dxfId="259" priority="8" operator="lessThan">
      <formula>100</formula>
    </cfRule>
  </conditionalFormatting>
  <conditionalFormatting sqref="I6:I30">
    <cfRule type="cellIs" dxfId="258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6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IFERROR(__xludf.DUMMYFUNCTION("IFERROR(VLOOKUP(B2,IMPORTRANGE(""https://docs.google.com/spreadsheets/d/1V-qh4gaE8Fnon_cFgLuR_3iyE-fuVbrHr9YQylaPLK4/edit#gid=0"",""Sheet1!A2:F100""),2,FALSE),"""")"),"Extra Large Consumer")</f>
        <v>Extra Large Consumer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IFERROR(__xludf.DUMMYFUNCTION("IFERROR(VLOOKUP(B2,IMPORTRANGE(""https://docs.google.com/spreadsheets/d/1V-qh4gaE8Fnon_cFgLuR_3iyE-fuVbrHr9YQylaPLK4/edit?usp=sharing"",""Sheet1!A1:AA1000""),3,FALSE),"""")"),"B08BLP4B4J")</f>
        <v>B08BLP4B4J</v>
      </c>
      <c r="B2" s="4" t="s">
        <v>65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23.011764705882356</v>
      </c>
      <c r="D3" s="8">
        <f>SUM(D4:D99793)</f>
        <v>172</v>
      </c>
      <c r="E3" s="8"/>
      <c r="F3" s="9">
        <f t="shared" ref="F3:G3" si="0">SUM(F4:F99793)</f>
        <v>3978.2799999999997</v>
      </c>
      <c r="G3" s="9">
        <f t="shared" si="0"/>
        <v>-1190.8399999999999</v>
      </c>
      <c r="H3" s="10">
        <f>G3/F3*-1</f>
        <v>0.2993353911740752</v>
      </c>
      <c r="I3" s="11">
        <f>J3/F3</f>
        <v>-0.19981061099269021</v>
      </c>
      <c r="J3" s="9">
        <f>SUM(J4:J99793)</f>
        <v>-794.9025574999996</v>
      </c>
      <c r="K3" s="9">
        <f>J3/D3</f>
        <v>-4.6215264970930212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79</v>
      </c>
      <c r="V3" s="10">
        <f>AVERAGE(V4:V99793)</f>
        <v>0.33473427157637686</v>
      </c>
      <c r="W3" s="9">
        <f>ROUND(AVERAGE(W4:W99793),2)</f>
        <v>11.66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customHeight="1" x14ac:dyDescent="0.2">
      <c r="A12" s="2" t="s">
        <v>40</v>
      </c>
      <c r="B12" s="2"/>
      <c r="C12" s="19">
        <f t="shared" ref="C12:C30" si="1">IFERROR(F12/D12," - ")</f>
        <v>21.99</v>
      </c>
      <c r="D12" s="19">
        <v>1</v>
      </c>
      <c r="E12" s="19">
        <v>0</v>
      </c>
      <c r="F12" s="19">
        <v>21.99</v>
      </c>
      <c r="G12" s="19">
        <v>-58.879999999999995</v>
      </c>
      <c r="H12" s="19">
        <f t="shared" ref="H12:H30" si="2">G12/F12*-1</f>
        <v>2.6775807185084131</v>
      </c>
      <c r="I12" s="19">
        <f t="shared" ref="I12:I30" si="3">J12/F12</f>
        <v>-2.503006636539336</v>
      </c>
      <c r="J12" s="19">
        <f t="shared" ref="J12:J30" si="4">F12*0.85+G12+AD12*D12+D12*AC12+AE12+AB12</f>
        <v>-55.041115937499995</v>
      </c>
      <c r="K12" s="19">
        <f t="shared" ref="K12:K30" si="5">J12/D12</f>
        <v>-55.041115937499995</v>
      </c>
      <c r="L12" s="19">
        <v>45</v>
      </c>
      <c r="M12" s="19">
        <f t="shared" ref="M12:M30" si="6">IFERROR(D12/L12,"-")</f>
        <v>2.2222222222222223E-2</v>
      </c>
      <c r="N12" s="19">
        <v>89</v>
      </c>
      <c r="O12" s="19">
        <f t="shared" ref="O12:P12" si="7">D12/7</f>
        <v>0.14285714285714285</v>
      </c>
      <c r="P12" s="19">
        <f t="shared" si="7"/>
        <v>0</v>
      </c>
      <c r="Q12" s="19">
        <f t="shared" ref="Q12:Q30" si="8">ROUNDDOWN(N12/(O12+P12),0)</f>
        <v>623</v>
      </c>
      <c r="R12" s="43"/>
      <c r="S12" s="44"/>
      <c r="T12" s="45"/>
      <c r="U12" s="43">
        <v>1</v>
      </c>
      <c r="V12" s="43">
        <f t="shared" ref="V12:V30" si="9">IFERROR(U12/D12,0)</f>
        <v>1</v>
      </c>
      <c r="W12" s="43">
        <f t="shared" ref="W12:W30" si="10">IFERROR(G12/(U12+X12)*-1,0)</f>
        <v>29.439999999999998</v>
      </c>
      <c r="X12" s="43">
        <v>1</v>
      </c>
      <c r="Y12" s="43" t="s">
        <v>48</v>
      </c>
      <c r="Z12" s="46">
        <f t="shared" ref="Z12:Z17" si="11">IF(OR(Y12="UsLargeStandardSize",Y12="UsSmallStandardSize"),-0.75,-0.48)</f>
        <v>-0.75</v>
      </c>
      <c r="AA12" s="43">
        <v>0.24560708333333334</v>
      </c>
      <c r="AB12" s="43">
        <f t="shared" ref="AB12:AB30" si="12">IFERROR(Z12*AA12*D12*3,0)</f>
        <v>-0.55261593749999993</v>
      </c>
      <c r="AC12" s="43">
        <v>-4.9000000000000004</v>
      </c>
      <c r="AD12" s="43">
        <v>-9.4</v>
      </c>
      <c r="AE12" s="43">
        <v>0</v>
      </c>
      <c r="AF12" s="48">
        <v>0</v>
      </c>
    </row>
    <row r="13" spans="1:32" s="47" customFormat="1" ht="15.75" customHeight="1" x14ac:dyDescent="0.2">
      <c r="A13" s="2" t="s">
        <v>41</v>
      </c>
      <c r="B13" s="2" t="s">
        <v>66</v>
      </c>
      <c r="C13" s="19">
        <f t="shared" si="1"/>
        <v>21.990000000000002</v>
      </c>
      <c r="D13" s="19">
        <v>40</v>
      </c>
      <c r="E13" s="19">
        <v>0</v>
      </c>
      <c r="F13" s="19">
        <v>879.60000000000014</v>
      </c>
      <c r="G13" s="19">
        <v>-211.37</v>
      </c>
      <c r="H13" s="19">
        <f t="shared" si="2"/>
        <v>0.24030241018644835</v>
      </c>
      <c r="I13" s="19">
        <f t="shared" si="3"/>
        <v>-6.5728328217371443E-2</v>
      </c>
      <c r="J13" s="19">
        <f t="shared" si="4"/>
        <v>-57.814637499999925</v>
      </c>
      <c r="K13" s="19">
        <f t="shared" si="5"/>
        <v>-1.4453659374999981</v>
      </c>
      <c r="L13" s="19">
        <v>155</v>
      </c>
      <c r="M13" s="19">
        <f t="shared" si="6"/>
        <v>0.25806451612903225</v>
      </c>
      <c r="N13" s="19">
        <v>55</v>
      </c>
      <c r="O13" s="19">
        <f t="shared" ref="O13:P13" si="13">D13/7</f>
        <v>5.7142857142857144</v>
      </c>
      <c r="P13" s="19">
        <f t="shared" si="13"/>
        <v>0</v>
      </c>
      <c r="Q13" s="19">
        <f t="shared" si="8"/>
        <v>9</v>
      </c>
      <c r="R13" s="43"/>
      <c r="S13" s="44"/>
      <c r="T13" s="45"/>
      <c r="U13" s="43">
        <v>24</v>
      </c>
      <c r="V13" s="43">
        <f t="shared" si="9"/>
        <v>0.6</v>
      </c>
      <c r="W13" s="43">
        <f t="shared" si="10"/>
        <v>7.8285185185185187</v>
      </c>
      <c r="X13" s="43">
        <v>3</v>
      </c>
      <c r="Y13" s="43" t="s">
        <v>48</v>
      </c>
      <c r="Z13" s="46">
        <f t="shared" si="11"/>
        <v>-0.75</v>
      </c>
      <c r="AA13" s="43">
        <v>0.24560708333333334</v>
      </c>
      <c r="AB13" s="43">
        <f t="shared" si="12"/>
        <v>-22.104637500000003</v>
      </c>
      <c r="AC13" s="43">
        <v>-4.9000000000000004</v>
      </c>
      <c r="AD13" s="43">
        <v>-9.4</v>
      </c>
      <c r="AE13" s="43">
        <v>0</v>
      </c>
      <c r="AF13" s="48">
        <v>1.6153846153846101</v>
      </c>
    </row>
    <row r="14" spans="1:32" s="47" customFormat="1" ht="15.75" customHeight="1" x14ac:dyDescent="0.2">
      <c r="A14" s="2" t="s">
        <v>42</v>
      </c>
      <c r="B14" s="2" t="s">
        <v>67</v>
      </c>
      <c r="C14" s="19">
        <f t="shared" si="1"/>
        <v>22.740000000000006</v>
      </c>
      <c r="D14" s="19">
        <v>20</v>
      </c>
      <c r="E14" s="19">
        <v>0</v>
      </c>
      <c r="F14" s="19">
        <v>454.80000000000013</v>
      </c>
      <c r="G14" s="19">
        <v>-196.06</v>
      </c>
      <c r="H14" s="19">
        <f t="shared" si="2"/>
        <v>0.43109058927000871</v>
      </c>
      <c r="I14" s="19">
        <f t="shared" si="3"/>
        <v>-0.23423992689094078</v>
      </c>
      <c r="J14" s="19">
        <f t="shared" si="4"/>
        <v>-106.5323187499999</v>
      </c>
      <c r="K14" s="19">
        <f t="shared" si="5"/>
        <v>-5.3266159374999953</v>
      </c>
      <c r="L14" s="19">
        <v>87</v>
      </c>
      <c r="M14" s="19">
        <f t="shared" si="6"/>
        <v>0.22988505747126436</v>
      </c>
      <c r="N14" s="19">
        <v>39</v>
      </c>
      <c r="O14" s="19">
        <f t="shared" ref="O14:P14" si="14">D14/7</f>
        <v>2.8571428571428572</v>
      </c>
      <c r="P14" s="19">
        <f t="shared" si="14"/>
        <v>0</v>
      </c>
      <c r="Q14" s="19">
        <f t="shared" si="8"/>
        <v>13</v>
      </c>
      <c r="R14" s="43"/>
      <c r="S14" s="44"/>
      <c r="T14" s="45"/>
      <c r="U14" s="43">
        <v>10</v>
      </c>
      <c r="V14" s="43">
        <f t="shared" si="9"/>
        <v>0.5</v>
      </c>
      <c r="W14" s="43">
        <f t="shared" si="10"/>
        <v>17.823636363636364</v>
      </c>
      <c r="X14" s="43">
        <v>1</v>
      </c>
      <c r="Y14" s="43" t="s">
        <v>48</v>
      </c>
      <c r="Z14" s="46">
        <f t="shared" si="11"/>
        <v>-0.75</v>
      </c>
      <c r="AA14" s="43">
        <v>0.24560708333333334</v>
      </c>
      <c r="AB14" s="43">
        <f t="shared" si="12"/>
        <v>-11.052318750000001</v>
      </c>
      <c r="AC14" s="43">
        <v>-4.9000000000000004</v>
      </c>
      <c r="AD14" s="43">
        <v>-9.4</v>
      </c>
      <c r="AE14" s="43">
        <v>0</v>
      </c>
      <c r="AF14" s="48">
        <v>3</v>
      </c>
    </row>
    <row r="15" spans="1:32" s="47" customFormat="1" ht="15.75" customHeight="1" x14ac:dyDescent="0.2">
      <c r="A15" s="2" t="s">
        <v>43</v>
      </c>
      <c r="B15" s="2"/>
      <c r="C15" s="19">
        <f t="shared" si="1"/>
        <v>23.418571428571433</v>
      </c>
      <c r="D15" s="19">
        <v>28</v>
      </c>
      <c r="E15" s="19">
        <v>0</v>
      </c>
      <c r="F15" s="19">
        <v>655.72000000000014</v>
      </c>
      <c r="G15" s="19">
        <v>-157.82000000000002</v>
      </c>
      <c r="H15" s="19">
        <f t="shared" si="2"/>
        <v>0.24068199841395715</v>
      </c>
      <c r="I15" s="19">
        <f t="shared" si="3"/>
        <v>-2.4905822988470643E-2</v>
      </c>
      <c r="J15" s="19">
        <f t="shared" si="4"/>
        <v>-16.331246249999975</v>
      </c>
      <c r="K15" s="19">
        <f t="shared" si="5"/>
        <v>-0.58325879464285624</v>
      </c>
      <c r="L15" s="19">
        <v>179</v>
      </c>
      <c r="M15" s="19">
        <f t="shared" si="6"/>
        <v>0.15642458100558659</v>
      </c>
      <c r="N15" s="19">
        <v>18</v>
      </c>
      <c r="O15" s="19">
        <f t="shared" ref="O15:P15" si="15">D15/7</f>
        <v>4</v>
      </c>
      <c r="P15" s="19">
        <f t="shared" si="15"/>
        <v>0</v>
      </c>
      <c r="Q15" s="19">
        <f t="shared" si="8"/>
        <v>4</v>
      </c>
      <c r="R15" s="43"/>
      <c r="S15" s="44"/>
      <c r="T15" s="45"/>
      <c r="U15" s="43">
        <v>18</v>
      </c>
      <c r="V15" s="43">
        <f t="shared" si="9"/>
        <v>0.6428571428571429</v>
      </c>
      <c r="W15" s="43">
        <f t="shared" si="10"/>
        <v>7.8910000000000009</v>
      </c>
      <c r="X15" s="43">
        <v>2</v>
      </c>
      <c r="Y15" s="43" t="s">
        <v>48</v>
      </c>
      <c r="Z15" s="46">
        <f t="shared" si="11"/>
        <v>-0.75</v>
      </c>
      <c r="AA15" s="43">
        <v>0.24560708333333334</v>
      </c>
      <c r="AB15" s="43">
        <f t="shared" si="12"/>
        <v>-15.473246249999999</v>
      </c>
      <c r="AC15" s="43">
        <v>-4.9000000000000004</v>
      </c>
      <c r="AD15" s="43">
        <v>-9.4</v>
      </c>
      <c r="AE15" s="43">
        <v>0</v>
      </c>
      <c r="AF15" s="48">
        <v>8.2222222222222197</v>
      </c>
    </row>
    <row r="16" spans="1:32" s="47" customFormat="1" ht="15.75" customHeight="1" x14ac:dyDescent="0.2">
      <c r="A16" s="2" t="s">
        <v>44</v>
      </c>
      <c r="B16" s="2"/>
      <c r="C16" s="19">
        <f t="shared" si="1"/>
        <v>24.990000000000006</v>
      </c>
      <c r="D16" s="19">
        <v>13</v>
      </c>
      <c r="E16" s="19">
        <v>0</v>
      </c>
      <c r="F16" s="19">
        <v>324.87000000000006</v>
      </c>
      <c r="G16" s="19">
        <v>-99.769999999999982</v>
      </c>
      <c r="H16" s="19">
        <f t="shared" si="2"/>
        <v>0.30710745836796244</v>
      </c>
      <c r="I16" s="19">
        <f t="shared" si="3"/>
        <v>-5.1449832817742264E-2</v>
      </c>
      <c r="J16" s="19">
        <f t="shared" si="4"/>
        <v>-16.714507187499933</v>
      </c>
      <c r="K16" s="19">
        <f t="shared" si="5"/>
        <v>-1.2857313221153794</v>
      </c>
      <c r="L16" s="19">
        <v>142</v>
      </c>
      <c r="M16" s="19">
        <f t="shared" si="6"/>
        <v>9.154929577464789E-2</v>
      </c>
      <c r="N16" s="19">
        <v>1</v>
      </c>
      <c r="O16" s="19">
        <f t="shared" ref="O16:P16" si="16">D16/7</f>
        <v>1.8571428571428572</v>
      </c>
      <c r="P16" s="19">
        <f t="shared" si="16"/>
        <v>0</v>
      </c>
      <c r="Q16" s="19">
        <f t="shared" si="8"/>
        <v>0</v>
      </c>
      <c r="R16" s="43"/>
      <c r="S16" s="44"/>
      <c r="T16" s="45"/>
      <c r="U16" s="43">
        <v>6</v>
      </c>
      <c r="V16" s="43">
        <f t="shared" si="9"/>
        <v>0.46153846153846156</v>
      </c>
      <c r="W16" s="43">
        <f t="shared" si="10"/>
        <v>12.471249999999998</v>
      </c>
      <c r="X16" s="43">
        <v>2</v>
      </c>
      <c r="Y16" s="43" t="s">
        <v>48</v>
      </c>
      <c r="Z16" s="46">
        <f t="shared" si="11"/>
        <v>-0.75</v>
      </c>
      <c r="AA16" s="43">
        <v>0.24560708333333334</v>
      </c>
      <c r="AB16" s="43">
        <f t="shared" si="12"/>
        <v>-7.1840071874999989</v>
      </c>
      <c r="AC16" s="43">
        <v>-4.9000000000000004</v>
      </c>
      <c r="AD16" s="43">
        <v>-9.4</v>
      </c>
      <c r="AE16" s="43">
        <v>0</v>
      </c>
      <c r="AF16" s="48">
        <v>5.2467532467532401</v>
      </c>
    </row>
    <row r="17" spans="1:32" s="47" customFormat="1" ht="15.75" customHeight="1" x14ac:dyDescent="0.2">
      <c r="A17" s="2" t="s">
        <v>45</v>
      </c>
      <c r="B17" s="2"/>
      <c r="C17" s="19">
        <f t="shared" si="1"/>
        <v>24.99</v>
      </c>
      <c r="D17" s="19">
        <v>2</v>
      </c>
      <c r="E17" s="19">
        <v>0</v>
      </c>
      <c r="F17" s="19">
        <v>49.98</v>
      </c>
      <c r="G17" s="19">
        <v>-59.69</v>
      </c>
      <c r="H17" s="19">
        <f t="shared" si="2"/>
        <v>1.1942777110844338</v>
      </c>
      <c r="I17" s="19">
        <f t="shared" si="3"/>
        <v>-0.93862008553421383</v>
      </c>
      <c r="J17" s="19">
        <f t="shared" si="4"/>
        <v>-46.912231875000003</v>
      </c>
      <c r="K17" s="19">
        <f t="shared" si="5"/>
        <v>-23.456115937500002</v>
      </c>
      <c r="L17" s="19">
        <v>52</v>
      </c>
      <c r="M17" s="19">
        <f t="shared" si="6"/>
        <v>3.8461538461538464E-2</v>
      </c>
      <c r="N17" s="19">
        <v>1</v>
      </c>
      <c r="O17" s="19">
        <f t="shared" ref="O17:P17" si="17">D17/7</f>
        <v>0.2857142857142857</v>
      </c>
      <c r="P17" s="19">
        <f t="shared" si="17"/>
        <v>0</v>
      </c>
      <c r="Q17" s="19">
        <f t="shared" si="8"/>
        <v>3</v>
      </c>
      <c r="R17" s="43"/>
      <c r="S17" s="44"/>
      <c r="T17" s="45"/>
      <c r="U17" s="43">
        <v>1</v>
      </c>
      <c r="V17" s="43">
        <f t="shared" si="9"/>
        <v>0.5</v>
      </c>
      <c r="W17" s="43">
        <f t="shared" si="10"/>
        <v>19.896666666666665</v>
      </c>
      <c r="X17" s="43">
        <v>2</v>
      </c>
      <c r="Y17" s="43" t="s">
        <v>48</v>
      </c>
      <c r="Z17" s="46">
        <f t="shared" si="11"/>
        <v>-0.75</v>
      </c>
      <c r="AA17" s="43">
        <v>0.24560708333333334</v>
      </c>
      <c r="AB17" s="43">
        <f t="shared" si="12"/>
        <v>-1.1052318749999999</v>
      </c>
      <c r="AC17" s="43">
        <v>-4.9000000000000004</v>
      </c>
      <c r="AD17" s="43">
        <v>-9.4</v>
      </c>
      <c r="AE17" s="43">
        <v>0</v>
      </c>
      <c r="AF17" s="48">
        <v>5.1645569620253102</v>
      </c>
    </row>
    <row r="18" spans="1:32" s="47" customFormat="1" ht="15.75" customHeight="1" x14ac:dyDescent="0.2">
      <c r="A18" s="2" t="s">
        <v>46</v>
      </c>
      <c r="B18" s="2"/>
      <c r="C18" s="19" t="str">
        <f t="shared" si="1"/>
        <v xml:space="preserve"> - </v>
      </c>
      <c r="D18" s="19">
        <v>0</v>
      </c>
      <c r="E18" s="19">
        <v>0</v>
      </c>
      <c r="F18" s="19">
        <v>0</v>
      </c>
      <c r="G18" s="19">
        <v>0</v>
      </c>
      <c r="H18" s="19" t="e">
        <f t="shared" si="2"/>
        <v>#DIV/0!</v>
      </c>
      <c r="I18" s="19" t="e">
        <f t="shared" si="3"/>
        <v>#DIV/0!</v>
      </c>
      <c r="J18" s="19">
        <f t="shared" si="4"/>
        <v>0</v>
      </c>
      <c r="K18" s="19" t="e">
        <f t="shared" si="5"/>
        <v>#DIV/0!</v>
      </c>
      <c r="L18" s="19">
        <v>0</v>
      </c>
      <c r="M18" s="19" t="str">
        <f t="shared" si="6"/>
        <v>-</v>
      </c>
      <c r="N18" s="19">
        <v>401</v>
      </c>
      <c r="O18" s="19">
        <f t="shared" ref="O18:P18" si="18">D18/7</f>
        <v>0</v>
      </c>
      <c r="P18" s="19">
        <f t="shared" si="18"/>
        <v>0</v>
      </c>
      <c r="Q18" s="19" t="e">
        <f t="shared" si="8"/>
        <v>#DIV/0!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s">
        <v>68</v>
      </c>
      <c r="Z18" s="46">
        <f t="shared" ref="Z18:Z30" si="19">IF(OR(Y18="UsLargeStandardSize",Y18="UsSmallStandardSize"),-2.4,-1.2)</f>
        <v>-1.2</v>
      </c>
      <c r="AA18" s="43">
        <v>0.45281250000000001</v>
      </c>
      <c r="AB18" s="43">
        <f t="shared" si="12"/>
        <v>0</v>
      </c>
      <c r="AC18" s="43">
        <v>-10.16</v>
      </c>
      <c r="AD18" s="43">
        <v>-9.4</v>
      </c>
      <c r="AE18" s="43">
        <v>0</v>
      </c>
      <c r="AF18" s="48">
        <v>0.93064876957494402</v>
      </c>
    </row>
    <row r="19" spans="1:32" s="47" customFormat="1" ht="15.75" customHeight="1" x14ac:dyDescent="0.2">
      <c r="A19" s="2" t="s">
        <v>47</v>
      </c>
      <c r="B19" s="2"/>
      <c r="C19" s="19">
        <f t="shared" si="1"/>
        <v>22.99</v>
      </c>
      <c r="D19" s="19">
        <v>6</v>
      </c>
      <c r="E19" s="19">
        <v>0</v>
      </c>
      <c r="F19" s="19">
        <v>137.94</v>
      </c>
      <c r="G19" s="19">
        <v>-112.33</v>
      </c>
      <c r="H19" s="19">
        <f t="shared" si="2"/>
        <v>0.81433956792808471</v>
      </c>
      <c r="I19" s="19">
        <f t="shared" si="3"/>
        <v>-0.88605009424387415</v>
      </c>
      <c r="J19" s="19">
        <f t="shared" si="4"/>
        <v>-122.22175</v>
      </c>
      <c r="K19" s="19">
        <f t="shared" si="5"/>
        <v>-20.370291666666667</v>
      </c>
      <c r="L19" s="19">
        <v>31</v>
      </c>
      <c r="M19" s="19">
        <f t="shared" si="6"/>
        <v>0.19354838709677419</v>
      </c>
      <c r="N19" s="19">
        <v>399</v>
      </c>
      <c r="O19" s="19">
        <f t="shared" ref="O19:P19" si="20">D19/7</f>
        <v>0.8571428571428571</v>
      </c>
      <c r="P19" s="19">
        <f t="shared" si="20"/>
        <v>0</v>
      </c>
      <c r="Q19" s="19">
        <f t="shared" si="8"/>
        <v>465</v>
      </c>
      <c r="R19" s="43"/>
      <c r="S19" s="44"/>
      <c r="T19" s="45"/>
      <c r="U19" s="43">
        <v>5</v>
      </c>
      <c r="V19" s="43">
        <f t="shared" si="9"/>
        <v>0.83333333333333337</v>
      </c>
      <c r="W19" s="43">
        <f t="shared" si="10"/>
        <v>18.721666666666668</v>
      </c>
      <c r="X19" s="43">
        <v>1</v>
      </c>
      <c r="Y19" s="43" t="s">
        <v>68</v>
      </c>
      <c r="Z19" s="46">
        <f t="shared" si="19"/>
        <v>-1.2</v>
      </c>
      <c r="AA19" s="43">
        <v>0.45281250000000001</v>
      </c>
      <c r="AB19" s="43">
        <f t="shared" si="12"/>
        <v>-9.7807499999999994</v>
      </c>
      <c r="AC19" s="43">
        <v>-10.16</v>
      </c>
      <c r="AD19" s="43">
        <v>-9.4</v>
      </c>
      <c r="AE19" s="43">
        <v>0</v>
      </c>
      <c r="AF19" s="48">
        <v>0.951945080091533</v>
      </c>
    </row>
    <row r="20" spans="1:32" s="47" customFormat="1" ht="15.75" customHeight="1" x14ac:dyDescent="0.2">
      <c r="A20" s="2" t="s">
        <v>49</v>
      </c>
      <c r="B20" s="2"/>
      <c r="C20" s="19">
        <f t="shared" si="1"/>
        <v>22.990000000000002</v>
      </c>
      <c r="D20" s="19">
        <v>9</v>
      </c>
      <c r="E20" s="19">
        <v>0</v>
      </c>
      <c r="F20" s="19">
        <v>206.91000000000003</v>
      </c>
      <c r="G20" s="19">
        <v>-90.5</v>
      </c>
      <c r="H20" s="19">
        <f t="shared" si="2"/>
        <v>0.43738823643129859</v>
      </c>
      <c r="I20" s="19">
        <f t="shared" si="3"/>
        <v>-0.5090987627470881</v>
      </c>
      <c r="J20" s="19">
        <f t="shared" si="4"/>
        <v>-105.337625</v>
      </c>
      <c r="K20" s="19">
        <f t="shared" si="5"/>
        <v>-11.704180555555556</v>
      </c>
      <c r="L20" s="19">
        <v>42</v>
      </c>
      <c r="M20" s="19">
        <f t="shared" si="6"/>
        <v>0.21428571428571427</v>
      </c>
      <c r="N20" s="19">
        <v>385</v>
      </c>
      <c r="O20" s="19">
        <f t="shared" ref="O20:P20" si="21">D20/7</f>
        <v>1.2857142857142858</v>
      </c>
      <c r="P20" s="19">
        <f t="shared" si="21"/>
        <v>0</v>
      </c>
      <c r="Q20" s="19">
        <f t="shared" si="8"/>
        <v>299</v>
      </c>
      <c r="R20" s="43"/>
      <c r="S20" s="44"/>
      <c r="T20" s="45"/>
      <c r="U20" s="43">
        <v>7</v>
      </c>
      <c r="V20" s="43">
        <f t="shared" si="9"/>
        <v>0.77777777777777779</v>
      </c>
      <c r="W20" s="43">
        <f t="shared" si="10"/>
        <v>11.3125</v>
      </c>
      <c r="X20" s="43">
        <v>1</v>
      </c>
      <c r="Y20" s="43" t="s">
        <v>68</v>
      </c>
      <c r="Z20" s="46">
        <f t="shared" si="19"/>
        <v>-1.2</v>
      </c>
      <c r="AA20" s="43">
        <v>0.45281250000000001</v>
      </c>
      <c r="AB20" s="43">
        <f t="shared" si="12"/>
        <v>-14.671125</v>
      </c>
      <c r="AC20" s="43">
        <v>-10.16</v>
      </c>
      <c r="AD20" s="43">
        <v>-9.4</v>
      </c>
      <c r="AE20" s="43">
        <v>0</v>
      </c>
      <c r="AF20" s="48">
        <v>0.98513800424628395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22.990000000000002</v>
      </c>
      <c r="D21" s="19">
        <v>9</v>
      </c>
      <c r="E21" s="19">
        <v>0</v>
      </c>
      <c r="F21" s="19">
        <v>206.91000000000003</v>
      </c>
      <c r="G21" s="19">
        <v>-77.39</v>
      </c>
      <c r="H21" s="19">
        <f t="shared" si="2"/>
        <v>0.37402735488859884</v>
      </c>
      <c r="I21" s="19">
        <f t="shared" si="3"/>
        <v>-0.44573788120438834</v>
      </c>
      <c r="J21" s="19">
        <f t="shared" si="4"/>
        <v>-92.227625000000003</v>
      </c>
      <c r="K21" s="19">
        <f t="shared" si="5"/>
        <v>-10.247513888888889</v>
      </c>
      <c r="L21" s="19">
        <v>65</v>
      </c>
      <c r="M21" s="19">
        <f t="shared" si="6"/>
        <v>0.13846153846153847</v>
      </c>
      <c r="N21" s="19">
        <v>372</v>
      </c>
      <c r="O21" s="19">
        <f t="shared" ref="O21:P21" si="22">D21/7</f>
        <v>1.2857142857142858</v>
      </c>
      <c r="P21" s="19">
        <f t="shared" si="22"/>
        <v>0</v>
      </c>
      <c r="Q21" s="19">
        <f t="shared" si="8"/>
        <v>289</v>
      </c>
      <c r="R21" s="43"/>
      <c r="S21" s="44"/>
      <c r="T21" s="45"/>
      <c r="U21" s="43">
        <v>4</v>
      </c>
      <c r="V21" s="43">
        <f t="shared" si="9"/>
        <v>0.44444444444444442</v>
      </c>
      <c r="W21" s="43">
        <f t="shared" si="10"/>
        <v>15.478</v>
      </c>
      <c r="X21" s="43">
        <v>1</v>
      </c>
      <c r="Y21" s="43" t="s">
        <v>68</v>
      </c>
      <c r="Z21" s="46">
        <f t="shared" si="19"/>
        <v>-1.2</v>
      </c>
      <c r="AA21" s="43">
        <v>0.45281250000000001</v>
      </c>
      <c r="AB21" s="43">
        <f t="shared" si="12"/>
        <v>-14.671125</v>
      </c>
      <c r="AC21" s="43">
        <v>-10.16</v>
      </c>
      <c r="AD21" s="43">
        <v>-9.4</v>
      </c>
      <c r="AE21" s="43">
        <v>0</v>
      </c>
      <c r="AF21" s="48">
        <v>1.0442105263157799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22.99</v>
      </c>
      <c r="D22" s="19">
        <v>6</v>
      </c>
      <c r="E22" s="19">
        <v>310</v>
      </c>
      <c r="F22" s="19">
        <v>137.94</v>
      </c>
      <c r="G22" s="19">
        <v>-30.160000000000004</v>
      </c>
      <c r="H22" s="19">
        <f t="shared" si="2"/>
        <v>0.21864578802377849</v>
      </c>
      <c r="I22" s="19">
        <f t="shared" si="3"/>
        <v>-0.29035631433956799</v>
      </c>
      <c r="J22" s="19">
        <f t="shared" si="4"/>
        <v>-40.051750000000006</v>
      </c>
      <c r="K22" s="19">
        <f t="shared" si="5"/>
        <v>-6.6752916666666673</v>
      </c>
      <c r="L22" s="19">
        <v>35</v>
      </c>
      <c r="M22" s="19">
        <f t="shared" si="6"/>
        <v>0.17142857142857143</v>
      </c>
      <c r="N22" s="19">
        <v>363</v>
      </c>
      <c r="O22" s="19">
        <f t="shared" ref="O22:P22" si="23">D22/7</f>
        <v>0.8571428571428571</v>
      </c>
      <c r="P22" s="19">
        <f t="shared" si="23"/>
        <v>44.285714285714285</v>
      </c>
      <c r="Q22" s="19">
        <f t="shared" si="8"/>
        <v>8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s">
        <v>68</v>
      </c>
      <c r="Z22" s="46">
        <f t="shared" si="19"/>
        <v>-1.2</v>
      </c>
      <c r="AA22" s="43">
        <v>0.45281250000000001</v>
      </c>
      <c r="AB22" s="43">
        <f t="shared" si="12"/>
        <v>-9.7807499999999994</v>
      </c>
      <c r="AC22" s="43">
        <v>-10.16</v>
      </c>
      <c r="AD22" s="43">
        <v>-9.4</v>
      </c>
      <c r="AE22" s="43">
        <v>0</v>
      </c>
      <c r="AF22" s="48">
        <v>1.2286374133949101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22.990000000000006</v>
      </c>
      <c r="D23" s="19">
        <v>23</v>
      </c>
      <c r="E23" s="19">
        <v>0</v>
      </c>
      <c r="F23" s="19">
        <v>528.7700000000001</v>
      </c>
      <c r="G23" s="19">
        <v>0</v>
      </c>
      <c r="H23" s="19">
        <f t="shared" si="2"/>
        <v>0</v>
      </c>
      <c r="I23" s="19">
        <f t="shared" si="3"/>
        <v>-7.1710526315789405E-2</v>
      </c>
      <c r="J23" s="19">
        <f t="shared" si="4"/>
        <v>-37.918374999999969</v>
      </c>
      <c r="K23" s="19">
        <f t="shared" si="5"/>
        <v>-1.6486249999999987</v>
      </c>
      <c r="L23" s="19">
        <v>39</v>
      </c>
      <c r="M23" s="19">
        <f t="shared" si="6"/>
        <v>0.58974358974358976</v>
      </c>
      <c r="N23" s="19">
        <v>343</v>
      </c>
      <c r="O23" s="19">
        <f t="shared" ref="O23:P23" si="24">D23/7</f>
        <v>3.2857142857142856</v>
      </c>
      <c r="P23" s="19">
        <f t="shared" si="24"/>
        <v>0</v>
      </c>
      <c r="Q23" s="19">
        <f t="shared" si="8"/>
        <v>104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s">
        <v>68</v>
      </c>
      <c r="Z23" s="46">
        <f t="shared" si="19"/>
        <v>-1.2</v>
      </c>
      <c r="AA23" s="43">
        <v>0.45281250000000001</v>
      </c>
      <c r="AB23" s="43">
        <f t="shared" si="12"/>
        <v>-37.492874999999998</v>
      </c>
      <c r="AC23" s="43">
        <v>-10.16</v>
      </c>
      <c r="AD23" s="43">
        <v>-9.4</v>
      </c>
      <c r="AE23" s="43">
        <v>0</v>
      </c>
      <c r="AF23" s="48">
        <v>0.65964912280701704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24.49</v>
      </c>
      <c r="D24" s="19">
        <v>4</v>
      </c>
      <c r="E24" s="19">
        <v>1</v>
      </c>
      <c r="F24" s="19">
        <v>97.96</v>
      </c>
      <c r="G24" s="19">
        <v>0</v>
      </c>
      <c r="H24" s="19">
        <f t="shared" si="2"/>
        <v>0</v>
      </c>
      <c r="I24" s="19">
        <f t="shared" si="3"/>
        <v>-1.525622703144151E-2</v>
      </c>
      <c r="J24" s="19">
        <f t="shared" si="4"/>
        <v>-1.4945000000000102</v>
      </c>
      <c r="K24" s="19">
        <f t="shared" si="5"/>
        <v>-0.37362500000000254</v>
      </c>
      <c r="L24" s="19">
        <v>17</v>
      </c>
      <c r="M24" s="19">
        <f t="shared" si="6"/>
        <v>0.23529411764705882</v>
      </c>
      <c r="N24" s="19">
        <v>224</v>
      </c>
      <c r="O24" s="19">
        <f t="shared" ref="O24:P24" si="25">D24/7</f>
        <v>0.5714285714285714</v>
      </c>
      <c r="P24" s="19">
        <f t="shared" si="25"/>
        <v>0.14285714285714285</v>
      </c>
      <c r="Q24" s="19">
        <f t="shared" si="8"/>
        <v>313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s">
        <v>68</v>
      </c>
      <c r="Z24" s="46">
        <f t="shared" si="19"/>
        <v>-1.2</v>
      </c>
      <c r="AA24" s="43">
        <v>0.45281250000000001</v>
      </c>
      <c r="AB24" s="43">
        <f t="shared" si="12"/>
        <v>-6.5204999999999993</v>
      </c>
      <c r="AC24" s="43">
        <v>-10.16</v>
      </c>
      <c r="AD24" s="43">
        <v>-9.4</v>
      </c>
      <c r="AE24" s="43">
        <v>0</v>
      </c>
      <c r="AF24" s="43">
        <v>1.0109890109890101</v>
      </c>
    </row>
    <row r="25" spans="1:32" s="47" customFormat="1" ht="15.75" customHeight="1" x14ac:dyDescent="0.2">
      <c r="A25" s="2" t="s">
        <v>54</v>
      </c>
      <c r="B25" s="2"/>
      <c r="C25" s="19" t="str">
        <f t="shared" si="1"/>
        <v xml:space="preserve"> - </v>
      </c>
      <c r="D25" s="19">
        <v>0</v>
      </c>
      <c r="E25" s="19">
        <v>0</v>
      </c>
      <c r="F25" s="19">
        <v>0</v>
      </c>
      <c r="G25" s="19">
        <v>0</v>
      </c>
      <c r="H25" s="19" t="e">
        <f t="shared" si="2"/>
        <v>#DIV/0!</v>
      </c>
      <c r="I25" s="19" t="e">
        <f t="shared" si="3"/>
        <v>#DIV/0!</v>
      </c>
      <c r="J25" s="19">
        <f t="shared" si="4"/>
        <v>0</v>
      </c>
      <c r="K25" s="19" t="e">
        <f t="shared" si="5"/>
        <v>#DIV/0!</v>
      </c>
      <c r="L25" s="19">
        <v>0</v>
      </c>
      <c r="M25" s="19" t="str">
        <f t="shared" si="6"/>
        <v>-</v>
      </c>
      <c r="N25" s="19">
        <v>32</v>
      </c>
      <c r="O25" s="19">
        <f t="shared" ref="O25:P25" si="26">D25/7</f>
        <v>0</v>
      </c>
      <c r="P25" s="19">
        <f t="shared" si="26"/>
        <v>0</v>
      </c>
      <c r="Q25" s="19" t="e">
        <f t="shared" si="8"/>
        <v>#DIV/0!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68</v>
      </c>
      <c r="Z25" s="46">
        <f t="shared" si="19"/>
        <v>-1.2</v>
      </c>
      <c r="AA25" s="43">
        <v>0.45281250000000001</v>
      </c>
      <c r="AB25" s="43">
        <f t="shared" si="12"/>
        <v>0</v>
      </c>
      <c r="AC25" s="43">
        <v>-10.16</v>
      </c>
      <c r="AD25" s="43">
        <v>-9.4</v>
      </c>
      <c r="AE25" s="43">
        <v>0</v>
      </c>
      <c r="AF25" s="48">
        <v>0.92836676217765002</v>
      </c>
    </row>
    <row r="26" spans="1:32" s="47" customFormat="1" ht="15.75" customHeight="1" x14ac:dyDescent="0.2">
      <c r="A26" s="2" t="s">
        <v>55</v>
      </c>
      <c r="B26" s="2"/>
      <c r="C26" s="19" t="str">
        <f t="shared" si="1"/>
        <v xml:space="preserve"> - </v>
      </c>
      <c r="D26" s="19">
        <v>0</v>
      </c>
      <c r="E26" s="19">
        <v>0</v>
      </c>
      <c r="F26" s="19">
        <v>0</v>
      </c>
      <c r="G26" s="19">
        <v>0</v>
      </c>
      <c r="H26" s="19" t="e">
        <f t="shared" si="2"/>
        <v>#DIV/0!</v>
      </c>
      <c r="I26" s="19" t="e">
        <f t="shared" si="3"/>
        <v>#DIV/0!</v>
      </c>
      <c r="J26" s="19">
        <f t="shared" si="4"/>
        <v>0</v>
      </c>
      <c r="K26" s="19" t="e">
        <f t="shared" si="5"/>
        <v>#DIV/0!</v>
      </c>
      <c r="L26" s="19">
        <v>0</v>
      </c>
      <c r="M26" s="19" t="str">
        <f t="shared" si="6"/>
        <v>-</v>
      </c>
      <c r="N26" s="19">
        <v>19</v>
      </c>
      <c r="O26" s="19">
        <f t="shared" ref="O26:P26" si="27">D26/7</f>
        <v>0</v>
      </c>
      <c r="P26" s="19">
        <f t="shared" si="27"/>
        <v>0</v>
      </c>
      <c r="Q26" s="19" t="e">
        <f t="shared" si="8"/>
        <v>#DIV/0!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68</v>
      </c>
      <c r="Z26" s="46">
        <f t="shared" si="19"/>
        <v>-1.2</v>
      </c>
      <c r="AA26" s="43">
        <v>0.45281250000000001</v>
      </c>
      <c r="AB26" s="43">
        <f t="shared" si="12"/>
        <v>0</v>
      </c>
      <c r="AC26" s="43">
        <v>-10.16</v>
      </c>
      <c r="AD26" s="43">
        <v>-9.4</v>
      </c>
      <c r="AE26" s="43">
        <v>0</v>
      </c>
      <c r="AF26" s="48">
        <v>1.1887550200803201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24.99</v>
      </c>
      <c r="D27" s="19">
        <v>1</v>
      </c>
      <c r="E27" s="19">
        <v>0</v>
      </c>
      <c r="F27" s="19">
        <v>24.99</v>
      </c>
      <c r="G27" s="19">
        <v>0</v>
      </c>
      <c r="H27" s="19">
        <f t="shared" si="2"/>
        <v>0</v>
      </c>
      <c r="I27" s="19">
        <f t="shared" si="3"/>
        <v>2.0558223289314998E-3</v>
      </c>
      <c r="J27" s="19">
        <f t="shared" si="4"/>
        <v>5.1374999999998172E-2</v>
      </c>
      <c r="K27" s="19">
        <f t="shared" si="5"/>
        <v>5.1374999999998172E-2</v>
      </c>
      <c r="L27" s="19">
        <v>13</v>
      </c>
      <c r="M27" s="19">
        <f t="shared" si="6"/>
        <v>7.6923076923076927E-2</v>
      </c>
      <c r="N27" s="19">
        <v>17</v>
      </c>
      <c r="O27" s="19">
        <f t="shared" ref="O27:P27" si="28">D27/7</f>
        <v>0.14285714285714285</v>
      </c>
      <c r="P27" s="19">
        <f t="shared" si="28"/>
        <v>0</v>
      </c>
      <c r="Q27" s="19">
        <f t="shared" si="8"/>
        <v>119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68</v>
      </c>
      <c r="Z27" s="46">
        <f t="shared" si="19"/>
        <v>-1.2</v>
      </c>
      <c r="AA27" s="43">
        <v>0.45281250000000001</v>
      </c>
      <c r="AB27" s="43">
        <f t="shared" si="12"/>
        <v>-1.6301249999999998</v>
      </c>
      <c r="AC27" s="43">
        <v>-10.16</v>
      </c>
      <c r="AD27" s="43">
        <v>-9.4</v>
      </c>
      <c r="AE27" s="43">
        <v>0</v>
      </c>
      <c r="AF27" s="48">
        <v>0.465753424657534</v>
      </c>
    </row>
    <row r="28" spans="1:32" s="47" customFormat="1" ht="15.75" customHeight="1" x14ac:dyDescent="0.2">
      <c r="A28" s="2" t="s">
        <v>57</v>
      </c>
      <c r="B28" s="2"/>
      <c r="C28" s="19" t="str">
        <f t="shared" si="1"/>
        <v xml:space="preserve"> - </v>
      </c>
      <c r="D28" s="19">
        <v>0</v>
      </c>
      <c r="E28" s="19">
        <v>0</v>
      </c>
      <c r="F28" s="19">
        <v>0</v>
      </c>
      <c r="G28" s="19">
        <v>0</v>
      </c>
      <c r="H28" s="19" t="e">
        <f t="shared" si="2"/>
        <v>#DIV/0!</v>
      </c>
      <c r="I28" s="19" t="e">
        <f t="shared" si="3"/>
        <v>#DIV/0!</v>
      </c>
      <c r="J28" s="19">
        <f t="shared" si="4"/>
        <v>0</v>
      </c>
      <c r="K28" s="19" t="e">
        <f t="shared" si="5"/>
        <v>#DIV/0!</v>
      </c>
      <c r="L28" s="19">
        <v>0</v>
      </c>
      <c r="M28" s="19" t="str">
        <f t="shared" si="6"/>
        <v>-</v>
      </c>
      <c r="N28" s="19">
        <v>14</v>
      </c>
      <c r="O28" s="19">
        <f t="shared" ref="O28:P28" si="29">D28/7</f>
        <v>0</v>
      </c>
      <c r="P28" s="19">
        <f t="shared" si="29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68</v>
      </c>
      <c r="Z28" s="46">
        <f t="shared" si="19"/>
        <v>-1.2</v>
      </c>
      <c r="AA28" s="43">
        <v>0.45281250000000001</v>
      </c>
      <c r="AB28" s="43">
        <f t="shared" si="12"/>
        <v>0</v>
      </c>
      <c r="AC28" s="43">
        <v>-10.16</v>
      </c>
      <c r="AD28" s="43">
        <v>-9.4</v>
      </c>
      <c r="AE28" s="43">
        <v>0</v>
      </c>
      <c r="AF28" s="48">
        <v>0.55732946298983999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24.99</v>
      </c>
      <c r="D29" s="19">
        <v>5</v>
      </c>
      <c r="E29" s="19">
        <v>0</v>
      </c>
      <c r="F29" s="19">
        <v>124.94999999999999</v>
      </c>
      <c r="G29" s="19">
        <v>-32.379999999999995</v>
      </c>
      <c r="H29" s="19">
        <f t="shared" si="2"/>
        <v>0.25914365746298518</v>
      </c>
      <c r="I29" s="19">
        <f t="shared" si="3"/>
        <v>-0.2570878351340537</v>
      </c>
      <c r="J29" s="19">
        <f t="shared" si="4"/>
        <v>-32.123125000000009</v>
      </c>
      <c r="K29" s="19">
        <f t="shared" si="5"/>
        <v>-6.4246250000000016</v>
      </c>
      <c r="L29" s="19">
        <v>5</v>
      </c>
      <c r="M29" s="19">
        <f t="shared" si="6"/>
        <v>1</v>
      </c>
      <c r="N29" s="19">
        <v>13</v>
      </c>
      <c r="O29" s="19">
        <f t="shared" ref="O29:P29" si="30">D29/7</f>
        <v>0.7142857142857143</v>
      </c>
      <c r="P29" s="19">
        <f t="shared" si="30"/>
        <v>0</v>
      </c>
      <c r="Q29" s="19">
        <f t="shared" si="8"/>
        <v>18</v>
      </c>
      <c r="R29" s="43"/>
      <c r="S29" s="44"/>
      <c r="T29" s="45"/>
      <c r="U29" s="43">
        <v>2</v>
      </c>
      <c r="V29" s="43">
        <f t="shared" si="9"/>
        <v>0.4</v>
      </c>
      <c r="W29" s="43">
        <f t="shared" si="10"/>
        <v>16.189999999999998</v>
      </c>
      <c r="X29" s="43">
        <v>0</v>
      </c>
      <c r="Y29" s="43" t="s">
        <v>68</v>
      </c>
      <c r="Z29" s="46">
        <f t="shared" si="19"/>
        <v>-1.2</v>
      </c>
      <c r="AA29" s="43">
        <v>0.45281250000000001</v>
      </c>
      <c r="AB29" s="43">
        <f t="shared" si="12"/>
        <v>-8.1506249999999998</v>
      </c>
      <c r="AC29" s="43">
        <v>-10.16</v>
      </c>
      <c r="AD29" s="43">
        <v>-9.4</v>
      </c>
      <c r="AE29" s="43">
        <v>0</v>
      </c>
      <c r="AF29" s="48">
        <v>0.41335453100158898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24.99</v>
      </c>
      <c r="D30" s="19">
        <v>5</v>
      </c>
      <c r="E30" s="19">
        <v>0</v>
      </c>
      <c r="F30" s="19">
        <v>124.94999999999999</v>
      </c>
      <c r="G30" s="19">
        <v>-64.490000000000009</v>
      </c>
      <c r="H30" s="19">
        <f t="shared" si="2"/>
        <v>0.51612645058023221</v>
      </c>
      <c r="I30" s="19">
        <f t="shared" si="3"/>
        <v>-0.51407062825130079</v>
      </c>
      <c r="J30" s="19">
        <f t="shared" si="4"/>
        <v>-64.23312500000003</v>
      </c>
      <c r="K30" s="19">
        <f t="shared" si="5"/>
        <v>-12.846625000000007</v>
      </c>
      <c r="L30" s="19">
        <v>47</v>
      </c>
      <c r="M30" s="19">
        <f t="shared" si="6"/>
        <v>0.10638297872340426</v>
      </c>
      <c r="N30" s="19">
        <v>7</v>
      </c>
      <c r="O30" s="19">
        <f t="shared" ref="O30:P30" si="31">D30/7</f>
        <v>0.7142857142857143</v>
      </c>
      <c r="P30" s="19">
        <f t="shared" si="31"/>
        <v>0</v>
      </c>
      <c r="Q30" s="19">
        <f t="shared" si="8"/>
        <v>9</v>
      </c>
      <c r="R30" s="43"/>
      <c r="S30" s="44"/>
      <c r="T30" s="45"/>
      <c r="U30" s="43">
        <v>1</v>
      </c>
      <c r="V30" s="43">
        <f t="shared" si="9"/>
        <v>0.2</v>
      </c>
      <c r="W30" s="43">
        <f t="shared" si="10"/>
        <v>64.490000000000009</v>
      </c>
      <c r="X30" s="43">
        <v>0</v>
      </c>
      <c r="Y30" s="43" t="s">
        <v>68</v>
      </c>
      <c r="Z30" s="46">
        <f t="shared" si="19"/>
        <v>-1.2</v>
      </c>
      <c r="AA30" s="43">
        <v>0.45281250000000001</v>
      </c>
      <c r="AB30" s="43">
        <f t="shared" si="12"/>
        <v>-8.1506249999999998</v>
      </c>
      <c r="AC30" s="43">
        <v>-10.16</v>
      </c>
      <c r="AD30" s="43">
        <v>-9.4</v>
      </c>
      <c r="AE30" s="43">
        <v>0</v>
      </c>
      <c r="AF30" s="49">
        <v>0.65365853658536499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257" priority="1" operator="lessThan">
      <formula>100</formula>
    </cfRule>
  </conditionalFormatting>
  <conditionalFormatting sqref="Q1:Q3 Q12:Q1000">
    <cfRule type="cellIs" dxfId="256" priority="2" operator="lessThan">
      <formula>100</formula>
    </cfRule>
  </conditionalFormatting>
  <conditionalFormatting sqref="I1:I3 I12:I1000">
    <cfRule type="cellIs" dxfId="255" priority="3" operator="lessThan">
      <formula>0.05</formula>
    </cfRule>
  </conditionalFormatting>
  <conditionalFormatting sqref="Q4">
    <cfRule type="cellIs" dxfId="254" priority="4" operator="lessThan">
      <formula>100</formula>
    </cfRule>
  </conditionalFormatting>
  <conditionalFormatting sqref="Q4">
    <cfRule type="cellIs" dxfId="253" priority="5" operator="lessThan">
      <formula>100</formula>
    </cfRule>
  </conditionalFormatting>
  <conditionalFormatting sqref="I4">
    <cfRule type="cellIs" dxfId="252" priority="6" operator="lessThan">
      <formula>0.05</formula>
    </cfRule>
  </conditionalFormatting>
  <conditionalFormatting sqref="Q5">
    <cfRule type="cellIs" dxfId="251" priority="7" operator="lessThan">
      <formula>100</formula>
    </cfRule>
  </conditionalFormatting>
  <conditionalFormatting sqref="Q5">
    <cfRule type="cellIs" dxfId="250" priority="8" operator="lessThan">
      <formula>100</formula>
    </cfRule>
  </conditionalFormatting>
  <conditionalFormatting sqref="I5">
    <cfRule type="cellIs" dxfId="249" priority="9" operator="lessThan">
      <formula>0.05</formula>
    </cfRule>
  </conditionalFormatting>
  <conditionalFormatting sqref="Q6:Q11">
    <cfRule type="cellIs" dxfId="248" priority="10" operator="lessThan">
      <formula>100</formula>
    </cfRule>
  </conditionalFormatting>
  <conditionalFormatting sqref="Q6:Q11">
    <cfRule type="cellIs" dxfId="247" priority="11" operator="lessThan">
      <formula>100</formula>
    </cfRule>
  </conditionalFormatting>
  <conditionalFormatting sqref="I6:I11">
    <cfRule type="cellIs" dxfId="246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12.8320312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IFERROR(__xludf.DUMMYFUNCTION("IFERROR(VLOOKUP(B2,IMPORTRANGE(""https://docs.google.com/spreadsheets/d/1V-qh4gaE8Fnon_cFgLuR_3iyE-fuVbrHr9YQylaPLK4/edit#gid=0"",""Sheet1!A2:F100""),2,FALSE),"""")"),"Oven Mitt Dishes")</f>
        <v>Oven Mitt Dishes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IFERROR(__xludf.DUMMYFUNCTION("IFERROR(VLOOKUP(B2,IMPORTRANGE(""https://docs.google.com/spreadsheets/d/1V-qh4gaE8Fnon_cFgLuR_3iyE-fuVbrHr9YQylaPLK4/edit?usp=sharing"",""Sheet1!A1:AA1000""),3,FALSE),"""")"),"B0874WFMX1")</f>
        <v>B0874WFMX1</v>
      </c>
      <c r="B2" s="17" t="s">
        <v>69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8.3058823529411772</v>
      </c>
      <c r="D3" s="8">
        <f>SUM(D4:D99793)</f>
        <v>134</v>
      </c>
      <c r="E3" s="8"/>
      <c r="F3" s="9">
        <f t="shared" ref="F3:G3" si="0">SUM(F4:F99793)</f>
        <v>1866.7300000000005</v>
      </c>
      <c r="G3" s="9">
        <f t="shared" si="0"/>
        <v>0</v>
      </c>
      <c r="H3" s="10">
        <f>G3/F3*-1</f>
        <v>0</v>
      </c>
      <c r="I3" s="11">
        <f>J3/F3</f>
        <v>0.30480026297322071</v>
      </c>
      <c r="J3" s="9">
        <f>SUM(J4:J99793)</f>
        <v>568.97979490000046</v>
      </c>
      <c r="K3" s="9">
        <f>J3/D3</f>
        <v>4.246117872388063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0</v>
      </c>
      <c r="V3" s="10">
        <f>AVERAGE(V4:V99793)</f>
        <v>0</v>
      </c>
      <c r="W3" s="9">
        <f>ROUND(AVERAGE(W4:W99793),2)</f>
        <v>0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 t="s">
        <v>40</v>
      </c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4" t="s">
        <v>41</v>
      </c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 t="s">
        <v>42</v>
      </c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 t="s">
        <v>43</v>
      </c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 t="s">
        <v>44</v>
      </c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 t="s">
        <v>45</v>
      </c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 t="s">
        <v>46</v>
      </c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hidden="1" customHeight="1" x14ac:dyDescent="0.2">
      <c r="A19" s="2" t="s">
        <v>47</v>
      </c>
      <c r="B19" s="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43"/>
      <c r="S19" s="44"/>
      <c r="T19" s="45"/>
      <c r="U19" s="43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8"/>
    </row>
    <row r="20" spans="1:32" s="47" customFormat="1" ht="15.75" customHeight="1" x14ac:dyDescent="0.2">
      <c r="A20" s="2" t="s">
        <v>49</v>
      </c>
      <c r="B20" s="2"/>
      <c r="C20" s="19">
        <f t="shared" ref="C20:C30" si="1">IFERROR(F20/D20," - ")</f>
        <v>0</v>
      </c>
      <c r="D20" s="19">
        <v>1</v>
      </c>
      <c r="E20" s="19">
        <v>0</v>
      </c>
      <c r="F20" s="19">
        <v>0</v>
      </c>
      <c r="G20" s="19">
        <v>0</v>
      </c>
      <c r="H20" s="19" t="e">
        <f t="shared" ref="H20:H30" si="2">G20/F20*-1</f>
        <v>#DIV/0!</v>
      </c>
      <c r="I20" s="19" t="e">
        <f t="shared" ref="I20:I30" si="3">J20/F20</f>
        <v>#DIV/0!</v>
      </c>
      <c r="J20" s="19">
        <f t="shared" ref="J20:J30" si="4">F20*0.85+G20+AD20*D20+D20*AC20+AE20+AB20</f>
        <v>-7.5084821000000002</v>
      </c>
      <c r="K20" s="19">
        <f t="shared" ref="K20:K30" si="5">J20/D20</f>
        <v>-7.5084821000000002</v>
      </c>
      <c r="L20" s="19">
        <v>24</v>
      </c>
      <c r="M20" s="19">
        <f t="shared" ref="M20:M30" si="6">IFERROR(D20/L20,"-")</f>
        <v>4.1666666666666664E-2</v>
      </c>
      <c r="N20" s="19">
        <v>185</v>
      </c>
      <c r="O20" s="19">
        <f t="shared" ref="O20:P20" si="7">D20/7</f>
        <v>0.14285714285714285</v>
      </c>
      <c r="P20" s="19">
        <f t="shared" si="7"/>
        <v>0</v>
      </c>
      <c r="Q20" s="19">
        <f t="shared" ref="Q20:Q30" si="8">ROUNDDOWN(N20/(O20+P20),0)</f>
        <v>1295</v>
      </c>
      <c r="R20" s="43"/>
      <c r="S20" s="44"/>
      <c r="T20" s="45"/>
      <c r="U20" s="43">
        <v>0</v>
      </c>
      <c r="V20" s="43">
        <f t="shared" ref="V20:V30" si="9">IFERROR(U20/D20,0)</f>
        <v>0</v>
      </c>
      <c r="W20" s="43">
        <f t="shared" ref="W20:W30" si="10">IFERROR(G20/(U20+X20)*-1,0)</f>
        <v>0</v>
      </c>
      <c r="X20" s="43">
        <v>0</v>
      </c>
      <c r="Y20" s="43" t="s">
        <v>48</v>
      </c>
      <c r="Z20" s="46">
        <f t="shared" ref="Z20:Z30" si="11">IF(OR(Y20="UsLargeStandardSize",Y20="UsSmallStandardSize"),-2.4,-1.2)</f>
        <v>-2.4</v>
      </c>
      <c r="AA20" s="43">
        <v>6.2289180555555559E-2</v>
      </c>
      <c r="AB20" s="43">
        <f t="shared" ref="AB20:AB30" si="12">IFERROR(Z20*AA20*D20*3,0)</f>
        <v>-0.44848209999999999</v>
      </c>
      <c r="AC20" s="43">
        <v>-3.31</v>
      </c>
      <c r="AD20" s="43">
        <v>-3.75</v>
      </c>
      <c r="AE20" s="43">
        <v>0</v>
      </c>
      <c r="AF20" s="48">
        <v>1.0810810810810799E-2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9.2785714285714285</v>
      </c>
      <c r="D21" s="19">
        <v>7</v>
      </c>
      <c r="E21" s="19">
        <v>0</v>
      </c>
      <c r="F21" s="19">
        <v>64.95</v>
      </c>
      <c r="G21" s="19">
        <v>0</v>
      </c>
      <c r="H21" s="19">
        <f t="shared" si="2"/>
        <v>0</v>
      </c>
      <c r="I21" s="19">
        <f t="shared" si="3"/>
        <v>3.13684834488068E-2</v>
      </c>
      <c r="J21" s="19">
        <f t="shared" si="4"/>
        <v>2.0373830000000019</v>
      </c>
      <c r="K21" s="19">
        <f t="shared" si="5"/>
        <v>0.29105471428571456</v>
      </c>
      <c r="L21" s="19">
        <v>60</v>
      </c>
      <c r="M21" s="19">
        <f t="shared" si="6"/>
        <v>0.11666666666666667</v>
      </c>
      <c r="N21" s="19">
        <v>186</v>
      </c>
      <c r="O21" s="19">
        <f t="shared" ref="O21:P21" si="13">D21/7</f>
        <v>1</v>
      </c>
      <c r="P21" s="19">
        <f t="shared" si="13"/>
        <v>0</v>
      </c>
      <c r="Q21" s="19">
        <f t="shared" si="8"/>
        <v>186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s">
        <v>48</v>
      </c>
      <c r="Z21" s="46">
        <f t="shared" si="11"/>
        <v>-2.4</v>
      </c>
      <c r="AA21" s="43">
        <v>7.4407083333333332E-2</v>
      </c>
      <c r="AB21" s="43">
        <f t="shared" si="12"/>
        <v>-3.7501169999999995</v>
      </c>
      <c r="AC21" s="43">
        <v>-3.31</v>
      </c>
      <c r="AD21" s="43">
        <v>-3.75</v>
      </c>
      <c r="AE21" s="43">
        <v>0</v>
      </c>
      <c r="AF21" s="48">
        <v>5.3475935828876997E-2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12.99</v>
      </c>
      <c r="D22" s="19">
        <v>6</v>
      </c>
      <c r="E22" s="19">
        <v>0</v>
      </c>
      <c r="F22" s="19">
        <v>77.94</v>
      </c>
      <c r="G22" s="19">
        <v>0</v>
      </c>
      <c r="H22" s="19">
        <f t="shared" si="2"/>
        <v>0</v>
      </c>
      <c r="I22" s="19">
        <f t="shared" si="3"/>
        <v>0.26526320246343332</v>
      </c>
      <c r="J22" s="19">
        <f t="shared" si="4"/>
        <v>20.674613999999995</v>
      </c>
      <c r="K22" s="19">
        <f t="shared" si="5"/>
        <v>3.445768999999999</v>
      </c>
      <c r="L22" s="19">
        <v>67</v>
      </c>
      <c r="M22" s="19">
        <f t="shared" si="6"/>
        <v>8.9552238805970144E-2</v>
      </c>
      <c r="N22" s="19">
        <v>180</v>
      </c>
      <c r="O22" s="19">
        <f t="shared" ref="O22:P22" si="14">D22/7</f>
        <v>0.8571428571428571</v>
      </c>
      <c r="P22" s="19">
        <f t="shared" si="14"/>
        <v>0</v>
      </c>
      <c r="Q22" s="19">
        <f t="shared" si="8"/>
        <v>210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s">
        <v>48</v>
      </c>
      <c r="Z22" s="46">
        <f t="shared" si="11"/>
        <v>-2.4</v>
      </c>
      <c r="AA22" s="43">
        <v>7.4407083333333332E-2</v>
      </c>
      <c r="AB22" s="43">
        <f t="shared" si="12"/>
        <v>-3.2143859999999997</v>
      </c>
      <c r="AC22" s="43">
        <v>-3.31</v>
      </c>
      <c r="AD22" s="43">
        <v>-3.75</v>
      </c>
      <c r="AE22" s="43">
        <v>0</v>
      </c>
      <c r="AF22" s="48">
        <v>8.3333333333333301E-2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9.2785714285714285</v>
      </c>
      <c r="D23" s="19">
        <v>7</v>
      </c>
      <c r="E23" s="19">
        <v>0</v>
      </c>
      <c r="F23" s="19">
        <v>64.95</v>
      </c>
      <c r="G23" s="19">
        <v>0</v>
      </c>
      <c r="H23" s="19">
        <f t="shared" si="2"/>
        <v>0</v>
      </c>
      <c r="I23" s="19">
        <f t="shared" si="3"/>
        <v>3.13684834488068E-2</v>
      </c>
      <c r="J23" s="19">
        <f t="shared" si="4"/>
        <v>2.0373830000000019</v>
      </c>
      <c r="K23" s="19">
        <f t="shared" si="5"/>
        <v>0.29105471428571456</v>
      </c>
      <c r="L23" s="19">
        <v>90</v>
      </c>
      <c r="M23" s="19">
        <f t="shared" si="6"/>
        <v>7.7777777777777779E-2</v>
      </c>
      <c r="N23" s="19">
        <v>174</v>
      </c>
      <c r="O23" s="19">
        <f t="shared" ref="O23:P23" si="15">D23/7</f>
        <v>1</v>
      </c>
      <c r="P23" s="19">
        <f t="shared" si="15"/>
        <v>0</v>
      </c>
      <c r="Q23" s="19">
        <f t="shared" si="8"/>
        <v>174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s">
        <v>48</v>
      </c>
      <c r="Z23" s="46">
        <f t="shared" si="11"/>
        <v>-2.4</v>
      </c>
      <c r="AA23" s="43">
        <v>7.4407083333333332E-2</v>
      </c>
      <c r="AB23" s="43">
        <f t="shared" si="12"/>
        <v>-3.7501169999999995</v>
      </c>
      <c r="AC23" s="43">
        <v>-3.31</v>
      </c>
      <c r="AD23" s="43">
        <v>-3.75</v>
      </c>
      <c r="AE23" s="43">
        <v>0</v>
      </c>
      <c r="AF23" s="48">
        <v>9.2643051771117105E-2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6.9950000000000001</v>
      </c>
      <c r="D24" s="19">
        <v>2</v>
      </c>
      <c r="E24" s="19">
        <v>0</v>
      </c>
      <c r="F24" s="19">
        <v>13.99</v>
      </c>
      <c r="G24" s="19">
        <v>0</v>
      </c>
      <c r="H24" s="19">
        <f t="shared" si="2"/>
        <v>0</v>
      </c>
      <c r="I24" s="19">
        <f t="shared" si="3"/>
        <v>-0.23588005718370259</v>
      </c>
      <c r="J24" s="19">
        <f t="shared" si="4"/>
        <v>-3.2999619999999994</v>
      </c>
      <c r="K24" s="19">
        <f t="shared" si="5"/>
        <v>-1.6499809999999997</v>
      </c>
      <c r="L24" s="19">
        <v>60</v>
      </c>
      <c r="M24" s="19">
        <f t="shared" si="6"/>
        <v>3.3333333333333333E-2</v>
      </c>
      <c r="N24" s="19">
        <v>171</v>
      </c>
      <c r="O24" s="19">
        <f t="shared" ref="O24:P24" si="16">D24/7</f>
        <v>0.2857142857142857</v>
      </c>
      <c r="P24" s="19">
        <f t="shared" si="16"/>
        <v>0</v>
      </c>
      <c r="Q24" s="19">
        <f t="shared" si="8"/>
        <v>598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s">
        <v>48</v>
      </c>
      <c r="Z24" s="46">
        <f t="shared" si="11"/>
        <v>-2.4</v>
      </c>
      <c r="AA24" s="43">
        <v>7.4407083333333332E-2</v>
      </c>
      <c r="AB24" s="43">
        <f t="shared" si="12"/>
        <v>-1.0714619999999999</v>
      </c>
      <c r="AC24" s="43">
        <v>-3.31</v>
      </c>
      <c r="AD24" s="43">
        <v>-3.75</v>
      </c>
      <c r="AE24" s="43">
        <v>0</v>
      </c>
      <c r="AF24" s="43">
        <v>0.17307692307692299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13.99</v>
      </c>
      <c r="D25" s="19">
        <v>2</v>
      </c>
      <c r="E25" s="19">
        <v>0</v>
      </c>
      <c r="F25" s="19">
        <v>27.98</v>
      </c>
      <c r="G25" s="19">
        <v>0</v>
      </c>
      <c r="H25" s="19">
        <f t="shared" si="2"/>
        <v>0</v>
      </c>
      <c r="I25" s="19">
        <f t="shared" si="3"/>
        <v>0.30705997140814867</v>
      </c>
      <c r="J25" s="19">
        <f t="shared" si="4"/>
        <v>8.5915379999999999</v>
      </c>
      <c r="K25" s="19">
        <f t="shared" si="5"/>
        <v>4.2957689999999999</v>
      </c>
      <c r="L25" s="19">
        <v>49</v>
      </c>
      <c r="M25" s="19">
        <f t="shared" si="6"/>
        <v>4.0816326530612242E-2</v>
      </c>
      <c r="N25" s="19">
        <v>168</v>
      </c>
      <c r="O25" s="19">
        <f t="shared" ref="O25:P25" si="17">D25/7</f>
        <v>0.2857142857142857</v>
      </c>
      <c r="P25" s="19">
        <f t="shared" si="17"/>
        <v>0</v>
      </c>
      <c r="Q25" s="19">
        <f t="shared" si="8"/>
        <v>588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11"/>
        <v>-2.4</v>
      </c>
      <c r="AA25" s="43">
        <v>7.4407083333333332E-2</v>
      </c>
      <c r="AB25" s="43">
        <f t="shared" si="12"/>
        <v>-1.0714619999999999</v>
      </c>
      <c r="AC25" s="43">
        <v>-3.31</v>
      </c>
      <c r="AD25" s="43">
        <v>-3.75</v>
      </c>
      <c r="AE25" s="43">
        <v>0</v>
      </c>
      <c r="AF25" s="48">
        <v>0.17597765363128401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14.704285714285714</v>
      </c>
      <c r="D26" s="19">
        <v>7</v>
      </c>
      <c r="E26" s="19">
        <v>0</v>
      </c>
      <c r="F26" s="19">
        <v>102.92999999999999</v>
      </c>
      <c r="G26" s="19">
        <v>0</v>
      </c>
      <c r="H26" s="19">
        <f t="shared" si="2"/>
        <v>0</v>
      </c>
      <c r="I26" s="19">
        <f t="shared" si="3"/>
        <v>0.3334342077139803</v>
      </c>
      <c r="J26" s="19">
        <f t="shared" si="4"/>
        <v>34.320382999999993</v>
      </c>
      <c r="K26" s="19">
        <f t="shared" si="5"/>
        <v>4.9029118571428558</v>
      </c>
      <c r="L26" s="19">
        <v>83</v>
      </c>
      <c r="M26" s="19">
        <f t="shared" si="6"/>
        <v>8.4337349397590355E-2</v>
      </c>
      <c r="N26" s="19">
        <v>158</v>
      </c>
      <c r="O26" s="19">
        <f t="shared" ref="O26:P26" si="18">D26/7</f>
        <v>1</v>
      </c>
      <c r="P26" s="19">
        <f t="shared" si="18"/>
        <v>0</v>
      </c>
      <c r="Q26" s="19">
        <f t="shared" si="8"/>
        <v>158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11"/>
        <v>-2.4</v>
      </c>
      <c r="AA26" s="43">
        <v>7.4407083333333332E-2</v>
      </c>
      <c r="AB26" s="43">
        <f t="shared" si="12"/>
        <v>-3.7501169999999995</v>
      </c>
      <c r="AC26" s="43">
        <v>-3.31</v>
      </c>
      <c r="AD26" s="43">
        <v>-3.75</v>
      </c>
      <c r="AE26" s="43">
        <v>0</v>
      </c>
      <c r="AF26" s="48">
        <v>0.20224719101123501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14.990000000000002</v>
      </c>
      <c r="D27" s="19">
        <v>12</v>
      </c>
      <c r="E27" s="19">
        <v>0</v>
      </c>
      <c r="F27" s="19">
        <v>179.88000000000002</v>
      </c>
      <c r="G27" s="19">
        <v>0</v>
      </c>
      <c r="H27" s="19">
        <f t="shared" si="2"/>
        <v>0</v>
      </c>
      <c r="I27" s="19">
        <f t="shared" si="3"/>
        <v>0.34328012008005343</v>
      </c>
      <c r="J27" s="19">
        <f t="shared" si="4"/>
        <v>61.749228000000024</v>
      </c>
      <c r="K27" s="19">
        <f t="shared" si="5"/>
        <v>5.1457690000000023</v>
      </c>
      <c r="L27" s="19">
        <v>83</v>
      </c>
      <c r="M27" s="19">
        <f t="shared" si="6"/>
        <v>0.14457831325301204</v>
      </c>
      <c r="N27" s="19">
        <v>146</v>
      </c>
      <c r="O27" s="19">
        <f t="shared" ref="O27:P27" si="19">D27/7</f>
        <v>1.7142857142857142</v>
      </c>
      <c r="P27" s="19">
        <f t="shared" si="19"/>
        <v>0</v>
      </c>
      <c r="Q27" s="19">
        <f t="shared" si="8"/>
        <v>85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11"/>
        <v>-2.4</v>
      </c>
      <c r="AA27" s="43">
        <v>7.4407083333333332E-2</v>
      </c>
      <c r="AB27" s="43">
        <f t="shared" si="12"/>
        <v>-6.4287719999999995</v>
      </c>
      <c r="AC27" s="43">
        <v>-3.31</v>
      </c>
      <c r="AD27" s="43">
        <v>-3.75</v>
      </c>
      <c r="AE27" s="43">
        <v>0</v>
      </c>
      <c r="AF27" s="48">
        <v>0.249516441005802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14.990000000000006</v>
      </c>
      <c r="D28" s="19">
        <v>31</v>
      </c>
      <c r="E28" s="19">
        <v>0</v>
      </c>
      <c r="F28" s="19">
        <v>464.69000000000017</v>
      </c>
      <c r="G28" s="19">
        <v>0</v>
      </c>
      <c r="H28" s="19">
        <f t="shared" si="2"/>
        <v>0</v>
      </c>
      <c r="I28" s="19">
        <f t="shared" si="3"/>
        <v>0.34328012008005354</v>
      </c>
      <c r="J28" s="19">
        <f t="shared" si="4"/>
        <v>159.51883900000013</v>
      </c>
      <c r="K28" s="19">
        <f t="shared" si="5"/>
        <v>5.145769000000004</v>
      </c>
      <c r="L28" s="19">
        <v>225</v>
      </c>
      <c r="M28" s="19">
        <f t="shared" si="6"/>
        <v>0.13777777777777778</v>
      </c>
      <c r="N28" s="19">
        <v>109</v>
      </c>
      <c r="O28" s="19">
        <f t="shared" ref="O28:P28" si="20">D28/7</f>
        <v>4.4285714285714288</v>
      </c>
      <c r="P28" s="19">
        <f t="shared" si="20"/>
        <v>0</v>
      </c>
      <c r="Q28" s="19">
        <f t="shared" si="8"/>
        <v>24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1"/>
        <v>-2.4</v>
      </c>
      <c r="AA28" s="43">
        <v>7.4407083333333332E-2</v>
      </c>
      <c r="AB28" s="43">
        <f t="shared" si="12"/>
        <v>-16.607661</v>
      </c>
      <c r="AC28" s="43">
        <v>-3.31</v>
      </c>
      <c r="AD28" s="43">
        <v>-3.75</v>
      </c>
      <c r="AE28" s="43">
        <v>0</v>
      </c>
      <c r="AF28" s="48">
        <v>0.32142857142857101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14.707169811320762</v>
      </c>
      <c r="D29" s="19">
        <v>53</v>
      </c>
      <c r="E29" s="19">
        <v>0</v>
      </c>
      <c r="F29" s="19">
        <v>779.48000000000036</v>
      </c>
      <c r="G29" s="19">
        <v>0</v>
      </c>
      <c r="H29" s="19">
        <f t="shared" si="2"/>
        <v>0</v>
      </c>
      <c r="I29" s="19">
        <f t="shared" si="3"/>
        <v>0.33353550700467011</v>
      </c>
      <c r="J29" s="19">
        <f t="shared" si="4"/>
        <v>259.98425700000035</v>
      </c>
      <c r="K29" s="19">
        <f t="shared" si="5"/>
        <v>4.9053633396226486</v>
      </c>
      <c r="L29" s="19">
        <v>108</v>
      </c>
      <c r="M29" s="19">
        <f t="shared" si="6"/>
        <v>0.49074074074074076</v>
      </c>
      <c r="N29" s="19">
        <v>99</v>
      </c>
      <c r="O29" s="19">
        <f t="shared" ref="O29:P29" si="21">D29/7</f>
        <v>7.5714285714285712</v>
      </c>
      <c r="P29" s="19">
        <f t="shared" si="21"/>
        <v>0</v>
      </c>
      <c r="Q29" s="19">
        <f t="shared" si="8"/>
        <v>13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7.4407083333333332E-2</v>
      </c>
      <c r="AB29" s="43">
        <f t="shared" si="12"/>
        <v>-28.393742999999997</v>
      </c>
      <c r="AC29" s="43">
        <v>-3.31</v>
      </c>
      <c r="AD29" s="43">
        <v>-3.75</v>
      </c>
      <c r="AE29" s="43">
        <v>0</v>
      </c>
      <c r="AF29" s="48">
        <v>1.1270207852193901</v>
      </c>
    </row>
    <row r="30" spans="1:32" s="47" customFormat="1" ht="15.75" customHeight="1" x14ac:dyDescent="0.2">
      <c r="A30" s="2" t="s">
        <v>59</v>
      </c>
      <c r="B30" s="2"/>
      <c r="C30" s="19">
        <f t="shared" si="1"/>
        <v>14.99</v>
      </c>
      <c r="D30" s="19">
        <v>6</v>
      </c>
      <c r="E30" s="19">
        <v>0</v>
      </c>
      <c r="F30" s="19">
        <v>89.94</v>
      </c>
      <c r="G30" s="19">
        <v>0</v>
      </c>
      <c r="H30" s="19">
        <f t="shared" si="2"/>
        <v>0</v>
      </c>
      <c r="I30" s="19">
        <f t="shared" si="3"/>
        <v>0.34328012008005337</v>
      </c>
      <c r="J30" s="19">
        <f t="shared" si="4"/>
        <v>30.874613999999998</v>
      </c>
      <c r="K30" s="19">
        <f t="shared" si="5"/>
        <v>5.1457689999999996</v>
      </c>
      <c r="L30" s="19">
        <v>40</v>
      </c>
      <c r="M30" s="19">
        <f t="shared" si="6"/>
        <v>0.15</v>
      </c>
      <c r="N30" s="19">
        <v>53</v>
      </c>
      <c r="O30" s="19">
        <f t="shared" ref="O30:P30" si="22">D30/7</f>
        <v>0.8571428571428571</v>
      </c>
      <c r="P30" s="19">
        <f t="shared" si="22"/>
        <v>0</v>
      </c>
      <c r="Q30" s="19">
        <f t="shared" si="8"/>
        <v>61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s">
        <v>48</v>
      </c>
      <c r="Z30" s="46">
        <f t="shared" si="11"/>
        <v>-2.4</v>
      </c>
      <c r="AA30" s="43">
        <v>7.4407083333333332E-2</v>
      </c>
      <c r="AB30" s="43">
        <f t="shared" si="12"/>
        <v>-3.2143859999999997</v>
      </c>
      <c r="AC30" s="43">
        <v>-3.31</v>
      </c>
      <c r="AD30" s="43">
        <v>-3.75</v>
      </c>
      <c r="AE30" s="43">
        <v>0</v>
      </c>
      <c r="AF30" s="49">
        <v>1.3697270471464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245" priority="1" operator="lessThan">
      <formula>100</formula>
    </cfRule>
  </conditionalFormatting>
  <conditionalFormatting sqref="Q1:Q3 Q12:Q1000">
    <cfRule type="cellIs" dxfId="244" priority="2" operator="lessThan">
      <formula>100</formula>
    </cfRule>
  </conditionalFormatting>
  <conditionalFormatting sqref="I1:I3 I12:I1000">
    <cfRule type="cellIs" dxfId="243" priority="3" operator="lessThan">
      <formula>0.05</formula>
    </cfRule>
  </conditionalFormatting>
  <conditionalFormatting sqref="Q4">
    <cfRule type="cellIs" dxfId="242" priority="4" operator="lessThan">
      <formula>100</formula>
    </cfRule>
  </conditionalFormatting>
  <conditionalFormatting sqref="Q4">
    <cfRule type="cellIs" dxfId="241" priority="5" operator="lessThan">
      <formula>100</formula>
    </cfRule>
  </conditionalFormatting>
  <conditionalFormatting sqref="I4">
    <cfRule type="cellIs" dxfId="240" priority="6" operator="lessThan">
      <formula>0.05</formula>
    </cfRule>
  </conditionalFormatting>
  <conditionalFormatting sqref="Q5">
    <cfRule type="cellIs" dxfId="239" priority="7" operator="lessThan">
      <formula>100</formula>
    </cfRule>
  </conditionalFormatting>
  <conditionalFormatting sqref="Q5">
    <cfRule type="cellIs" dxfId="238" priority="8" operator="lessThan">
      <formula>100</formula>
    </cfRule>
  </conditionalFormatting>
  <conditionalFormatting sqref="I5">
    <cfRule type="cellIs" dxfId="237" priority="9" operator="lessThan">
      <formula>0.05</formula>
    </cfRule>
  </conditionalFormatting>
  <conditionalFormatting sqref="Q6:Q11">
    <cfRule type="cellIs" dxfId="236" priority="10" operator="lessThan">
      <formula>100</formula>
    </cfRule>
  </conditionalFormatting>
  <conditionalFormatting sqref="Q6:Q11">
    <cfRule type="cellIs" dxfId="235" priority="11" operator="lessThan">
      <formula>100</formula>
    </cfRule>
  </conditionalFormatting>
  <conditionalFormatting sqref="I6:I11">
    <cfRule type="cellIs" dxfId="234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50.6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6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IFERROR(__xludf.DUMMYFUNCTION("IFERROR(VLOOKUP(B2,IMPORTRANGE(""https://docs.google.com/spreadsheets/d/1V-qh4gaE8Fnon_cFgLuR_3iyE-fuVbrHr9YQylaPLK4/edit#gid=0"",""Sheet1!A2:F100""),2,FALSE),"""")"),"Full Size Commercial")</f>
        <v>Full Size Commercial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IFERROR(__xludf.DUMMYFUNCTION("IFERROR(VLOOKUP(B2,IMPORTRANGE(""https://docs.google.com/spreadsheets/d/1V-qh4gaE8Fnon_cFgLuR_3iyE-fuVbrHr9YQylaPLK4/edit?usp=sharing"",""Sheet1!A1:AA1000""),3,FALSE),"""")"),"B0741BQV7G")</f>
        <v>B0741BQV7G</v>
      </c>
      <c r="B2" s="4" t="s">
        <v>70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24.670588235294115</v>
      </c>
      <c r="D3" s="8">
        <f>SUM(D4:D99793)</f>
        <v>822</v>
      </c>
      <c r="E3" s="8"/>
      <c r="F3" s="9">
        <f t="shared" ref="F3:G3" si="0">SUM(F4:F99793)</f>
        <v>31920.829999999991</v>
      </c>
      <c r="G3" s="9">
        <f t="shared" si="0"/>
        <v>-2328.1799999999998</v>
      </c>
      <c r="H3" s="10">
        <f t="shared" ref="H3:H30" si="1">G3/F3*-1</f>
        <v>7.2936073404106364E-2</v>
      </c>
      <c r="I3" s="11">
        <f t="shared" ref="I3:I30" si="2">J3/F3</f>
        <v>0.17445190441019739</v>
      </c>
      <c r="J3" s="9">
        <f>SUM(J4:J99793)</f>
        <v>5568.6495838541596</v>
      </c>
      <c r="K3" s="9">
        <f t="shared" ref="K3:K30" si="3">J3/D3</f>
        <v>6.7745128757349873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162</v>
      </c>
      <c r="V3" s="10">
        <f>AVERAGE(V4:V99793)</f>
        <v>0.16259579383518385</v>
      </c>
      <c r="W3" s="9">
        <f>ROUND(AVERAGE(W4:W99793),2)</f>
        <v>12.64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/>
      <c r="C4" s="19">
        <f t="shared" ref="C4:C30" si="4">IFERROR(F4/D4," - ")</f>
        <v>38.726111111111059</v>
      </c>
      <c r="D4" s="19">
        <v>72</v>
      </c>
      <c r="E4" s="19">
        <v>0</v>
      </c>
      <c r="F4" s="19">
        <v>2788.2799999999961</v>
      </c>
      <c r="G4" s="19">
        <v>-168.72</v>
      </c>
      <c r="H4" s="19">
        <f t="shared" si="1"/>
        <v>6.0510422195762345E-2</v>
      </c>
      <c r="I4" s="19">
        <f t="shared" si="2"/>
        <v>0.20200717377738164</v>
      </c>
      <c r="J4" s="19">
        <f t="shared" ref="J4:J30" si="5">F4*0.85+G4+AD4*D4+D4*AC4+AE4+AB4</f>
        <v>563.25256249999688</v>
      </c>
      <c r="K4" s="19">
        <f t="shared" si="3"/>
        <v>7.8229522569444008</v>
      </c>
      <c r="L4" s="19">
        <v>390</v>
      </c>
      <c r="M4" s="19">
        <f t="shared" ref="M4:M30" si="6">IFERROR(D4/L4,"-")</f>
        <v>0.18461538461538463</v>
      </c>
      <c r="N4" s="19">
        <v>521</v>
      </c>
      <c r="O4" s="19">
        <f t="shared" ref="O4:P4" si="7">D4/7</f>
        <v>10.285714285714286</v>
      </c>
      <c r="P4" s="19">
        <f t="shared" si="7"/>
        <v>0</v>
      </c>
      <c r="Q4" s="19">
        <f t="shared" ref="Q4:Q30" si="8">ROUNDDOWN(N4/(O4+P4),0)</f>
        <v>50</v>
      </c>
      <c r="R4" s="43"/>
      <c r="S4" s="44"/>
      <c r="T4" s="45"/>
      <c r="U4" s="43">
        <v>39</v>
      </c>
      <c r="V4" s="43">
        <f t="shared" ref="V4:V30" si="9">IFERROR(U4/D4,0)</f>
        <v>0.54166666666666663</v>
      </c>
      <c r="W4" s="43">
        <f t="shared" ref="W4:W30" si="10">IFERROR(G4/(U4+X4)*-1,0)</f>
        <v>3.8345454545454545</v>
      </c>
      <c r="X4" s="43">
        <v>5</v>
      </c>
      <c r="Y4" s="43" t="s">
        <v>48</v>
      </c>
      <c r="Z4" s="46">
        <f t="shared" ref="Z4:Z17" si="11">IF(OR(Y4="UsLargeStandardSize",Y4="UsSmallStandardSize"),-0.75,-0.48)</f>
        <v>-0.75</v>
      </c>
      <c r="AA4" s="43">
        <v>0.79151504629629643</v>
      </c>
      <c r="AB4" s="43">
        <f t="shared" ref="AB4:AB30" si="12">IFERROR(Z4*AA4*D4*3,0)</f>
        <v>-128.22543750000003</v>
      </c>
      <c r="AC4" s="43">
        <v>-8.4600000000000009</v>
      </c>
      <c r="AD4" s="43">
        <v>-12.51</v>
      </c>
      <c r="AE4" s="43">
        <v>0</v>
      </c>
    </row>
    <row r="5" spans="1:32" s="47" customFormat="1" ht="15.75" customHeight="1" x14ac:dyDescent="0.2">
      <c r="A5" s="2" t="s">
        <v>33</v>
      </c>
      <c r="B5" s="2"/>
      <c r="C5" s="19">
        <f t="shared" si="4"/>
        <v>37.580512820512823</v>
      </c>
      <c r="D5" s="19">
        <v>39</v>
      </c>
      <c r="E5" s="19">
        <v>0</v>
      </c>
      <c r="F5" s="19">
        <v>1465.64</v>
      </c>
      <c r="G5" s="19">
        <v>-211.37999999999994</v>
      </c>
      <c r="H5" s="19">
        <f t="shared" si="1"/>
        <v>0.14422368385142323</v>
      </c>
      <c r="I5" s="19">
        <f t="shared" si="2"/>
        <v>0.10038519328586841</v>
      </c>
      <c r="J5" s="19">
        <f t="shared" si="5"/>
        <v>147.12855468750018</v>
      </c>
      <c r="K5" s="19">
        <f t="shared" si="3"/>
        <v>3.7725270432692355</v>
      </c>
      <c r="L5" s="19">
        <v>425</v>
      </c>
      <c r="M5" s="19">
        <f t="shared" si="6"/>
        <v>9.1764705882352943E-2</v>
      </c>
      <c r="N5" s="19">
        <v>493</v>
      </c>
      <c r="O5" s="19">
        <f t="shared" ref="O5:P5" si="13">D5/7</f>
        <v>5.5714285714285712</v>
      </c>
      <c r="P5" s="19">
        <f t="shared" si="13"/>
        <v>0</v>
      </c>
      <c r="Q5" s="19">
        <f t="shared" si="8"/>
        <v>88</v>
      </c>
      <c r="R5" s="43"/>
      <c r="S5" s="44"/>
      <c r="T5" s="45"/>
      <c r="U5" s="43">
        <v>11</v>
      </c>
      <c r="V5" s="43">
        <f t="shared" si="9"/>
        <v>0.28205128205128205</v>
      </c>
      <c r="W5" s="43">
        <f t="shared" si="10"/>
        <v>10.568999999999997</v>
      </c>
      <c r="X5" s="43">
        <v>9</v>
      </c>
      <c r="Y5" s="43" t="s">
        <v>48</v>
      </c>
      <c r="Z5" s="46">
        <f t="shared" si="11"/>
        <v>-0.75</v>
      </c>
      <c r="AA5" s="43">
        <v>0.79151504629629643</v>
      </c>
      <c r="AB5" s="43">
        <f t="shared" si="12"/>
        <v>-69.455445312500004</v>
      </c>
      <c r="AC5" s="43">
        <v>-8.4600000000000009</v>
      </c>
      <c r="AD5" s="43">
        <v>-12.51</v>
      </c>
      <c r="AE5" s="43">
        <v>0</v>
      </c>
    </row>
    <row r="6" spans="1:32" s="47" customFormat="1" ht="15.75" customHeight="1" x14ac:dyDescent="0.2">
      <c r="A6" s="2" t="s">
        <v>34</v>
      </c>
      <c r="B6" s="2"/>
      <c r="C6" s="19">
        <f t="shared" si="4"/>
        <v>41.284411764705887</v>
      </c>
      <c r="D6" s="19">
        <v>34</v>
      </c>
      <c r="E6" s="19">
        <v>0</v>
      </c>
      <c r="F6" s="19">
        <v>1403.67</v>
      </c>
      <c r="G6" s="19">
        <v>-201.37</v>
      </c>
      <c r="H6" s="19">
        <f t="shared" si="1"/>
        <v>0.14345964507327219</v>
      </c>
      <c r="I6" s="19">
        <f t="shared" si="2"/>
        <v>0.15546289295798388</v>
      </c>
      <c r="J6" s="19">
        <f t="shared" si="5"/>
        <v>218.21859895833325</v>
      </c>
      <c r="K6" s="19">
        <f t="shared" si="3"/>
        <v>6.4181940870098018</v>
      </c>
      <c r="L6" s="19">
        <v>384</v>
      </c>
      <c r="M6" s="19">
        <f t="shared" si="6"/>
        <v>8.8541666666666671E-2</v>
      </c>
      <c r="N6" s="19">
        <v>461</v>
      </c>
      <c r="O6" s="19">
        <f t="shared" ref="O6:P6" si="14">D6/7</f>
        <v>4.8571428571428568</v>
      </c>
      <c r="P6" s="19">
        <f t="shared" si="14"/>
        <v>0</v>
      </c>
      <c r="Q6" s="19">
        <f t="shared" si="8"/>
        <v>94</v>
      </c>
      <c r="R6" s="43"/>
      <c r="S6" s="44"/>
      <c r="T6" s="45"/>
      <c r="U6" s="43">
        <v>10</v>
      </c>
      <c r="V6" s="43">
        <f t="shared" si="9"/>
        <v>0.29411764705882354</v>
      </c>
      <c r="W6" s="43">
        <f t="shared" si="10"/>
        <v>10.598421052631579</v>
      </c>
      <c r="X6" s="43">
        <v>9</v>
      </c>
      <c r="Y6" s="43" t="s">
        <v>48</v>
      </c>
      <c r="Z6" s="46">
        <f t="shared" si="11"/>
        <v>-0.75</v>
      </c>
      <c r="AA6" s="43">
        <v>0.79151504629629643</v>
      </c>
      <c r="AB6" s="43">
        <f t="shared" si="12"/>
        <v>-60.550901041666677</v>
      </c>
      <c r="AC6" s="43">
        <v>-8.4600000000000009</v>
      </c>
      <c r="AD6" s="43">
        <v>-12.51</v>
      </c>
      <c r="AE6" s="43">
        <v>0</v>
      </c>
      <c r="AF6" s="48">
        <v>0.92023974181650503</v>
      </c>
    </row>
    <row r="7" spans="1:32" s="47" customFormat="1" ht="15.75" customHeight="1" x14ac:dyDescent="0.2">
      <c r="A7" s="2" t="s">
        <v>35</v>
      </c>
      <c r="B7" s="2"/>
      <c r="C7" s="19">
        <f t="shared" si="4"/>
        <v>41.423333333333332</v>
      </c>
      <c r="D7" s="19">
        <v>30</v>
      </c>
      <c r="E7" s="19">
        <v>0</v>
      </c>
      <c r="F7" s="19">
        <v>1242.7</v>
      </c>
      <c r="G7" s="19">
        <v>-168.79999999999998</v>
      </c>
      <c r="H7" s="19">
        <f t="shared" si="1"/>
        <v>0.13583326627504624</v>
      </c>
      <c r="I7" s="19">
        <f t="shared" si="2"/>
        <v>0.16493742204474138</v>
      </c>
      <c r="J7" s="19">
        <f t="shared" si="5"/>
        <v>204.96773437500013</v>
      </c>
      <c r="K7" s="19">
        <f t="shared" si="3"/>
        <v>6.8322578125000044</v>
      </c>
      <c r="L7" s="19">
        <v>490</v>
      </c>
      <c r="M7" s="19">
        <f t="shared" si="6"/>
        <v>6.1224489795918366E-2</v>
      </c>
      <c r="N7" s="19">
        <v>411</v>
      </c>
      <c r="O7" s="19">
        <f t="shared" ref="O7:P7" si="15">D7/7</f>
        <v>4.2857142857142856</v>
      </c>
      <c r="P7" s="19">
        <f t="shared" si="15"/>
        <v>0</v>
      </c>
      <c r="Q7" s="19">
        <f t="shared" si="8"/>
        <v>95</v>
      </c>
      <c r="R7" s="43"/>
      <c r="S7" s="44"/>
      <c r="T7" s="45"/>
      <c r="U7" s="43">
        <v>3</v>
      </c>
      <c r="V7" s="43">
        <f t="shared" si="9"/>
        <v>0.1</v>
      </c>
      <c r="W7" s="43">
        <f t="shared" si="10"/>
        <v>28.133333333333329</v>
      </c>
      <c r="X7" s="43">
        <v>3</v>
      </c>
      <c r="Y7" s="43" t="s">
        <v>48</v>
      </c>
      <c r="Z7" s="46">
        <f t="shared" si="11"/>
        <v>-0.75</v>
      </c>
      <c r="AA7" s="43">
        <v>0.79151504629629643</v>
      </c>
      <c r="AB7" s="43">
        <f t="shared" si="12"/>
        <v>-53.427265625000004</v>
      </c>
      <c r="AC7" s="43">
        <v>-8.4600000000000009</v>
      </c>
      <c r="AD7" s="43">
        <v>-12.51</v>
      </c>
      <c r="AE7" s="43">
        <v>0</v>
      </c>
      <c r="AF7" s="48">
        <v>1.04296296296296</v>
      </c>
    </row>
    <row r="8" spans="1:32" s="47" customFormat="1" ht="15.75" customHeight="1" x14ac:dyDescent="0.2">
      <c r="A8" s="2" t="s">
        <v>36</v>
      </c>
      <c r="B8" s="2"/>
      <c r="C8" s="19">
        <f t="shared" si="4"/>
        <v>40.706666666666656</v>
      </c>
      <c r="D8" s="19">
        <v>60</v>
      </c>
      <c r="E8" s="19">
        <v>0</v>
      </c>
      <c r="F8" s="19">
        <v>2442.3999999999992</v>
      </c>
      <c r="G8" s="19">
        <v>-202.91</v>
      </c>
      <c r="H8" s="19">
        <f t="shared" si="1"/>
        <v>8.3078119882083218E-2</v>
      </c>
      <c r="I8" s="19">
        <f t="shared" si="2"/>
        <v>0.20802303830248892</v>
      </c>
      <c r="J8" s="19">
        <f t="shared" si="5"/>
        <v>508.07546874999878</v>
      </c>
      <c r="K8" s="19">
        <f t="shared" si="3"/>
        <v>8.4679244791666459</v>
      </c>
      <c r="L8" s="19">
        <v>425</v>
      </c>
      <c r="M8" s="19">
        <f t="shared" si="6"/>
        <v>0.14117647058823529</v>
      </c>
      <c r="N8" s="19">
        <v>352</v>
      </c>
      <c r="O8" s="19">
        <f t="shared" ref="O8:P8" si="16">D8/7</f>
        <v>8.5714285714285712</v>
      </c>
      <c r="P8" s="19">
        <f t="shared" si="16"/>
        <v>0</v>
      </c>
      <c r="Q8" s="19">
        <f t="shared" si="8"/>
        <v>41</v>
      </c>
      <c r="R8" s="43"/>
      <c r="S8" s="44"/>
      <c r="T8" s="45"/>
      <c r="U8" s="43">
        <v>4</v>
      </c>
      <c r="V8" s="43">
        <f t="shared" si="9"/>
        <v>6.6666666666666666E-2</v>
      </c>
      <c r="W8" s="43">
        <f t="shared" si="10"/>
        <v>33.818333333333335</v>
      </c>
      <c r="X8" s="43">
        <v>2</v>
      </c>
      <c r="Y8" s="43" t="s">
        <v>48</v>
      </c>
      <c r="Z8" s="46">
        <f t="shared" si="11"/>
        <v>-0.75</v>
      </c>
      <c r="AA8" s="43">
        <v>0.79151504629629643</v>
      </c>
      <c r="AB8" s="43">
        <f t="shared" si="12"/>
        <v>-106.85453125000001</v>
      </c>
      <c r="AC8" s="43">
        <v>-8.4600000000000009</v>
      </c>
      <c r="AD8" s="43">
        <v>-12.51</v>
      </c>
      <c r="AE8" s="43"/>
      <c r="AF8" s="48">
        <v>1.3199554069119199</v>
      </c>
    </row>
    <row r="9" spans="1:32" s="47" customFormat="1" ht="15.75" customHeight="1" x14ac:dyDescent="0.2">
      <c r="A9" s="2" t="s">
        <v>37</v>
      </c>
      <c r="B9" s="2"/>
      <c r="C9" s="19">
        <f t="shared" si="4"/>
        <v>42.046338028168996</v>
      </c>
      <c r="D9" s="19">
        <v>71</v>
      </c>
      <c r="E9" s="19">
        <v>0</v>
      </c>
      <c r="F9" s="19">
        <v>2985.2899999999986</v>
      </c>
      <c r="G9" s="19">
        <v>-173.09</v>
      </c>
      <c r="H9" s="19">
        <f t="shared" si="1"/>
        <v>5.7980966673254551E-2</v>
      </c>
      <c r="I9" s="19">
        <f t="shared" si="2"/>
        <v>0.25092770596965974</v>
      </c>
      <c r="J9" s="19">
        <f t="shared" si="5"/>
        <v>749.09197135416525</v>
      </c>
      <c r="K9" s="19">
        <f t="shared" si="3"/>
        <v>10.550591145833314</v>
      </c>
      <c r="L9" s="19">
        <v>411</v>
      </c>
      <c r="M9" s="19">
        <f t="shared" si="6"/>
        <v>0.17274939172749393</v>
      </c>
      <c r="N9" s="19">
        <v>292</v>
      </c>
      <c r="O9" s="19">
        <f t="shared" ref="O9:P9" si="17">D9/7</f>
        <v>10.142857142857142</v>
      </c>
      <c r="P9" s="19">
        <f t="shared" si="17"/>
        <v>0</v>
      </c>
      <c r="Q9" s="19">
        <f t="shared" si="8"/>
        <v>28</v>
      </c>
      <c r="R9" s="43"/>
      <c r="S9" s="44"/>
      <c r="T9" s="45"/>
      <c r="U9" s="43">
        <v>20</v>
      </c>
      <c r="V9" s="43">
        <f t="shared" si="9"/>
        <v>0.28169014084507044</v>
      </c>
      <c r="W9" s="43">
        <f t="shared" si="10"/>
        <v>6.9236000000000004</v>
      </c>
      <c r="X9" s="43">
        <v>5</v>
      </c>
      <c r="Y9" s="43" t="s">
        <v>48</v>
      </c>
      <c r="Z9" s="46">
        <f t="shared" si="11"/>
        <v>-0.75</v>
      </c>
      <c r="AA9" s="43">
        <v>0.79151504629629643</v>
      </c>
      <c r="AB9" s="43">
        <f t="shared" si="12"/>
        <v>-126.44452864583336</v>
      </c>
      <c r="AC9" s="43">
        <v>-8.4600000000000009</v>
      </c>
      <c r="AD9" s="43">
        <v>-12.51</v>
      </c>
      <c r="AE9" s="43"/>
      <c r="AF9" s="48">
        <v>1.5106888361045101</v>
      </c>
    </row>
    <row r="10" spans="1:32" s="47" customFormat="1" ht="15.75" customHeight="1" x14ac:dyDescent="0.2">
      <c r="A10" s="2" t="s">
        <v>38</v>
      </c>
      <c r="B10" s="2" t="s">
        <v>71</v>
      </c>
      <c r="C10" s="19">
        <f t="shared" si="4"/>
        <v>42.299523809523784</v>
      </c>
      <c r="D10" s="19">
        <v>126</v>
      </c>
      <c r="E10" s="19">
        <v>0</v>
      </c>
      <c r="F10" s="19">
        <v>5329.7399999999971</v>
      </c>
      <c r="G10" s="19">
        <v>-144.16999999999999</v>
      </c>
      <c r="H10" s="19">
        <f t="shared" si="1"/>
        <v>2.70501000048783E-2</v>
      </c>
      <c r="I10" s="19">
        <f t="shared" si="2"/>
        <v>0.28509730012627227</v>
      </c>
      <c r="J10" s="19">
        <f t="shared" si="5"/>
        <v>1519.4944843749975</v>
      </c>
      <c r="K10" s="19">
        <f t="shared" si="3"/>
        <v>12.059480034722203</v>
      </c>
      <c r="L10" s="19">
        <v>365</v>
      </c>
      <c r="M10" s="19">
        <f t="shared" si="6"/>
        <v>0.34520547945205482</v>
      </c>
      <c r="N10" s="19">
        <v>177</v>
      </c>
      <c r="O10" s="19">
        <f t="shared" ref="O10:P10" si="18">D10/7</f>
        <v>18</v>
      </c>
      <c r="P10" s="19">
        <f t="shared" si="18"/>
        <v>0</v>
      </c>
      <c r="Q10" s="19">
        <f t="shared" si="8"/>
        <v>9</v>
      </c>
      <c r="R10" s="43">
        <v>750</v>
      </c>
      <c r="S10" s="44">
        <v>750</v>
      </c>
      <c r="T10" s="45">
        <v>44105</v>
      </c>
      <c r="U10" s="43">
        <v>17</v>
      </c>
      <c r="V10" s="43">
        <f t="shared" si="9"/>
        <v>0.13492063492063491</v>
      </c>
      <c r="W10" s="43">
        <f t="shared" si="10"/>
        <v>8.0094444444444441</v>
      </c>
      <c r="X10" s="43">
        <v>1</v>
      </c>
      <c r="Y10" s="43" t="s">
        <v>48</v>
      </c>
      <c r="Z10" s="46">
        <f t="shared" si="11"/>
        <v>-0.75</v>
      </c>
      <c r="AA10" s="43">
        <v>0.79151504629629643</v>
      </c>
      <c r="AB10" s="43">
        <f t="shared" si="12"/>
        <v>-224.39451562500003</v>
      </c>
      <c r="AC10" s="43">
        <v>-8.4600000000000009</v>
      </c>
      <c r="AD10" s="43">
        <v>-12.51</v>
      </c>
      <c r="AE10" s="43">
        <v>0</v>
      </c>
      <c r="AF10" s="48">
        <v>1.12210694333599</v>
      </c>
    </row>
    <row r="11" spans="1:32" s="47" customFormat="1" ht="15.75" customHeight="1" x14ac:dyDescent="0.2">
      <c r="A11" s="2" t="s">
        <v>39</v>
      </c>
      <c r="B11" s="2"/>
      <c r="C11" s="19">
        <f t="shared" si="4"/>
        <v>43.185365853658531</v>
      </c>
      <c r="D11" s="19">
        <v>41</v>
      </c>
      <c r="E11" s="19">
        <v>0</v>
      </c>
      <c r="F11" s="19">
        <v>1770.6</v>
      </c>
      <c r="G11" s="19">
        <v>-132.38</v>
      </c>
      <c r="H11" s="19">
        <f t="shared" si="1"/>
        <v>7.4765616175307803E-2</v>
      </c>
      <c r="I11" s="19">
        <f t="shared" si="2"/>
        <v>0.24841451314761481</v>
      </c>
      <c r="J11" s="19">
        <f t="shared" si="5"/>
        <v>439.84273697916677</v>
      </c>
      <c r="K11" s="19">
        <f t="shared" si="3"/>
        <v>10.727871633638214</v>
      </c>
      <c r="L11" s="19">
        <v>347</v>
      </c>
      <c r="M11" s="19">
        <f t="shared" si="6"/>
        <v>0.11815561959654179</v>
      </c>
      <c r="N11" s="19">
        <v>146</v>
      </c>
      <c r="O11" s="19">
        <f t="shared" ref="O11:P11" si="19">D11/7</f>
        <v>5.8571428571428568</v>
      </c>
      <c r="P11" s="19">
        <f t="shared" si="19"/>
        <v>0</v>
      </c>
      <c r="Q11" s="19">
        <f t="shared" si="8"/>
        <v>24</v>
      </c>
      <c r="R11" s="43"/>
      <c r="S11" s="44"/>
      <c r="T11" s="45"/>
      <c r="U11" s="43">
        <v>11</v>
      </c>
      <c r="V11" s="43">
        <f t="shared" si="9"/>
        <v>0.26829268292682928</v>
      </c>
      <c r="W11" s="43">
        <f t="shared" si="10"/>
        <v>12.034545454545453</v>
      </c>
      <c r="X11" s="43">
        <v>0</v>
      </c>
      <c r="Y11" s="43" t="s">
        <v>48</v>
      </c>
      <c r="Z11" s="46">
        <f t="shared" si="11"/>
        <v>-0.75</v>
      </c>
      <c r="AA11" s="43">
        <v>0.79151504629629643</v>
      </c>
      <c r="AB11" s="43">
        <f t="shared" si="12"/>
        <v>-73.01726302083334</v>
      </c>
      <c r="AC11" s="43">
        <v>-8.4600000000000009</v>
      </c>
      <c r="AD11" s="43">
        <v>-12.51</v>
      </c>
      <c r="AE11" s="43">
        <v>0</v>
      </c>
      <c r="AF11" s="48">
        <v>1.36296296296296</v>
      </c>
    </row>
    <row r="12" spans="1:32" s="47" customFormat="1" ht="15.75" customHeight="1" x14ac:dyDescent="0.2">
      <c r="A12" s="2" t="s">
        <v>40</v>
      </c>
      <c r="B12" s="2"/>
      <c r="C12" s="19">
        <f t="shared" si="4"/>
        <v>42.894761904761907</v>
      </c>
      <c r="D12" s="19">
        <v>21</v>
      </c>
      <c r="E12" s="19">
        <v>0</v>
      </c>
      <c r="F12" s="19">
        <v>900.79000000000008</v>
      </c>
      <c r="G12" s="19">
        <v>-67.95</v>
      </c>
      <c r="H12" s="19">
        <f t="shared" si="1"/>
        <v>7.5433785899044176E-2</v>
      </c>
      <c r="I12" s="19">
        <f t="shared" si="2"/>
        <v>0.24417723782735151</v>
      </c>
      <c r="J12" s="19">
        <f t="shared" si="5"/>
        <v>219.9524140625</v>
      </c>
      <c r="K12" s="19">
        <f t="shared" si="3"/>
        <v>10.473924479166666</v>
      </c>
      <c r="L12" s="19">
        <v>280</v>
      </c>
      <c r="M12" s="19">
        <f t="shared" si="6"/>
        <v>7.4999999999999997E-2</v>
      </c>
      <c r="N12" s="19">
        <v>92</v>
      </c>
      <c r="O12" s="19">
        <f t="shared" ref="O12:P12" si="20">D12/7</f>
        <v>3</v>
      </c>
      <c r="P12" s="19">
        <f t="shared" si="20"/>
        <v>0</v>
      </c>
      <c r="Q12" s="19">
        <f t="shared" si="8"/>
        <v>30</v>
      </c>
      <c r="R12" s="43"/>
      <c r="S12" s="44"/>
      <c r="T12" s="45"/>
      <c r="U12" s="43">
        <v>0</v>
      </c>
      <c r="V12" s="43">
        <f t="shared" si="9"/>
        <v>0</v>
      </c>
      <c r="W12" s="43">
        <f t="shared" si="10"/>
        <v>0</v>
      </c>
      <c r="X12" s="43">
        <v>0</v>
      </c>
      <c r="Y12" s="43" t="s">
        <v>48</v>
      </c>
      <c r="Z12" s="46">
        <f t="shared" si="11"/>
        <v>-0.75</v>
      </c>
      <c r="AA12" s="43">
        <v>0.79151504629629643</v>
      </c>
      <c r="AB12" s="43">
        <f t="shared" si="12"/>
        <v>-37.399085937500004</v>
      </c>
      <c r="AC12" s="43">
        <v>-8.4600000000000009</v>
      </c>
      <c r="AD12" s="43">
        <v>-12.51</v>
      </c>
      <c r="AE12" s="43">
        <v>0</v>
      </c>
      <c r="AF12" s="48">
        <v>1.42043222003929</v>
      </c>
    </row>
    <row r="13" spans="1:32" s="47" customFormat="1" ht="15.75" customHeight="1" x14ac:dyDescent="0.2">
      <c r="A13" s="2" t="s">
        <v>41</v>
      </c>
      <c r="B13" s="2"/>
      <c r="C13" s="19">
        <f t="shared" si="4"/>
        <v>38.425114503816793</v>
      </c>
      <c r="D13" s="19">
        <v>131</v>
      </c>
      <c r="E13" s="19">
        <v>4</v>
      </c>
      <c r="F13" s="19">
        <v>5033.6899999999996</v>
      </c>
      <c r="G13" s="19">
        <v>-50.51</v>
      </c>
      <c r="H13" s="19">
        <f t="shared" si="1"/>
        <v>1.003438829169059E-2</v>
      </c>
      <c r="I13" s="19">
        <f t="shared" si="2"/>
        <v>0.29422878643698747</v>
      </c>
      <c r="J13" s="19">
        <f t="shared" si="5"/>
        <v>1481.0564999999992</v>
      </c>
      <c r="K13" s="19">
        <f t="shared" si="3"/>
        <v>11.305774809160299</v>
      </c>
      <c r="L13" s="19">
        <v>225</v>
      </c>
      <c r="M13" s="19">
        <f t="shared" si="6"/>
        <v>0.5822222222222222</v>
      </c>
      <c r="N13" s="19">
        <v>4</v>
      </c>
      <c r="O13" s="19">
        <f t="shared" ref="O13:P13" si="21">D13/7</f>
        <v>18.714285714285715</v>
      </c>
      <c r="P13" s="19">
        <f t="shared" si="21"/>
        <v>0.5714285714285714</v>
      </c>
      <c r="Q13" s="19">
        <f t="shared" si="8"/>
        <v>0</v>
      </c>
      <c r="R13" s="43"/>
      <c r="S13" s="44"/>
      <c r="T13" s="45"/>
      <c r="U13" s="43">
        <v>1</v>
      </c>
      <c r="V13" s="43">
        <f t="shared" si="9"/>
        <v>7.6335877862595417E-3</v>
      </c>
      <c r="W13" s="43">
        <f t="shared" si="10"/>
        <v>50.51</v>
      </c>
      <c r="X13" s="43">
        <v>0</v>
      </c>
      <c r="Y13" s="43" t="e">
        <v>#N/A</v>
      </c>
      <c r="Z13" s="46" t="e">
        <f t="shared" si="11"/>
        <v>#N/A</v>
      </c>
      <c r="AA13" s="43">
        <v>0.79151504629629643</v>
      </c>
      <c r="AB13" s="43">
        <f t="shared" si="12"/>
        <v>0</v>
      </c>
      <c r="AC13" s="43">
        <v>-8.4600000000000009</v>
      </c>
      <c r="AD13" s="43">
        <v>-12.51</v>
      </c>
      <c r="AE13" s="43">
        <v>0</v>
      </c>
      <c r="AF13" s="48">
        <v>1.78645235361653</v>
      </c>
    </row>
    <row r="14" spans="1:32" s="47" customFormat="1" ht="15.75" customHeight="1" x14ac:dyDescent="0.2">
      <c r="A14" s="2" t="s">
        <v>42</v>
      </c>
      <c r="B14" s="2"/>
      <c r="C14" s="19" t="str">
        <f t="shared" si="4"/>
        <v xml:space="preserve"> - </v>
      </c>
      <c r="D14" s="19">
        <v>0</v>
      </c>
      <c r="E14" s="19">
        <v>0</v>
      </c>
      <c r="F14" s="19">
        <v>0</v>
      </c>
      <c r="G14" s="19">
        <v>0</v>
      </c>
      <c r="H14" s="19" t="e">
        <f t="shared" si="1"/>
        <v>#DIV/0!</v>
      </c>
      <c r="I14" s="19" t="e">
        <f t="shared" si="2"/>
        <v>#DIV/0!</v>
      </c>
      <c r="J14" s="19">
        <f t="shared" si="5"/>
        <v>0</v>
      </c>
      <c r="K14" s="19" t="e">
        <f t="shared" si="3"/>
        <v>#DIV/0!</v>
      </c>
      <c r="L14" s="19">
        <v>0</v>
      </c>
      <c r="M14" s="19" t="str">
        <f t="shared" si="6"/>
        <v>-</v>
      </c>
      <c r="N14" s="19">
        <v>0</v>
      </c>
      <c r="O14" s="19">
        <f t="shared" ref="O14:P14" si="22">D14/7</f>
        <v>0</v>
      </c>
      <c r="P14" s="19">
        <f t="shared" si="22"/>
        <v>0</v>
      </c>
      <c r="Q14" s="19" t="e">
        <f t="shared" si="8"/>
        <v>#DIV/0!</v>
      </c>
      <c r="R14" s="43"/>
      <c r="S14" s="44"/>
      <c r="T14" s="45"/>
      <c r="U14" s="43">
        <v>0</v>
      </c>
      <c r="V14" s="43">
        <f t="shared" si="9"/>
        <v>0</v>
      </c>
      <c r="W14" s="43">
        <f t="shared" si="10"/>
        <v>0</v>
      </c>
      <c r="X14" s="43">
        <v>0</v>
      </c>
      <c r="Y14" s="43" t="e">
        <v>#N/A</v>
      </c>
      <c r="Z14" s="46" t="e">
        <f t="shared" si="11"/>
        <v>#N/A</v>
      </c>
      <c r="AA14" s="43" t="e">
        <v>#N/A</v>
      </c>
      <c r="AB14" s="43">
        <f t="shared" si="12"/>
        <v>0</v>
      </c>
      <c r="AC14" s="43">
        <v>-8.4600000000000009</v>
      </c>
      <c r="AD14" s="43">
        <v>-12.51</v>
      </c>
      <c r="AE14" s="43">
        <v>0</v>
      </c>
      <c r="AF14" s="48">
        <v>1.86141131595677</v>
      </c>
    </row>
    <row r="15" spans="1:32" s="47" customFormat="1" ht="15.75" customHeight="1" x14ac:dyDescent="0.2">
      <c r="A15" s="2" t="s">
        <v>43</v>
      </c>
      <c r="B15" s="2"/>
      <c r="C15" s="19" t="str">
        <f t="shared" si="4"/>
        <v xml:space="preserve"> - </v>
      </c>
      <c r="D15" s="19">
        <v>0</v>
      </c>
      <c r="E15" s="19">
        <v>0</v>
      </c>
      <c r="F15" s="19">
        <v>0</v>
      </c>
      <c r="G15" s="19">
        <v>-3.59</v>
      </c>
      <c r="H15" s="19" t="e">
        <f t="shared" si="1"/>
        <v>#DIV/0!</v>
      </c>
      <c r="I15" s="19" t="e">
        <f t="shared" si="2"/>
        <v>#DIV/0!</v>
      </c>
      <c r="J15" s="19">
        <f t="shared" si="5"/>
        <v>-3.59</v>
      </c>
      <c r="K15" s="19" t="e">
        <f t="shared" si="3"/>
        <v>#DIV/0!</v>
      </c>
      <c r="L15" s="19">
        <v>0</v>
      </c>
      <c r="M15" s="19" t="str">
        <f t="shared" si="6"/>
        <v>-</v>
      </c>
      <c r="N15" s="19">
        <v>0</v>
      </c>
      <c r="O15" s="19">
        <f t="shared" ref="O15:P15" si="23">D15/7</f>
        <v>0</v>
      </c>
      <c r="P15" s="19">
        <f t="shared" si="23"/>
        <v>0</v>
      </c>
      <c r="Q15" s="19" t="e">
        <f t="shared" si="8"/>
        <v>#DIV/0!</v>
      </c>
      <c r="R15" s="43"/>
      <c r="S15" s="44"/>
      <c r="T15" s="45"/>
      <c r="U15" s="43">
        <v>0</v>
      </c>
      <c r="V15" s="43">
        <f t="shared" si="9"/>
        <v>0</v>
      </c>
      <c r="W15" s="43">
        <f t="shared" si="10"/>
        <v>0</v>
      </c>
      <c r="X15" s="43">
        <v>0</v>
      </c>
      <c r="Y15" s="43" t="e">
        <v>#N/A</v>
      </c>
      <c r="Z15" s="46" t="e">
        <f t="shared" si="11"/>
        <v>#N/A</v>
      </c>
      <c r="AA15" s="43" t="e">
        <v>#N/A</v>
      </c>
      <c r="AB15" s="43">
        <f t="shared" si="12"/>
        <v>0</v>
      </c>
      <c r="AC15" s="43">
        <v>-8.4600000000000009</v>
      </c>
      <c r="AD15" s="43">
        <v>-12.51</v>
      </c>
      <c r="AE15" s="43">
        <v>0</v>
      </c>
      <c r="AF15" s="48">
        <v>2.05446293494705</v>
      </c>
    </row>
    <row r="16" spans="1:32" s="47" customFormat="1" ht="15.75" customHeight="1" x14ac:dyDescent="0.2">
      <c r="A16" s="2" t="s">
        <v>44</v>
      </c>
      <c r="B16" s="2"/>
      <c r="C16" s="19">
        <f t="shared" si="4"/>
        <v>39.99</v>
      </c>
      <c r="D16" s="19">
        <v>1</v>
      </c>
      <c r="E16" s="19">
        <v>0</v>
      </c>
      <c r="F16" s="19">
        <v>39.99</v>
      </c>
      <c r="G16" s="19">
        <v>-2.2000000000000002</v>
      </c>
      <c r="H16" s="19">
        <f t="shared" si="1"/>
        <v>5.501375343835959E-2</v>
      </c>
      <c r="I16" s="19">
        <f t="shared" si="2"/>
        <v>0.22607129646995083</v>
      </c>
      <c r="J16" s="19">
        <f t="shared" si="5"/>
        <v>9.0405911458333339</v>
      </c>
      <c r="K16" s="19">
        <f t="shared" si="3"/>
        <v>9.0405911458333339</v>
      </c>
      <c r="L16" s="19">
        <v>81</v>
      </c>
      <c r="M16" s="19">
        <f t="shared" si="6"/>
        <v>1.2345679012345678E-2</v>
      </c>
      <c r="N16" s="19">
        <v>0</v>
      </c>
      <c r="O16" s="19">
        <f t="shared" ref="O16:P16" si="24">D16/7</f>
        <v>0.14285714285714285</v>
      </c>
      <c r="P16" s="19">
        <f t="shared" si="24"/>
        <v>0</v>
      </c>
      <c r="Q16" s="19">
        <f t="shared" si="8"/>
        <v>0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2.2000000000000002</v>
      </c>
      <c r="X16" s="43">
        <v>1</v>
      </c>
      <c r="Y16" s="43" t="s">
        <v>48</v>
      </c>
      <c r="Z16" s="46">
        <f t="shared" si="11"/>
        <v>-0.75</v>
      </c>
      <c r="AA16" s="43">
        <v>0.79151504629629643</v>
      </c>
      <c r="AB16" s="43">
        <f t="shared" si="12"/>
        <v>-1.7809088541666669</v>
      </c>
      <c r="AC16" s="43">
        <v>-8.4600000000000009</v>
      </c>
      <c r="AD16" s="43">
        <v>-12.51</v>
      </c>
      <c r="AE16" s="43">
        <v>0</v>
      </c>
      <c r="AF16" s="48" t="e">
        <v>#N/A</v>
      </c>
    </row>
    <row r="17" spans="1:32" s="47" customFormat="1" ht="15.75" customHeight="1" x14ac:dyDescent="0.2">
      <c r="A17" s="2" t="s">
        <v>45</v>
      </c>
      <c r="B17" s="2"/>
      <c r="C17" s="19" t="str">
        <f t="shared" si="4"/>
        <v xml:space="preserve"> - </v>
      </c>
      <c r="D17" s="19">
        <v>0</v>
      </c>
      <c r="E17" s="19">
        <v>0</v>
      </c>
      <c r="F17" s="19">
        <v>0</v>
      </c>
      <c r="G17" s="19">
        <v>0</v>
      </c>
      <c r="H17" s="19" t="e">
        <f t="shared" si="1"/>
        <v>#DIV/0!</v>
      </c>
      <c r="I17" s="19" t="e">
        <f t="shared" si="2"/>
        <v>#DIV/0!</v>
      </c>
      <c r="J17" s="19">
        <f t="shared" si="5"/>
        <v>0</v>
      </c>
      <c r="K17" s="19" t="e">
        <f t="shared" si="3"/>
        <v>#DIV/0!</v>
      </c>
      <c r="L17" s="19">
        <v>0</v>
      </c>
      <c r="M17" s="19" t="str">
        <f t="shared" si="6"/>
        <v>-</v>
      </c>
      <c r="N17" s="19">
        <v>0</v>
      </c>
      <c r="O17" s="19">
        <f t="shared" ref="O17:P17" si="25">D17/7</f>
        <v>0</v>
      </c>
      <c r="P17" s="19">
        <f t="shared" si="25"/>
        <v>0</v>
      </c>
      <c r="Q17" s="19" t="e">
        <f t="shared" si="8"/>
        <v>#DIV/0!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s">
        <v>48</v>
      </c>
      <c r="Z17" s="46">
        <f t="shared" si="11"/>
        <v>-0.75</v>
      </c>
      <c r="AA17" s="43">
        <v>0.79151504629629643</v>
      </c>
      <c r="AB17" s="43">
        <f t="shared" si="12"/>
        <v>0</v>
      </c>
      <c r="AC17" s="43">
        <v>-8.4600000000000009</v>
      </c>
      <c r="AD17" s="43">
        <v>-12.51</v>
      </c>
      <c r="AE17" s="43">
        <v>0</v>
      </c>
      <c r="AF17" s="48" t="e">
        <v>#N/A</v>
      </c>
    </row>
    <row r="18" spans="1:32" s="47" customFormat="1" ht="15.75" customHeight="1" x14ac:dyDescent="0.2">
      <c r="A18" s="2" t="s">
        <v>46</v>
      </c>
      <c r="B18" s="2"/>
      <c r="C18" s="19" t="str">
        <f t="shared" si="4"/>
        <v xml:space="preserve"> - </v>
      </c>
      <c r="D18" s="19">
        <v>0</v>
      </c>
      <c r="E18" s="19">
        <v>0</v>
      </c>
      <c r="F18" s="19">
        <v>0</v>
      </c>
      <c r="G18" s="19">
        <v>0</v>
      </c>
      <c r="H18" s="19" t="e">
        <f t="shared" si="1"/>
        <v>#DIV/0!</v>
      </c>
      <c r="I18" s="19" t="e">
        <f t="shared" si="2"/>
        <v>#DIV/0!</v>
      </c>
      <c r="J18" s="19">
        <f t="shared" si="5"/>
        <v>0</v>
      </c>
      <c r="K18" s="19" t="e">
        <f t="shared" si="3"/>
        <v>#DIV/0!</v>
      </c>
      <c r="L18" s="19">
        <v>0</v>
      </c>
      <c r="M18" s="19" t="str">
        <f t="shared" si="6"/>
        <v>-</v>
      </c>
      <c r="N18" s="19">
        <v>0</v>
      </c>
      <c r="O18" s="19">
        <f t="shared" ref="O18:P18" si="26">D18/7</f>
        <v>0</v>
      </c>
      <c r="P18" s="19">
        <f t="shared" si="26"/>
        <v>0</v>
      </c>
      <c r="Q18" s="19" t="e">
        <f t="shared" si="8"/>
        <v>#DIV/0!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s">
        <v>48</v>
      </c>
      <c r="Z18" s="46">
        <f t="shared" ref="Z18:Z30" si="27">IF(OR(Y18="UsLargeStandardSize",Y18="UsSmallStandardSize"),-2.4,-1.2)</f>
        <v>-2.4</v>
      </c>
      <c r="AA18" s="43">
        <v>0.79151504629629643</v>
      </c>
      <c r="AB18" s="43">
        <f t="shared" si="12"/>
        <v>0</v>
      </c>
      <c r="AC18" s="43">
        <v>-8.4600000000000009</v>
      </c>
      <c r="AD18" s="43">
        <v>-12.51</v>
      </c>
      <c r="AE18" s="43">
        <v>0</v>
      </c>
      <c r="AF18" s="48" t="e">
        <v>#N/A</v>
      </c>
    </row>
    <row r="19" spans="1:32" s="47" customFormat="1" ht="15.75" customHeight="1" x14ac:dyDescent="0.2">
      <c r="A19" s="2" t="s">
        <v>47</v>
      </c>
      <c r="B19" s="2"/>
      <c r="C19" s="19" t="str">
        <f t="shared" si="4"/>
        <v xml:space="preserve"> - </v>
      </c>
      <c r="D19" s="19">
        <v>0</v>
      </c>
      <c r="E19" s="19">
        <v>0</v>
      </c>
      <c r="F19" s="19">
        <v>0</v>
      </c>
      <c r="G19" s="19">
        <v>0</v>
      </c>
      <c r="H19" s="19" t="e">
        <f t="shared" si="1"/>
        <v>#DIV/0!</v>
      </c>
      <c r="I19" s="19" t="e">
        <f t="shared" si="2"/>
        <v>#DIV/0!</v>
      </c>
      <c r="J19" s="19">
        <f t="shared" si="5"/>
        <v>0</v>
      </c>
      <c r="K19" s="19" t="e">
        <f t="shared" si="3"/>
        <v>#DIV/0!</v>
      </c>
      <c r="L19" s="19">
        <v>0</v>
      </c>
      <c r="M19" s="19" t="str">
        <f t="shared" si="6"/>
        <v>-</v>
      </c>
      <c r="N19" s="19">
        <v>0</v>
      </c>
      <c r="O19" s="19">
        <f t="shared" ref="O19:P19" si="28">D19/7</f>
        <v>0</v>
      </c>
      <c r="P19" s="19">
        <f t="shared" si="28"/>
        <v>0</v>
      </c>
      <c r="Q19" s="19" t="e">
        <f t="shared" si="8"/>
        <v>#DIV/0!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s">
        <v>48</v>
      </c>
      <c r="Z19" s="46">
        <f t="shared" si="27"/>
        <v>-2.4</v>
      </c>
      <c r="AA19" s="43">
        <v>0.79151504629629643</v>
      </c>
      <c r="AB19" s="43">
        <f t="shared" si="12"/>
        <v>0</v>
      </c>
      <c r="AC19" s="43">
        <v>-8.4600000000000009</v>
      </c>
      <c r="AD19" s="43">
        <v>-12.51</v>
      </c>
      <c r="AE19" s="43">
        <v>0</v>
      </c>
      <c r="AF19" s="48" t="e">
        <v>#N/A</v>
      </c>
    </row>
    <row r="20" spans="1:32" s="47" customFormat="1" ht="15.75" customHeight="1" x14ac:dyDescent="0.2">
      <c r="A20" s="2" t="s">
        <v>49</v>
      </c>
      <c r="B20" s="2"/>
      <c r="C20" s="19">
        <f t="shared" si="4"/>
        <v>39.99</v>
      </c>
      <c r="D20" s="19">
        <v>1</v>
      </c>
      <c r="E20" s="19">
        <v>0</v>
      </c>
      <c r="F20" s="19">
        <v>39.99</v>
      </c>
      <c r="G20" s="19">
        <v>-46.530000000000008</v>
      </c>
      <c r="H20" s="19">
        <f t="shared" si="1"/>
        <v>1.1635408852213054</v>
      </c>
      <c r="I20" s="19">
        <f t="shared" si="2"/>
        <v>-0.98043031591231156</v>
      </c>
      <c r="J20" s="19">
        <f t="shared" si="5"/>
        <v>-39.207408333333341</v>
      </c>
      <c r="K20" s="19">
        <f t="shared" si="3"/>
        <v>-39.207408333333341</v>
      </c>
      <c r="L20" s="19">
        <v>75</v>
      </c>
      <c r="M20" s="19">
        <f t="shared" si="6"/>
        <v>1.3333333333333334E-2</v>
      </c>
      <c r="N20" s="19">
        <v>2</v>
      </c>
      <c r="O20" s="19">
        <f t="shared" ref="O20:P20" si="29">D20/7</f>
        <v>0.14285714285714285</v>
      </c>
      <c r="P20" s="19">
        <f t="shared" si="29"/>
        <v>0</v>
      </c>
      <c r="Q20" s="19">
        <f t="shared" si="8"/>
        <v>14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s">
        <v>48</v>
      </c>
      <c r="Z20" s="46">
        <f t="shared" si="27"/>
        <v>-2.4</v>
      </c>
      <c r="AA20" s="43">
        <v>0.79151504629629643</v>
      </c>
      <c r="AB20" s="43">
        <f t="shared" si="12"/>
        <v>-5.6989083333333337</v>
      </c>
      <c r="AC20" s="43">
        <v>-8.4600000000000009</v>
      </c>
      <c r="AD20" s="43">
        <v>-12.51</v>
      </c>
      <c r="AE20" s="43">
        <v>0</v>
      </c>
      <c r="AF20" s="48">
        <v>3.0033222591362101</v>
      </c>
    </row>
    <row r="21" spans="1:32" s="47" customFormat="1" ht="15.75" customHeight="1" x14ac:dyDescent="0.2">
      <c r="A21" s="2" t="s">
        <v>50</v>
      </c>
      <c r="B21" s="2"/>
      <c r="C21" s="19">
        <f t="shared" si="4"/>
        <v>31.99</v>
      </c>
      <c r="D21" s="19">
        <v>5</v>
      </c>
      <c r="E21" s="19">
        <v>0</v>
      </c>
      <c r="F21" s="19">
        <v>159.94999999999999</v>
      </c>
      <c r="G21" s="19">
        <v>-31.53</v>
      </c>
      <c r="H21" s="19">
        <f t="shared" si="1"/>
        <v>0.19712410128165053</v>
      </c>
      <c r="I21" s="19">
        <f t="shared" si="2"/>
        <v>-0.18078800666875081</v>
      </c>
      <c r="J21" s="19">
        <f t="shared" si="5"/>
        <v>-28.917041666666691</v>
      </c>
      <c r="K21" s="19">
        <f t="shared" si="3"/>
        <v>-5.7834083333333384</v>
      </c>
      <c r="L21" s="19">
        <v>48</v>
      </c>
      <c r="M21" s="19">
        <f t="shared" si="6"/>
        <v>0.10416666666666667</v>
      </c>
      <c r="N21" s="19">
        <v>499</v>
      </c>
      <c r="O21" s="19">
        <f t="shared" ref="O21:P21" si="30">D21/7</f>
        <v>0.7142857142857143</v>
      </c>
      <c r="P21" s="19">
        <f t="shared" si="30"/>
        <v>0</v>
      </c>
      <c r="Q21" s="19">
        <f t="shared" si="8"/>
        <v>698</v>
      </c>
      <c r="R21" s="43"/>
      <c r="S21" s="44"/>
      <c r="T21" s="45"/>
      <c r="U21" s="43">
        <v>2</v>
      </c>
      <c r="V21" s="43">
        <f t="shared" si="9"/>
        <v>0.4</v>
      </c>
      <c r="W21" s="43">
        <f t="shared" si="10"/>
        <v>15.765000000000001</v>
      </c>
      <c r="X21" s="43">
        <v>0</v>
      </c>
      <c r="Y21" s="43" t="s">
        <v>48</v>
      </c>
      <c r="Z21" s="46">
        <f t="shared" si="27"/>
        <v>-2.4</v>
      </c>
      <c r="AA21" s="43">
        <v>0.79151504629629643</v>
      </c>
      <c r="AB21" s="43">
        <f t="shared" si="12"/>
        <v>-28.49454166666667</v>
      </c>
      <c r="AC21" s="43">
        <v>-8.4600000000000009</v>
      </c>
      <c r="AD21" s="43">
        <v>-12.51</v>
      </c>
      <c r="AE21" s="43">
        <v>0</v>
      </c>
      <c r="AF21" s="48" t="e">
        <v>#N/A</v>
      </c>
    </row>
    <row r="22" spans="1:32" s="47" customFormat="1" ht="15.75" customHeight="1" x14ac:dyDescent="0.2">
      <c r="A22" s="2" t="s">
        <v>51</v>
      </c>
      <c r="B22" s="2"/>
      <c r="C22" s="19">
        <f t="shared" si="4"/>
        <v>29.990000000000002</v>
      </c>
      <c r="D22" s="19">
        <v>18</v>
      </c>
      <c r="E22" s="19">
        <v>0</v>
      </c>
      <c r="F22" s="19">
        <v>539.82000000000005</v>
      </c>
      <c r="G22" s="19">
        <v>-100.71</v>
      </c>
      <c r="H22" s="19">
        <f t="shared" si="1"/>
        <v>0.18656218739579858</v>
      </c>
      <c r="I22" s="19">
        <f t="shared" si="2"/>
        <v>-0.22582221851728349</v>
      </c>
      <c r="J22" s="19">
        <f t="shared" si="5"/>
        <v>-121.90334999999999</v>
      </c>
      <c r="K22" s="19">
        <f t="shared" si="3"/>
        <v>-6.7724083333333329</v>
      </c>
      <c r="L22" s="19">
        <v>195</v>
      </c>
      <c r="M22" s="19">
        <f t="shared" si="6"/>
        <v>9.2307692307692313E-2</v>
      </c>
      <c r="N22" s="19">
        <v>484</v>
      </c>
      <c r="O22" s="19">
        <f t="shared" ref="O22:P22" si="31">D22/7</f>
        <v>2.5714285714285716</v>
      </c>
      <c r="P22" s="19">
        <f t="shared" si="31"/>
        <v>0</v>
      </c>
      <c r="Q22" s="19">
        <f t="shared" si="8"/>
        <v>188</v>
      </c>
      <c r="R22" s="43"/>
      <c r="S22" s="44"/>
      <c r="T22" s="45"/>
      <c r="U22" s="43">
        <v>9</v>
      </c>
      <c r="V22" s="43">
        <f t="shared" si="9"/>
        <v>0.5</v>
      </c>
      <c r="W22" s="43">
        <f t="shared" si="10"/>
        <v>7.1935714285714285</v>
      </c>
      <c r="X22" s="43">
        <v>5</v>
      </c>
      <c r="Y22" s="43" t="s">
        <v>48</v>
      </c>
      <c r="Z22" s="46">
        <f t="shared" si="27"/>
        <v>-2.4</v>
      </c>
      <c r="AA22" s="43">
        <v>0.79151504629629643</v>
      </c>
      <c r="AB22" s="43">
        <f t="shared" si="12"/>
        <v>-102.58035000000001</v>
      </c>
      <c r="AC22" s="43">
        <v>-8.4600000000000009</v>
      </c>
      <c r="AD22" s="43">
        <v>-12.51</v>
      </c>
      <c r="AE22" s="43">
        <v>0</v>
      </c>
      <c r="AF22" s="48">
        <v>1.7255813953488299</v>
      </c>
    </row>
    <row r="23" spans="1:32" s="47" customFormat="1" ht="15.75" customHeight="1" x14ac:dyDescent="0.2">
      <c r="A23" s="2" t="s">
        <v>52</v>
      </c>
      <c r="B23" s="2"/>
      <c r="C23" s="19">
        <f t="shared" si="4"/>
        <v>29.990000000000002</v>
      </c>
      <c r="D23" s="19">
        <v>40</v>
      </c>
      <c r="E23" s="19">
        <v>0</v>
      </c>
      <c r="F23" s="19">
        <v>1199.6000000000001</v>
      </c>
      <c r="G23" s="19">
        <v>-160.23000000000002</v>
      </c>
      <c r="H23" s="19">
        <f t="shared" si="1"/>
        <v>0.13356952317439147</v>
      </c>
      <c r="I23" s="19">
        <f t="shared" si="2"/>
        <v>-0.17282955429587638</v>
      </c>
      <c r="J23" s="19">
        <f t="shared" si="5"/>
        <v>-207.32633333333331</v>
      </c>
      <c r="K23" s="19">
        <f t="shared" si="3"/>
        <v>-5.1831583333333331</v>
      </c>
      <c r="L23" s="19">
        <v>251</v>
      </c>
      <c r="M23" s="19">
        <f t="shared" si="6"/>
        <v>0.15936254980079681</v>
      </c>
      <c r="N23" s="19">
        <v>440</v>
      </c>
      <c r="O23" s="19">
        <f t="shared" ref="O23:P23" si="32">D23/7</f>
        <v>5.7142857142857144</v>
      </c>
      <c r="P23" s="19">
        <f t="shared" si="32"/>
        <v>0</v>
      </c>
      <c r="Q23" s="19">
        <f t="shared" si="8"/>
        <v>77</v>
      </c>
      <c r="R23" s="43"/>
      <c r="S23" s="44"/>
      <c r="T23" s="45"/>
      <c r="U23" s="43">
        <v>11</v>
      </c>
      <c r="V23" s="43">
        <f t="shared" si="9"/>
        <v>0.27500000000000002</v>
      </c>
      <c r="W23" s="43">
        <f t="shared" si="10"/>
        <v>13.352500000000001</v>
      </c>
      <c r="X23" s="43">
        <v>1</v>
      </c>
      <c r="Y23" s="43" t="s">
        <v>48</v>
      </c>
      <c r="Z23" s="46">
        <f t="shared" si="27"/>
        <v>-2.4</v>
      </c>
      <c r="AA23" s="43">
        <v>0.79151504629629643</v>
      </c>
      <c r="AB23" s="43">
        <f t="shared" si="12"/>
        <v>-227.95633333333336</v>
      </c>
      <c r="AC23" s="43">
        <v>-8.4600000000000009</v>
      </c>
      <c r="AD23" s="43">
        <v>-12.51</v>
      </c>
      <c r="AE23" s="43">
        <v>0</v>
      </c>
      <c r="AF23" s="48">
        <v>1.63770250368188</v>
      </c>
    </row>
    <row r="24" spans="1:32" s="47" customFormat="1" ht="15.75" customHeight="1" x14ac:dyDescent="0.2">
      <c r="A24" s="2" t="s">
        <v>53</v>
      </c>
      <c r="B24" s="2"/>
      <c r="C24" s="19">
        <f t="shared" si="4"/>
        <v>33.610689655172422</v>
      </c>
      <c r="D24" s="19">
        <v>29</v>
      </c>
      <c r="E24" s="19">
        <v>0</v>
      </c>
      <c r="F24" s="19">
        <v>974.71000000000015</v>
      </c>
      <c r="G24" s="19">
        <v>-143.38</v>
      </c>
      <c r="H24" s="19">
        <f t="shared" si="1"/>
        <v>0.14710016312544241</v>
      </c>
      <c r="I24" s="19">
        <f t="shared" si="2"/>
        <v>-9.0565236497693241E-2</v>
      </c>
      <c r="J24" s="19">
        <f t="shared" si="5"/>
        <v>-88.274841666666589</v>
      </c>
      <c r="K24" s="19">
        <f t="shared" si="3"/>
        <v>-3.0439600574712617</v>
      </c>
      <c r="L24" s="19">
        <v>281</v>
      </c>
      <c r="M24" s="19">
        <f t="shared" si="6"/>
        <v>0.10320284697508897</v>
      </c>
      <c r="N24" s="19">
        <v>411</v>
      </c>
      <c r="O24" s="19">
        <f t="shared" ref="O24:P24" si="33">D24/7</f>
        <v>4.1428571428571432</v>
      </c>
      <c r="P24" s="19">
        <f t="shared" si="33"/>
        <v>0</v>
      </c>
      <c r="Q24" s="19">
        <f t="shared" si="8"/>
        <v>99</v>
      </c>
      <c r="R24" s="43"/>
      <c r="S24" s="44"/>
      <c r="T24" s="45"/>
      <c r="U24" s="43">
        <v>7</v>
      </c>
      <c r="V24" s="43">
        <f t="shared" si="9"/>
        <v>0.2413793103448276</v>
      </c>
      <c r="W24" s="43">
        <f t="shared" si="10"/>
        <v>20.482857142857142</v>
      </c>
      <c r="X24" s="43">
        <v>0</v>
      </c>
      <c r="Y24" s="43" t="s">
        <v>48</v>
      </c>
      <c r="Z24" s="46">
        <f t="shared" si="27"/>
        <v>-2.4</v>
      </c>
      <c r="AA24" s="43">
        <v>0.79151504629629643</v>
      </c>
      <c r="AB24" s="43">
        <f t="shared" si="12"/>
        <v>-165.26834166666669</v>
      </c>
      <c r="AC24" s="43">
        <v>-8.4600000000000009</v>
      </c>
      <c r="AD24" s="43">
        <v>-12.51</v>
      </c>
      <c r="AE24" s="43">
        <v>0</v>
      </c>
      <c r="AF24" s="43">
        <v>1.7868020304568499</v>
      </c>
    </row>
    <row r="25" spans="1:32" s="47" customFormat="1" ht="15.75" customHeight="1" x14ac:dyDescent="0.2">
      <c r="A25" s="2" t="s">
        <v>54</v>
      </c>
      <c r="B25" s="2"/>
      <c r="C25" s="19">
        <f t="shared" si="4"/>
        <v>34.99</v>
      </c>
      <c r="D25" s="19">
        <v>13</v>
      </c>
      <c r="E25" s="19">
        <v>0</v>
      </c>
      <c r="F25" s="19">
        <v>454.87000000000006</v>
      </c>
      <c r="G25" s="19">
        <v>-113.7</v>
      </c>
      <c r="H25" s="19">
        <f t="shared" si="1"/>
        <v>0.24996152746938682</v>
      </c>
      <c r="I25" s="19">
        <f t="shared" si="2"/>
        <v>-0.16214810458665832</v>
      </c>
      <c r="J25" s="19">
        <f t="shared" si="5"/>
        <v>-73.75630833333328</v>
      </c>
      <c r="K25" s="19">
        <f t="shared" si="3"/>
        <v>-5.6735621794871758</v>
      </c>
      <c r="L25" s="19">
        <v>204</v>
      </c>
      <c r="M25" s="19">
        <f t="shared" si="6"/>
        <v>6.3725490196078427E-2</v>
      </c>
      <c r="N25" s="19">
        <v>391</v>
      </c>
      <c r="O25" s="19">
        <f t="shared" ref="O25:P25" si="34">D25/7</f>
        <v>1.8571428571428572</v>
      </c>
      <c r="P25" s="19">
        <f t="shared" si="34"/>
        <v>0</v>
      </c>
      <c r="Q25" s="19">
        <f t="shared" si="8"/>
        <v>210</v>
      </c>
      <c r="R25" s="43"/>
      <c r="S25" s="44"/>
      <c r="T25" s="45"/>
      <c r="U25" s="43">
        <v>5</v>
      </c>
      <c r="V25" s="43">
        <f t="shared" si="9"/>
        <v>0.38461538461538464</v>
      </c>
      <c r="W25" s="43">
        <f t="shared" si="10"/>
        <v>16.242857142857144</v>
      </c>
      <c r="X25" s="43">
        <v>2</v>
      </c>
      <c r="Y25" s="43" t="s">
        <v>48</v>
      </c>
      <c r="Z25" s="46">
        <f t="shared" si="27"/>
        <v>-2.4</v>
      </c>
      <c r="AA25" s="43">
        <v>0.79151504629629643</v>
      </c>
      <c r="AB25" s="43">
        <f t="shared" si="12"/>
        <v>-74.085808333333333</v>
      </c>
      <c r="AC25" s="43">
        <v>-8.4600000000000009</v>
      </c>
      <c r="AD25" s="43">
        <v>-12.51</v>
      </c>
      <c r="AE25" s="43">
        <v>0</v>
      </c>
      <c r="AF25" s="48">
        <v>1.8130511463844701</v>
      </c>
    </row>
    <row r="26" spans="1:32" s="47" customFormat="1" ht="15.75" customHeight="1" x14ac:dyDescent="0.2">
      <c r="A26" s="2" t="s">
        <v>55</v>
      </c>
      <c r="B26" s="2"/>
      <c r="C26" s="19">
        <f t="shared" si="4"/>
        <v>34.99</v>
      </c>
      <c r="D26" s="19">
        <v>10</v>
      </c>
      <c r="E26" s="19">
        <v>0</v>
      </c>
      <c r="F26" s="19">
        <v>349.90000000000003</v>
      </c>
      <c r="G26" s="19">
        <v>-66.8</v>
      </c>
      <c r="H26" s="19">
        <f t="shared" si="1"/>
        <v>0.1909116890540154</v>
      </c>
      <c r="I26" s="19">
        <f t="shared" si="2"/>
        <v>-0.10309826617128702</v>
      </c>
      <c r="J26" s="19">
        <f t="shared" si="5"/>
        <v>-36.074083333333334</v>
      </c>
      <c r="K26" s="19">
        <f t="shared" si="3"/>
        <v>-3.6074083333333333</v>
      </c>
      <c r="L26" s="19">
        <v>186</v>
      </c>
      <c r="M26" s="19">
        <f t="shared" si="6"/>
        <v>5.3763440860215055E-2</v>
      </c>
      <c r="N26" s="19">
        <v>378</v>
      </c>
      <c r="O26" s="19">
        <f t="shared" ref="O26:P26" si="35">D26/7</f>
        <v>1.4285714285714286</v>
      </c>
      <c r="P26" s="19">
        <f t="shared" si="35"/>
        <v>0</v>
      </c>
      <c r="Q26" s="19">
        <f t="shared" si="8"/>
        <v>264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66.8</v>
      </c>
      <c r="X26" s="43">
        <v>1</v>
      </c>
      <c r="Y26" s="43" t="s">
        <v>48</v>
      </c>
      <c r="Z26" s="46">
        <f t="shared" si="27"/>
        <v>-2.4</v>
      </c>
      <c r="AA26" s="43">
        <v>0.79151504629629643</v>
      </c>
      <c r="AB26" s="43">
        <f t="shared" si="12"/>
        <v>-56.98908333333334</v>
      </c>
      <c r="AC26" s="43">
        <v>-8.4600000000000009</v>
      </c>
      <c r="AD26" s="43">
        <v>-12.51</v>
      </c>
      <c r="AE26" s="43">
        <v>0</v>
      </c>
      <c r="AF26" s="48">
        <v>1.8692307692307599</v>
      </c>
    </row>
    <row r="27" spans="1:32" s="47" customFormat="1" ht="15.75" customHeight="1" x14ac:dyDescent="0.2">
      <c r="A27" s="2" t="s">
        <v>56</v>
      </c>
      <c r="B27" s="2"/>
      <c r="C27" s="19">
        <f t="shared" si="4"/>
        <v>34.99</v>
      </c>
      <c r="D27" s="19">
        <v>16</v>
      </c>
      <c r="E27" s="19">
        <v>0</v>
      </c>
      <c r="F27" s="19">
        <v>559.84</v>
      </c>
      <c r="G27" s="19">
        <v>-36.519999999999996</v>
      </c>
      <c r="H27" s="19">
        <f t="shared" si="1"/>
        <v>6.5232923692483555E-2</v>
      </c>
      <c r="I27" s="19">
        <f t="shared" si="2"/>
        <v>2.2580499190244893E-2</v>
      </c>
      <c r="J27" s="19">
        <f t="shared" si="5"/>
        <v>12.641466666666702</v>
      </c>
      <c r="K27" s="19">
        <f t="shared" si="3"/>
        <v>0.79009166666666886</v>
      </c>
      <c r="L27" s="19">
        <v>133</v>
      </c>
      <c r="M27" s="19">
        <f t="shared" si="6"/>
        <v>0.12030075187969924</v>
      </c>
      <c r="N27" s="19">
        <v>346</v>
      </c>
      <c r="O27" s="19">
        <f t="shared" ref="O27:P27" si="36">D27/7</f>
        <v>2.2857142857142856</v>
      </c>
      <c r="P27" s="19">
        <f t="shared" si="36"/>
        <v>0</v>
      </c>
      <c r="Q27" s="19">
        <f t="shared" si="8"/>
        <v>151</v>
      </c>
      <c r="R27" s="43"/>
      <c r="S27" s="44"/>
      <c r="T27" s="45"/>
      <c r="U27" s="43">
        <v>1</v>
      </c>
      <c r="V27" s="43">
        <f t="shared" si="9"/>
        <v>6.25E-2</v>
      </c>
      <c r="W27" s="43">
        <f t="shared" si="10"/>
        <v>12.173333333333332</v>
      </c>
      <c r="X27" s="43">
        <v>2</v>
      </c>
      <c r="Y27" s="43" t="s">
        <v>48</v>
      </c>
      <c r="Z27" s="46">
        <f t="shared" si="27"/>
        <v>-2.4</v>
      </c>
      <c r="AA27" s="43">
        <v>0.79151504629629643</v>
      </c>
      <c r="AB27" s="43">
        <f t="shared" si="12"/>
        <v>-91.182533333333339</v>
      </c>
      <c r="AC27" s="43">
        <v>-8.4600000000000009</v>
      </c>
      <c r="AD27" s="43">
        <v>-12.51</v>
      </c>
      <c r="AE27" s="43">
        <v>0</v>
      </c>
      <c r="AF27" s="48">
        <v>0.82266009852216704</v>
      </c>
    </row>
    <row r="28" spans="1:32" s="47" customFormat="1" ht="15.75" customHeight="1" x14ac:dyDescent="0.2">
      <c r="A28" s="2" t="s">
        <v>57</v>
      </c>
      <c r="B28" s="2"/>
      <c r="C28" s="19">
        <f t="shared" si="4"/>
        <v>34.99</v>
      </c>
      <c r="D28" s="19">
        <v>17</v>
      </c>
      <c r="E28" s="19">
        <v>0</v>
      </c>
      <c r="F28" s="19">
        <v>594.83000000000004</v>
      </c>
      <c r="G28" s="19">
        <v>-40.049999999999997</v>
      </c>
      <c r="H28" s="19">
        <f t="shared" si="1"/>
        <v>6.7330161558764673E-2</v>
      </c>
      <c r="I28" s="19">
        <f t="shared" si="2"/>
        <v>2.0483261323963671E-2</v>
      </c>
      <c r="J28" s="19">
        <f t="shared" si="5"/>
        <v>12.184058333333311</v>
      </c>
      <c r="K28" s="19">
        <f t="shared" si="3"/>
        <v>0.71670931372548896</v>
      </c>
      <c r="L28" s="19">
        <v>167</v>
      </c>
      <c r="M28" s="19">
        <f t="shared" si="6"/>
        <v>0.10179640718562874</v>
      </c>
      <c r="N28" s="19">
        <v>329</v>
      </c>
      <c r="O28" s="19">
        <f t="shared" ref="O28:P28" si="37">D28/7</f>
        <v>2.4285714285714284</v>
      </c>
      <c r="P28" s="19">
        <f t="shared" si="37"/>
        <v>0</v>
      </c>
      <c r="Q28" s="19">
        <f t="shared" si="8"/>
        <v>135</v>
      </c>
      <c r="R28" s="43"/>
      <c r="S28" s="44"/>
      <c r="T28" s="45"/>
      <c r="U28" s="43">
        <v>5</v>
      </c>
      <c r="V28" s="43">
        <f t="shared" si="9"/>
        <v>0.29411764705882354</v>
      </c>
      <c r="W28" s="43">
        <f t="shared" si="10"/>
        <v>6.6749999999999998</v>
      </c>
      <c r="X28" s="43">
        <v>1</v>
      </c>
      <c r="Y28" s="43" t="s">
        <v>48</v>
      </c>
      <c r="Z28" s="46">
        <f t="shared" si="27"/>
        <v>-2.4</v>
      </c>
      <c r="AA28" s="43">
        <v>0.79151504629629643</v>
      </c>
      <c r="AB28" s="43">
        <f t="shared" si="12"/>
        <v>-96.881441666666674</v>
      </c>
      <c r="AC28" s="43">
        <v>-8.4600000000000009</v>
      </c>
      <c r="AD28" s="43">
        <v>-12.51</v>
      </c>
      <c r="AE28" s="43">
        <v>0</v>
      </c>
      <c r="AF28" s="48">
        <v>0.91282051282051202</v>
      </c>
    </row>
    <row r="29" spans="1:32" s="47" customFormat="1" ht="15.75" customHeight="1" x14ac:dyDescent="0.2">
      <c r="A29" s="2" t="s">
        <v>58</v>
      </c>
      <c r="B29" s="2"/>
      <c r="C29" s="19">
        <f t="shared" si="4"/>
        <v>34.99</v>
      </c>
      <c r="D29" s="19">
        <v>24</v>
      </c>
      <c r="E29" s="19">
        <v>0</v>
      </c>
      <c r="F29" s="19">
        <v>839.7600000000001</v>
      </c>
      <c r="G29" s="19">
        <v>-27.869999999999997</v>
      </c>
      <c r="H29" s="19">
        <f t="shared" si="1"/>
        <v>3.3188053729637033E-2</v>
      </c>
      <c r="I29" s="19">
        <f t="shared" si="2"/>
        <v>5.462536915309138E-2</v>
      </c>
      <c r="J29" s="19">
        <f t="shared" si="5"/>
        <v>45.872200000000021</v>
      </c>
      <c r="K29" s="19">
        <f t="shared" si="3"/>
        <v>1.9113416666666676</v>
      </c>
      <c r="L29" s="19">
        <v>68</v>
      </c>
      <c r="M29" s="19">
        <f t="shared" si="6"/>
        <v>0.35294117647058826</v>
      </c>
      <c r="N29" s="19">
        <v>328</v>
      </c>
      <c r="O29" s="19">
        <f t="shared" ref="O29:P29" si="38">D29/7</f>
        <v>3.4285714285714284</v>
      </c>
      <c r="P29" s="19">
        <f t="shared" si="38"/>
        <v>0</v>
      </c>
      <c r="Q29" s="19">
        <f t="shared" si="8"/>
        <v>95</v>
      </c>
      <c r="R29" s="43"/>
      <c r="S29" s="44"/>
      <c r="T29" s="45"/>
      <c r="U29" s="43">
        <v>3</v>
      </c>
      <c r="V29" s="43">
        <f t="shared" si="9"/>
        <v>0.125</v>
      </c>
      <c r="W29" s="43">
        <f t="shared" si="10"/>
        <v>9.2899999999999991</v>
      </c>
      <c r="X29" s="43">
        <v>0</v>
      </c>
      <c r="Y29" s="43" t="s">
        <v>48</v>
      </c>
      <c r="Z29" s="46">
        <f t="shared" si="27"/>
        <v>-2.4</v>
      </c>
      <c r="AA29" s="43">
        <v>0.79151504629629643</v>
      </c>
      <c r="AB29" s="43">
        <f t="shared" si="12"/>
        <v>-136.77379999999999</v>
      </c>
      <c r="AC29" s="43">
        <v>-8.4600000000000009</v>
      </c>
      <c r="AD29" s="43">
        <v>-12.51</v>
      </c>
      <c r="AE29" s="43">
        <v>0</v>
      </c>
      <c r="AF29" s="48">
        <v>1.0569105691056899</v>
      </c>
    </row>
    <row r="30" spans="1:32" s="47" customFormat="1" ht="15.75" customHeight="1" x14ac:dyDescent="0.2">
      <c r="A30" s="2" t="s">
        <v>59</v>
      </c>
      <c r="B30" s="2"/>
      <c r="C30" s="19">
        <f t="shared" si="4"/>
        <v>34.99</v>
      </c>
      <c r="D30" s="19">
        <v>23</v>
      </c>
      <c r="E30" s="19">
        <v>0</v>
      </c>
      <c r="F30" s="19">
        <v>804.7700000000001</v>
      </c>
      <c r="G30" s="19">
        <v>-33.790000000000006</v>
      </c>
      <c r="H30" s="19">
        <f t="shared" si="1"/>
        <v>4.1987151608534119E-2</v>
      </c>
      <c r="I30" s="19">
        <f t="shared" si="2"/>
        <v>4.5826271274194336E-2</v>
      </c>
      <c r="J30" s="19">
        <f t="shared" si="5"/>
        <v>36.87960833333338</v>
      </c>
      <c r="K30" s="19">
        <f t="shared" si="3"/>
        <v>1.60346123188406</v>
      </c>
      <c r="L30" s="19">
        <v>93</v>
      </c>
      <c r="M30" s="19">
        <f t="shared" si="6"/>
        <v>0.24731182795698925</v>
      </c>
      <c r="N30" s="19">
        <v>285</v>
      </c>
      <c r="O30" s="19">
        <f t="shared" ref="O30:P30" si="39">D30/7</f>
        <v>3.2857142857142856</v>
      </c>
      <c r="P30" s="19">
        <f t="shared" si="39"/>
        <v>0</v>
      </c>
      <c r="Q30" s="19">
        <f t="shared" si="8"/>
        <v>86</v>
      </c>
      <c r="R30" s="43"/>
      <c r="S30" s="44"/>
      <c r="T30" s="45"/>
      <c r="U30" s="43">
        <v>3</v>
      </c>
      <c r="V30" s="43">
        <f t="shared" si="9"/>
        <v>0.13043478260869565</v>
      </c>
      <c r="W30" s="43">
        <f t="shared" si="10"/>
        <v>6.7580000000000009</v>
      </c>
      <c r="X30" s="43">
        <v>2</v>
      </c>
      <c r="Y30" s="43" t="s">
        <v>48</v>
      </c>
      <c r="Z30" s="46">
        <f t="shared" si="27"/>
        <v>-2.4</v>
      </c>
      <c r="AA30" s="43">
        <v>0.79151504629629643</v>
      </c>
      <c r="AB30" s="43">
        <f t="shared" si="12"/>
        <v>-131.0748916666667</v>
      </c>
      <c r="AC30" s="43">
        <v>-8.4600000000000009</v>
      </c>
      <c r="AD30" s="43">
        <v>-12.51</v>
      </c>
      <c r="AE30" s="43">
        <v>0</v>
      </c>
      <c r="AF30" s="49">
        <v>0.73005093378607799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233" priority="1" operator="lessThan">
      <formula>100</formula>
    </cfRule>
  </conditionalFormatting>
  <conditionalFormatting sqref="Q1:Q4 Q31:Q1000">
    <cfRule type="cellIs" dxfId="232" priority="2" operator="lessThan">
      <formula>100</formula>
    </cfRule>
  </conditionalFormatting>
  <conditionalFormatting sqref="I1:I4 I31:I1000">
    <cfRule type="cellIs" dxfId="231" priority="3" operator="lessThan">
      <formula>0.05</formula>
    </cfRule>
  </conditionalFormatting>
  <conditionalFormatting sqref="Q5">
    <cfRule type="cellIs" dxfId="230" priority="4" operator="lessThan">
      <formula>100</formula>
    </cfRule>
  </conditionalFormatting>
  <conditionalFormatting sqref="Q5">
    <cfRule type="cellIs" dxfId="229" priority="5" operator="lessThan">
      <formula>100</formula>
    </cfRule>
  </conditionalFormatting>
  <conditionalFormatting sqref="I5">
    <cfRule type="cellIs" dxfId="228" priority="6" operator="lessThan">
      <formula>0.05</formula>
    </cfRule>
  </conditionalFormatting>
  <conditionalFormatting sqref="Q6:Q30">
    <cfRule type="cellIs" dxfId="227" priority="7" operator="lessThan">
      <formula>100</formula>
    </cfRule>
  </conditionalFormatting>
  <conditionalFormatting sqref="Q6:Q30">
    <cfRule type="cellIs" dxfId="226" priority="8" operator="lessThan">
      <formula>100</formula>
    </cfRule>
  </conditionalFormatting>
  <conditionalFormatting sqref="I6:I30">
    <cfRule type="cellIs" dxfId="225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50.6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6640625" customWidth="1"/>
    <col min="30" max="30" width="11.5" customWidth="1"/>
    <col min="31" max="31" width="10.1640625" customWidth="1"/>
    <col min="32" max="32" width="14.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IFERROR(__xludf.DUMMYFUNCTION("IFERROR(VLOOKUP(B2,IMPORTRANGE(""https://docs.google.com/spreadsheets/d/1V-qh4gaE8Fnon_cFgLuR_3iyE-fuVbrHr9YQylaPLK4/edit#gid=0"",""Sheet1!A2:F100""),2,FALSE),"""")"),"")</f>
        <v/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IFERROR(__xludf.DUMMYFUNCTION("IFERROR(VLOOKUP(B2,IMPORTRANGE(""https://docs.google.com/spreadsheets/d/1V-qh4gaE8Fnon_cFgLuR_3iyE-fuVbrHr9YQylaPLK4/edit?usp=sharing"",""Sheet1!A1:AA1000""),3,FALSE),"""")"),"")</f>
        <v/>
      </c>
      <c r="B2" s="4" t="s">
        <v>72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ht="16" x14ac:dyDescent="0.2">
      <c r="A3" s="5" t="s">
        <v>31</v>
      </c>
      <c r="B3" s="6"/>
      <c r="C3" s="7" t="e">
        <f>((AC30+AD30)/0.85)*-1</f>
        <v>#N/A</v>
      </c>
      <c r="D3" s="8">
        <f>SUM(D4:D99793)</f>
        <v>636</v>
      </c>
      <c r="E3" s="8"/>
      <c r="F3" s="9">
        <f t="shared" ref="F3:G3" si="0">SUM(F4:F99793)</f>
        <v>25632.189999999988</v>
      </c>
      <c r="G3" s="9">
        <f t="shared" si="0"/>
        <v>-1524.8699999999997</v>
      </c>
      <c r="H3" s="10">
        <f t="shared" ref="H3:H30" si="1">G3/F3*-1</f>
        <v>5.9490429807207278E-2</v>
      </c>
      <c r="I3" s="11" t="e">
        <f t="shared" ref="I3:I30" si="2">J3/F3</f>
        <v>#N/A</v>
      </c>
      <c r="J3" s="9" t="e">
        <f>SUM(J4:J99793)</f>
        <v>#N/A</v>
      </c>
      <c r="K3" s="9" t="e">
        <f t="shared" ref="K3:K30" si="3">J3/D3</f>
        <v>#N/A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116</v>
      </c>
      <c r="V3" s="10">
        <f>AVERAGE(V4:V99793)</f>
        <v>7.3223678108230855E-2</v>
      </c>
      <c r="W3" s="9">
        <f>ROUND(AVERAGE(W4:W99793),2)</f>
        <v>6.09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customHeight="1" x14ac:dyDescent="0.2">
      <c r="A4" s="2" t="s">
        <v>32</v>
      </c>
      <c r="B4" s="2"/>
      <c r="C4" s="19">
        <f t="shared" ref="C4:C30" si="4">IFERROR(F4/D4," - ")</f>
        <v>38.726111111111059</v>
      </c>
      <c r="D4" s="19">
        <v>72</v>
      </c>
      <c r="E4" s="19">
        <v>0</v>
      </c>
      <c r="F4" s="19">
        <v>2788.2799999999961</v>
      </c>
      <c r="G4" s="19">
        <v>-168.72</v>
      </c>
      <c r="H4" s="19">
        <f t="shared" si="1"/>
        <v>6.0510422195762345E-2</v>
      </c>
      <c r="I4" s="19">
        <f t="shared" si="2"/>
        <v>0.20200717377738164</v>
      </c>
      <c r="J4" s="19">
        <f t="shared" ref="J4:J30" si="5">F4*0.85+G4+AD4*D4+D4*AC4+AE4+AB4</f>
        <v>563.25256249999688</v>
      </c>
      <c r="K4" s="19">
        <f t="shared" si="3"/>
        <v>7.8229522569444008</v>
      </c>
      <c r="L4" s="19">
        <v>390</v>
      </c>
      <c r="M4" s="19">
        <f t="shared" ref="M4:M30" si="6">IFERROR(D4/L4,"-")</f>
        <v>0.18461538461538463</v>
      </c>
      <c r="N4" s="19">
        <v>521</v>
      </c>
      <c r="O4" s="19">
        <f t="shared" ref="O4:P4" si="7">D4/7</f>
        <v>10.285714285714286</v>
      </c>
      <c r="P4" s="19">
        <f t="shared" si="7"/>
        <v>0</v>
      </c>
      <c r="Q4" s="19">
        <f t="shared" ref="Q4:Q30" si="8">ROUNDDOWN(N4/(O4+P4),0)</f>
        <v>50</v>
      </c>
      <c r="R4" s="43"/>
      <c r="S4" s="44"/>
      <c r="T4" s="45"/>
      <c r="U4" s="43">
        <v>39</v>
      </c>
      <c r="V4" s="43">
        <f t="shared" ref="V4:V30" si="9">IFERROR(U4/D4,0)</f>
        <v>0.54166666666666663</v>
      </c>
      <c r="W4" s="43">
        <f t="shared" ref="W4:W30" si="10">IFERROR(G4/(U4+X4)*-1,0)</f>
        <v>3.8345454545454545</v>
      </c>
      <c r="X4" s="43">
        <v>5</v>
      </c>
      <c r="Y4" s="43" t="s">
        <v>48</v>
      </c>
      <c r="Z4" s="46">
        <f t="shared" ref="Z4:Z17" si="11">IF(OR(Y4="UsLargeStandardSize",Y4="UsSmallStandardSize"),-0.75,-0.48)</f>
        <v>-0.75</v>
      </c>
      <c r="AA4" s="43">
        <v>0.79151504629629643</v>
      </c>
      <c r="AB4" s="43">
        <f t="shared" ref="AB4:AB30" si="12">IFERROR(Z4*AA4*D4*3,0)</f>
        <v>-128.22543750000003</v>
      </c>
      <c r="AC4" s="43">
        <v>-8.4600000000000009</v>
      </c>
      <c r="AD4" s="43">
        <v>-12.51</v>
      </c>
      <c r="AE4" s="43">
        <v>0</v>
      </c>
      <c r="AF4" s="43"/>
    </row>
    <row r="5" spans="1:32" s="47" customFormat="1" ht="15.75" customHeight="1" x14ac:dyDescent="0.2">
      <c r="A5" s="2" t="s">
        <v>33</v>
      </c>
      <c r="B5" s="2"/>
      <c r="C5" s="19">
        <f t="shared" si="4"/>
        <v>37.580512820512823</v>
      </c>
      <c r="D5" s="19">
        <v>39</v>
      </c>
      <c r="E5" s="19">
        <v>0</v>
      </c>
      <c r="F5" s="19">
        <v>1465.64</v>
      </c>
      <c r="G5" s="19">
        <v>-211.37999999999994</v>
      </c>
      <c r="H5" s="19">
        <f t="shared" si="1"/>
        <v>0.14422368385142323</v>
      </c>
      <c r="I5" s="19">
        <f t="shared" si="2"/>
        <v>0.10038519328586841</v>
      </c>
      <c r="J5" s="19">
        <f t="shared" si="5"/>
        <v>147.12855468750018</v>
      </c>
      <c r="K5" s="19">
        <f t="shared" si="3"/>
        <v>3.7725270432692355</v>
      </c>
      <c r="L5" s="19">
        <v>425</v>
      </c>
      <c r="M5" s="19">
        <f t="shared" si="6"/>
        <v>9.1764705882352943E-2</v>
      </c>
      <c r="N5" s="19">
        <v>493</v>
      </c>
      <c r="O5" s="19">
        <f t="shared" ref="O5:P5" si="13">D5/7</f>
        <v>5.5714285714285712</v>
      </c>
      <c r="P5" s="19">
        <f t="shared" si="13"/>
        <v>0</v>
      </c>
      <c r="Q5" s="19">
        <f t="shared" si="8"/>
        <v>88</v>
      </c>
      <c r="R5" s="43"/>
      <c r="S5" s="44"/>
      <c r="T5" s="45"/>
      <c r="U5" s="43">
        <v>11</v>
      </c>
      <c r="V5" s="43">
        <f t="shared" si="9"/>
        <v>0.28205128205128205</v>
      </c>
      <c r="W5" s="43">
        <f t="shared" si="10"/>
        <v>10.568999999999997</v>
      </c>
      <c r="X5" s="43">
        <v>9</v>
      </c>
      <c r="Y5" s="43" t="s">
        <v>48</v>
      </c>
      <c r="Z5" s="46">
        <f t="shared" si="11"/>
        <v>-0.75</v>
      </c>
      <c r="AA5" s="43">
        <v>0.79151504629629643</v>
      </c>
      <c r="AB5" s="43">
        <f t="shared" si="12"/>
        <v>-69.455445312500004</v>
      </c>
      <c r="AC5" s="43">
        <v>-8.4600000000000009</v>
      </c>
      <c r="AD5" s="43">
        <v>-12.51</v>
      </c>
      <c r="AE5" s="43">
        <v>0</v>
      </c>
      <c r="AF5" s="43"/>
    </row>
    <row r="6" spans="1:32" s="47" customFormat="1" ht="15.75" customHeight="1" x14ac:dyDescent="0.2">
      <c r="A6" s="2" t="s">
        <v>34</v>
      </c>
      <c r="B6" s="2"/>
      <c r="C6" s="19">
        <f t="shared" si="4"/>
        <v>41.284411764705887</v>
      </c>
      <c r="D6" s="19">
        <v>34</v>
      </c>
      <c r="E6" s="19">
        <v>0</v>
      </c>
      <c r="F6" s="19">
        <v>1403.67</v>
      </c>
      <c r="G6" s="19">
        <v>-201.37</v>
      </c>
      <c r="H6" s="19">
        <f t="shared" si="1"/>
        <v>0.14345964507327219</v>
      </c>
      <c r="I6" s="19">
        <f t="shared" si="2"/>
        <v>0.15546289295798388</v>
      </c>
      <c r="J6" s="19">
        <f t="shared" si="5"/>
        <v>218.21859895833325</v>
      </c>
      <c r="K6" s="19">
        <f t="shared" si="3"/>
        <v>6.4181940870098018</v>
      </c>
      <c r="L6" s="19">
        <v>384</v>
      </c>
      <c r="M6" s="19">
        <f t="shared" si="6"/>
        <v>8.8541666666666671E-2</v>
      </c>
      <c r="N6" s="19">
        <v>461</v>
      </c>
      <c r="O6" s="19">
        <f t="shared" ref="O6:P6" si="14">D6/7</f>
        <v>4.8571428571428568</v>
      </c>
      <c r="P6" s="19">
        <f t="shared" si="14"/>
        <v>0</v>
      </c>
      <c r="Q6" s="19">
        <f t="shared" si="8"/>
        <v>94</v>
      </c>
      <c r="R6" s="43"/>
      <c r="S6" s="44"/>
      <c r="T6" s="45"/>
      <c r="U6" s="43">
        <v>10</v>
      </c>
      <c r="V6" s="43">
        <f t="shared" si="9"/>
        <v>0.29411764705882354</v>
      </c>
      <c r="W6" s="43">
        <f t="shared" si="10"/>
        <v>10.598421052631579</v>
      </c>
      <c r="X6" s="43">
        <v>9</v>
      </c>
      <c r="Y6" s="43" t="s">
        <v>48</v>
      </c>
      <c r="Z6" s="46">
        <f t="shared" si="11"/>
        <v>-0.75</v>
      </c>
      <c r="AA6" s="43">
        <v>0.79151504629629643</v>
      </c>
      <c r="AB6" s="43">
        <f t="shared" si="12"/>
        <v>-60.550901041666677</v>
      </c>
      <c r="AC6" s="43">
        <v>-8.4600000000000009</v>
      </c>
      <c r="AD6" s="43">
        <v>-12.51</v>
      </c>
      <c r="AE6" s="43">
        <v>0</v>
      </c>
      <c r="AF6" s="48">
        <v>0.92023974181650503</v>
      </c>
    </row>
    <row r="7" spans="1:32" s="47" customFormat="1" ht="15.75" customHeight="1" x14ac:dyDescent="0.2">
      <c r="A7" s="2" t="s">
        <v>35</v>
      </c>
      <c r="B7" s="2"/>
      <c r="C7" s="19">
        <f t="shared" si="4"/>
        <v>41.423333333333332</v>
      </c>
      <c r="D7" s="19">
        <v>30</v>
      </c>
      <c r="E7" s="19">
        <v>0</v>
      </c>
      <c r="F7" s="19">
        <v>1242.7</v>
      </c>
      <c r="G7" s="19">
        <v>-168.79999999999998</v>
      </c>
      <c r="H7" s="19">
        <f t="shared" si="1"/>
        <v>0.13583326627504624</v>
      </c>
      <c r="I7" s="19">
        <f t="shared" si="2"/>
        <v>0.16493742204474138</v>
      </c>
      <c r="J7" s="19">
        <f t="shared" si="5"/>
        <v>204.96773437500013</v>
      </c>
      <c r="K7" s="19">
        <f t="shared" si="3"/>
        <v>6.8322578125000044</v>
      </c>
      <c r="L7" s="19">
        <v>490</v>
      </c>
      <c r="M7" s="19">
        <f t="shared" si="6"/>
        <v>6.1224489795918366E-2</v>
      </c>
      <c r="N7" s="19">
        <v>411</v>
      </c>
      <c r="O7" s="19">
        <f t="shared" ref="O7:P7" si="15">D7/7</f>
        <v>4.2857142857142856</v>
      </c>
      <c r="P7" s="19">
        <f t="shared" si="15"/>
        <v>0</v>
      </c>
      <c r="Q7" s="19">
        <f t="shared" si="8"/>
        <v>95</v>
      </c>
      <c r="R7" s="43"/>
      <c r="S7" s="44"/>
      <c r="T7" s="45"/>
      <c r="U7" s="43">
        <v>3</v>
      </c>
      <c r="V7" s="43">
        <f t="shared" si="9"/>
        <v>0.1</v>
      </c>
      <c r="W7" s="43">
        <f t="shared" si="10"/>
        <v>28.133333333333329</v>
      </c>
      <c r="X7" s="43">
        <v>3</v>
      </c>
      <c r="Y7" s="43" t="s">
        <v>48</v>
      </c>
      <c r="Z7" s="46">
        <f t="shared" si="11"/>
        <v>-0.75</v>
      </c>
      <c r="AA7" s="43">
        <v>0.79151504629629643</v>
      </c>
      <c r="AB7" s="43">
        <f t="shared" si="12"/>
        <v>-53.427265625000004</v>
      </c>
      <c r="AC7" s="43">
        <v>-8.4600000000000009</v>
      </c>
      <c r="AD7" s="43">
        <v>-12.51</v>
      </c>
      <c r="AE7" s="43">
        <v>0</v>
      </c>
      <c r="AF7" s="48">
        <v>1.04296296296296</v>
      </c>
    </row>
    <row r="8" spans="1:32" s="47" customFormat="1" ht="15.75" customHeight="1" x14ac:dyDescent="0.2">
      <c r="A8" s="2" t="s">
        <v>36</v>
      </c>
      <c r="B8" s="2"/>
      <c r="C8" s="19">
        <f t="shared" si="4"/>
        <v>40.706666666666656</v>
      </c>
      <c r="D8" s="19">
        <v>60</v>
      </c>
      <c r="E8" s="19">
        <v>0</v>
      </c>
      <c r="F8" s="19">
        <v>2442.3999999999992</v>
      </c>
      <c r="G8" s="19">
        <v>-202.91</v>
      </c>
      <c r="H8" s="19">
        <f t="shared" si="1"/>
        <v>8.3078119882083218E-2</v>
      </c>
      <c r="I8" s="19">
        <f t="shared" si="2"/>
        <v>0.20802303830248892</v>
      </c>
      <c r="J8" s="19">
        <f t="shared" si="5"/>
        <v>508.07546874999878</v>
      </c>
      <c r="K8" s="19">
        <f t="shared" si="3"/>
        <v>8.4679244791666459</v>
      </c>
      <c r="L8" s="19">
        <v>425</v>
      </c>
      <c r="M8" s="19">
        <f t="shared" si="6"/>
        <v>0.14117647058823529</v>
      </c>
      <c r="N8" s="19">
        <v>352</v>
      </c>
      <c r="O8" s="19">
        <f t="shared" ref="O8:P8" si="16">D8/7</f>
        <v>8.5714285714285712</v>
      </c>
      <c r="P8" s="19">
        <f t="shared" si="16"/>
        <v>0</v>
      </c>
      <c r="Q8" s="19">
        <f t="shared" si="8"/>
        <v>41</v>
      </c>
      <c r="R8" s="43"/>
      <c r="S8" s="44"/>
      <c r="T8" s="45"/>
      <c r="U8" s="43">
        <v>4</v>
      </c>
      <c r="V8" s="43">
        <f t="shared" si="9"/>
        <v>6.6666666666666666E-2</v>
      </c>
      <c r="W8" s="43">
        <f t="shared" si="10"/>
        <v>33.818333333333335</v>
      </c>
      <c r="X8" s="43">
        <v>2</v>
      </c>
      <c r="Y8" s="43" t="s">
        <v>48</v>
      </c>
      <c r="Z8" s="46">
        <f t="shared" si="11"/>
        <v>-0.75</v>
      </c>
      <c r="AA8" s="43">
        <v>0.79151504629629643</v>
      </c>
      <c r="AB8" s="43">
        <f t="shared" si="12"/>
        <v>-106.85453125000001</v>
      </c>
      <c r="AC8" s="43">
        <v>-8.4600000000000009</v>
      </c>
      <c r="AD8" s="43">
        <v>-12.51</v>
      </c>
      <c r="AE8" s="43"/>
      <c r="AF8" s="48">
        <v>1.3199554069119199</v>
      </c>
    </row>
    <row r="9" spans="1:32" s="47" customFormat="1" ht="15.75" customHeight="1" x14ac:dyDescent="0.2">
      <c r="A9" s="2" t="s">
        <v>37</v>
      </c>
      <c r="B9" s="2"/>
      <c r="C9" s="19">
        <f t="shared" si="4"/>
        <v>42.046338028168996</v>
      </c>
      <c r="D9" s="19">
        <v>71</v>
      </c>
      <c r="E9" s="19">
        <v>0</v>
      </c>
      <c r="F9" s="19">
        <v>2985.2899999999986</v>
      </c>
      <c r="G9" s="19">
        <v>-173.09</v>
      </c>
      <c r="H9" s="19">
        <f t="shared" si="1"/>
        <v>5.7980966673254551E-2</v>
      </c>
      <c r="I9" s="19">
        <f t="shared" si="2"/>
        <v>0.25092770596965974</v>
      </c>
      <c r="J9" s="19">
        <f t="shared" si="5"/>
        <v>749.09197135416525</v>
      </c>
      <c r="K9" s="19">
        <f t="shared" si="3"/>
        <v>10.550591145833314</v>
      </c>
      <c r="L9" s="19">
        <v>411</v>
      </c>
      <c r="M9" s="19">
        <f t="shared" si="6"/>
        <v>0.17274939172749393</v>
      </c>
      <c r="N9" s="19">
        <v>292</v>
      </c>
      <c r="O9" s="19">
        <f t="shared" ref="O9:P9" si="17">D9/7</f>
        <v>10.142857142857142</v>
      </c>
      <c r="P9" s="19">
        <f t="shared" si="17"/>
        <v>0</v>
      </c>
      <c r="Q9" s="19">
        <f t="shared" si="8"/>
        <v>28</v>
      </c>
      <c r="R9" s="43"/>
      <c r="S9" s="44"/>
      <c r="T9" s="45"/>
      <c r="U9" s="43">
        <v>20</v>
      </c>
      <c r="V9" s="43">
        <f t="shared" si="9"/>
        <v>0.28169014084507044</v>
      </c>
      <c r="W9" s="43">
        <f t="shared" si="10"/>
        <v>6.9236000000000004</v>
      </c>
      <c r="X9" s="43">
        <v>5</v>
      </c>
      <c r="Y9" s="43" t="s">
        <v>48</v>
      </c>
      <c r="Z9" s="46">
        <f t="shared" si="11"/>
        <v>-0.75</v>
      </c>
      <c r="AA9" s="43">
        <v>0.79151504629629643</v>
      </c>
      <c r="AB9" s="43">
        <f t="shared" si="12"/>
        <v>-126.44452864583336</v>
      </c>
      <c r="AC9" s="43">
        <v>-8.4600000000000009</v>
      </c>
      <c r="AD9" s="43">
        <v>-12.51</v>
      </c>
      <c r="AE9" s="43"/>
      <c r="AF9" s="48">
        <v>1.5106888361045101</v>
      </c>
    </row>
    <row r="10" spans="1:32" s="47" customFormat="1" ht="15.75" customHeight="1" x14ac:dyDescent="0.2">
      <c r="A10" s="2" t="s">
        <v>38</v>
      </c>
      <c r="B10" s="2" t="s">
        <v>71</v>
      </c>
      <c r="C10" s="19">
        <f t="shared" si="4"/>
        <v>42.299523809523784</v>
      </c>
      <c r="D10" s="19">
        <v>126</v>
      </c>
      <c r="E10" s="19">
        <v>0</v>
      </c>
      <c r="F10" s="19">
        <v>5329.7399999999971</v>
      </c>
      <c r="G10" s="19">
        <v>-144.16999999999999</v>
      </c>
      <c r="H10" s="19">
        <f t="shared" si="1"/>
        <v>2.70501000048783E-2</v>
      </c>
      <c r="I10" s="19">
        <f t="shared" si="2"/>
        <v>0.28509730012627227</v>
      </c>
      <c r="J10" s="19">
        <f t="shared" si="5"/>
        <v>1519.4944843749975</v>
      </c>
      <c r="K10" s="19">
        <f t="shared" si="3"/>
        <v>12.059480034722203</v>
      </c>
      <c r="L10" s="19">
        <v>365</v>
      </c>
      <c r="M10" s="19">
        <f t="shared" si="6"/>
        <v>0.34520547945205482</v>
      </c>
      <c r="N10" s="19">
        <v>177</v>
      </c>
      <c r="O10" s="19">
        <f t="shared" ref="O10:P10" si="18">D10/7</f>
        <v>18</v>
      </c>
      <c r="P10" s="19">
        <f t="shared" si="18"/>
        <v>0</v>
      </c>
      <c r="Q10" s="19">
        <f t="shared" si="8"/>
        <v>9</v>
      </c>
      <c r="R10" s="43">
        <v>750</v>
      </c>
      <c r="S10" s="44">
        <v>750</v>
      </c>
      <c r="T10" s="45">
        <v>44105</v>
      </c>
      <c r="U10" s="43">
        <v>17</v>
      </c>
      <c r="V10" s="43">
        <f t="shared" si="9"/>
        <v>0.13492063492063491</v>
      </c>
      <c r="W10" s="43">
        <f t="shared" si="10"/>
        <v>8.0094444444444441</v>
      </c>
      <c r="X10" s="43">
        <v>1</v>
      </c>
      <c r="Y10" s="43" t="s">
        <v>48</v>
      </c>
      <c r="Z10" s="46">
        <f t="shared" si="11"/>
        <v>-0.75</v>
      </c>
      <c r="AA10" s="43">
        <v>0.79151504629629643</v>
      </c>
      <c r="AB10" s="43">
        <f t="shared" si="12"/>
        <v>-224.39451562500003</v>
      </c>
      <c r="AC10" s="43">
        <v>-8.4600000000000009</v>
      </c>
      <c r="AD10" s="43">
        <v>-12.51</v>
      </c>
      <c r="AE10" s="43">
        <v>0</v>
      </c>
      <c r="AF10" s="48">
        <v>1.12210694333599</v>
      </c>
    </row>
    <row r="11" spans="1:32" s="47" customFormat="1" ht="15.75" customHeight="1" x14ac:dyDescent="0.2">
      <c r="A11" s="2" t="s">
        <v>39</v>
      </c>
      <c r="B11" s="2"/>
      <c r="C11" s="19">
        <f t="shared" si="4"/>
        <v>43.185365853658531</v>
      </c>
      <c r="D11" s="19">
        <v>41</v>
      </c>
      <c r="E11" s="19">
        <v>0</v>
      </c>
      <c r="F11" s="19">
        <v>1770.6</v>
      </c>
      <c r="G11" s="19">
        <v>-132.38</v>
      </c>
      <c r="H11" s="19">
        <f t="shared" si="1"/>
        <v>7.4765616175307803E-2</v>
      </c>
      <c r="I11" s="19">
        <f t="shared" si="2"/>
        <v>0.24841451314761481</v>
      </c>
      <c r="J11" s="19">
        <f t="shared" si="5"/>
        <v>439.84273697916677</v>
      </c>
      <c r="K11" s="19">
        <f t="shared" si="3"/>
        <v>10.727871633638214</v>
      </c>
      <c r="L11" s="19">
        <v>347</v>
      </c>
      <c r="M11" s="19">
        <f t="shared" si="6"/>
        <v>0.11815561959654179</v>
      </c>
      <c r="N11" s="19">
        <v>146</v>
      </c>
      <c r="O11" s="19">
        <f t="shared" ref="O11:P11" si="19">D11/7</f>
        <v>5.8571428571428568</v>
      </c>
      <c r="P11" s="19">
        <f t="shared" si="19"/>
        <v>0</v>
      </c>
      <c r="Q11" s="19">
        <f t="shared" si="8"/>
        <v>24</v>
      </c>
      <c r="R11" s="43"/>
      <c r="S11" s="44"/>
      <c r="T11" s="45"/>
      <c r="U11" s="43">
        <v>11</v>
      </c>
      <c r="V11" s="43">
        <f t="shared" si="9"/>
        <v>0.26829268292682928</v>
      </c>
      <c r="W11" s="43">
        <f t="shared" si="10"/>
        <v>12.034545454545453</v>
      </c>
      <c r="X11" s="43">
        <v>0</v>
      </c>
      <c r="Y11" s="43" t="s">
        <v>48</v>
      </c>
      <c r="Z11" s="46">
        <f t="shared" si="11"/>
        <v>-0.75</v>
      </c>
      <c r="AA11" s="43">
        <v>0.79151504629629643</v>
      </c>
      <c r="AB11" s="43">
        <f t="shared" si="12"/>
        <v>-73.01726302083334</v>
      </c>
      <c r="AC11" s="43">
        <v>-8.4600000000000009</v>
      </c>
      <c r="AD11" s="43">
        <v>-12.51</v>
      </c>
      <c r="AE11" s="43">
        <v>0</v>
      </c>
      <c r="AF11" s="48">
        <v>1.36296296296296</v>
      </c>
    </row>
    <row r="12" spans="1:32" s="47" customFormat="1" ht="15.75" customHeight="1" x14ac:dyDescent="0.2">
      <c r="A12" s="2" t="s">
        <v>40</v>
      </c>
      <c r="B12" s="2"/>
      <c r="C12" s="19">
        <f t="shared" si="4"/>
        <v>42.894761904761907</v>
      </c>
      <c r="D12" s="19">
        <v>21</v>
      </c>
      <c r="E12" s="19">
        <v>0</v>
      </c>
      <c r="F12" s="19">
        <v>900.79000000000008</v>
      </c>
      <c r="G12" s="19">
        <v>-67.95</v>
      </c>
      <c r="H12" s="19">
        <f t="shared" si="1"/>
        <v>7.5433785899044176E-2</v>
      </c>
      <c r="I12" s="19">
        <f t="shared" si="2"/>
        <v>0.24417723782735151</v>
      </c>
      <c r="J12" s="19">
        <f t="shared" si="5"/>
        <v>219.9524140625</v>
      </c>
      <c r="K12" s="19">
        <f t="shared" si="3"/>
        <v>10.473924479166666</v>
      </c>
      <c r="L12" s="19">
        <v>280</v>
      </c>
      <c r="M12" s="19">
        <f t="shared" si="6"/>
        <v>7.4999999999999997E-2</v>
      </c>
      <c r="N12" s="19">
        <v>92</v>
      </c>
      <c r="O12" s="19">
        <f t="shared" ref="O12:P12" si="20">D12/7</f>
        <v>3</v>
      </c>
      <c r="P12" s="19">
        <f t="shared" si="20"/>
        <v>0</v>
      </c>
      <c r="Q12" s="19">
        <f t="shared" si="8"/>
        <v>30</v>
      </c>
      <c r="R12" s="43"/>
      <c r="S12" s="44"/>
      <c r="T12" s="45"/>
      <c r="U12" s="43">
        <v>0</v>
      </c>
      <c r="V12" s="43">
        <f t="shared" si="9"/>
        <v>0</v>
      </c>
      <c r="W12" s="43">
        <f t="shared" si="10"/>
        <v>0</v>
      </c>
      <c r="X12" s="43">
        <v>0</v>
      </c>
      <c r="Y12" s="43" t="s">
        <v>48</v>
      </c>
      <c r="Z12" s="46">
        <f t="shared" si="11"/>
        <v>-0.75</v>
      </c>
      <c r="AA12" s="43">
        <v>0.79151504629629643</v>
      </c>
      <c r="AB12" s="43">
        <f t="shared" si="12"/>
        <v>-37.399085937500004</v>
      </c>
      <c r="AC12" s="43">
        <v>-8.4600000000000009</v>
      </c>
      <c r="AD12" s="43">
        <v>-12.51</v>
      </c>
      <c r="AE12" s="43">
        <v>0</v>
      </c>
      <c r="AF12" s="48">
        <v>1.42043222003929</v>
      </c>
    </row>
    <row r="13" spans="1:32" s="47" customFormat="1" ht="15.75" customHeight="1" x14ac:dyDescent="0.2">
      <c r="A13" s="2" t="s">
        <v>41</v>
      </c>
      <c r="B13" s="2"/>
      <c r="C13" s="19">
        <f t="shared" si="4"/>
        <v>38.425114503816793</v>
      </c>
      <c r="D13" s="19">
        <v>131</v>
      </c>
      <c r="E13" s="19">
        <v>4</v>
      </c>
      <c r="F13" s="19">
        <v>5033.6899999999996</v>
      </c>
      <c r="G13" s="19">
        <v>-50.51</v>
      </c>
      <c r="H13" s="19">
        <f t="shared" si="1"/>
        <v>1.003438829169059E-2</v>
      </c>
      <c r="I13" s="19">
        <f t="shared" si="2"/>
        <v>0.29422878643698747</v>
      </c>
      <c r="J13" s="19">
        <f t="shared" si="5"/>
        <v>1481.0564999999992</v>
      </c>
      <c r="K13" s="19">
        <f t="shared" si="3"/>
        <v>11.305774809160299</v>
      </c>
      <c r="L13" s="19">
        <v>225</v>
      </c>
      <c r="M13" s="19">
        <f t="shared" si="6"/>
        <v>0.5822222222222222</v>
      </c>
      <c r="N13" s="19">
        <v>4</v>
      </c>
      <c r="O13" s="19">
        <f t="shared" ref="O13:P13" si="21">D13/7</f>
        <v>18.714285714285715</v>
      </c>
      <c r="P13" s="19">
        <f t="shared" si="21"/>
        <v>0.5714285714285714</v>
      </c>
      <c r="Q13" s="19">
        <f t="shared" si="8"/>
        <v>0</v>
      </c>
      <c r="R13" s="43"/>
      <c r="S13" s="44"/>
      <c r="T13" s="45"/>
      <c r="U13" s="43">
        <v>1</v>
      </c>
      <c r="V13" s="43">
        <f t="shared" si="9"/>
        <v>7.6335877862595417E-3</v>
      </c>
      <c r="W13" s="43">
        <f t="shared" si="10"/>
        <v>50.51</v>
      </c>
      <c r="X13" s="43">
        <v>0</v>
      </c>
      <c r="Y13" s="43" t="e">
        <v>#N/A</v>
      </c>
      <c r="Z13" s="46" t="e">
        <f t="shared" si="11"/>
        <v>#N/A</v>
      </c>
      <c r="AA13" s="43">
        <v>0.79151504629629643</v>
      </c>
      <c r="AB13" s="43">
        <f t="shared" si="12"/>
        <v>0</v>
      </c>
      <c r="AC13" s="43">
        <v>-8.4600000000000009</v>
      </c>
      <c r="AD13" s="43">
        <v>-12.51</v>
      </c>
      <c r="AE13" s="43">
        <v>0</v>
      </c>
      <c r="AF13" s="48">
        <v>1.78645235361653</v>
      </c>
    </row>
    <row r="14" spans="1:32" s="47" customFormat="1" ht="15.75" customHeight="1" x14ac:dyDescent="0.2">
      <c r="A14" s="2" t="s">
        <v>42</v>
      </c>
      <c r="B14" s="2"/>
      <c r="C14" s="19" t="str">
        <f t="shared" si="4"/>
        <v xml:space="preserve"> - </v>
      </c>
      <c r="D14" s="19">
        <v>0</v>
      </c>
      <c r="E14" s="19">
        <v>0</v>
      </c>
      <c r="F14" s="19">
        <v>0</v>
      </c>
      <c r="G14" s="19">
        <v>0</v>
      </c>
      <c r="H14" s="19" t="e">
        <f t="shared" si="1"/>
        <v>#DIV/0!</v>
      </c>
      <c r="I14" s="19" t="e">
        <f t="shared" si="2"/>
        <v>#DIV/0!</v>
      </c>
      <c r="J14" s="19">
        <f t="shared" si="5"/>
        <v>0</v>
      </c>
      <c r="K14" s="19" t="e">
        <f t="shared" si="3"/>
        <v>#DIV/0!</v>
      </c>
      <c r="L14" s="19">
        <v>0</v>
      </c>
      <c r="M14" s="19" t="str">
        <f t="shared" si="6"/>
        <v>-</v>
      </c>
      <c r="N14" s="19">
        <v>0</v>
      </c>
      <c r="O14" s="19">
        <f t="shared" ref="O14:P14" si="22">D14/7</f>
        <v>0</v>
      </c>
      <c r="P14" s="19">
        <f t="shared" si="22"/>
        <v>0</v>
      </c>
      <c r="Q14" s="19" t="e">
        <f t="shared" si="8"/>
        <v>#DIV/0!</v>
      </c>
      <c r="R14" s="43"/>
      <c r="S14" s="44"/>
      <c r="T14" s="45"/>
      <c r="U14" s="43">
        <v>0</v>
      </c>
      <c r="V14" s="43">
        <f t="shared" si="9"/>
        <v>0</v>
      </c>
      <c r="W14" s="43">
        <f t="shared" si="10"/>
        <v>0</v>
      </c>
      <c r="X14" s="43">
        <v>0</v>
      </c>
      <c r="Y14" s="43" t="e">
        <v>#N/A</v>
      </c>
      <c r="Z14" s="46" t="e">
        <f t="shared" si="11"/>
        <v>#N/A</v>
      </c>
      <c r="AA14" s="43" t="e">
        <v>#N/A</v>
      </c>
      <c r="AB14" s="43">
        <f t="shared" si="12"/>
        <v>0</v>
      </c>
      <c r="AC14" s="43">
        <v>-8.4600000000000009</v>
      </c>
      <c r="AD14" s="43">
        <v>-12.51</v>
      </c>
      <c r="AE14" s="43">
        <v>0</v>
      </c>
      <c r="AF14" s="48">
        <v>1.86141131595677</v>
      </c>
    </row>
    <row r="15" spans="1:32" s="47" customFormat="1" ht="15.75" customHeight="1" x14ac:dyDescent="0.2">
      <c r="A15" s="2" t="s">
        <v>43</v>
      </c>
      <c r="B15" s="2"/>
      <c r="C15" s="19" t="str">
        <f t="shared" si="4"/>
        <v xml:space="preserve"> - </v>
      </c>
      <c r="D15" s="19">
        <v>0</v>
      </c>
      <c r="E15" s="19">
        <v>0</v>
      </c>
      <c r="F15" s="19">
        <v>0</v>
      </c>
      <c r="G15" s="19">
        <v>-3.59</v>
      </c>
      <c r="H15" s="19" t="e">
        <f t="shared" si="1"/>
        <v>#DIV/0!</v>
      </c>
      <c r="I15" s="19" t="e">
        <f t="shared" si="2"/>
        <v>#DIV/0!</v>
      </c>
      <c r="J15" s="19">
        <f t="shared" si="5"/>
        <v>-3.59</v>
      </c>
      <c r="K15" s="19" t="e">
        <f t="shared" si="3"/>
        <v>#DIV/0!</v>
      </c>
      <c r="L15" s="19">
        <v>0</v>
      </c>
      <c r="M15" s="19" t="str">
        <f t="shared" si="6"/>
        <v>-</v>
      </c>
      <c r="N15" s="19">
        <v>0</v>
      </c>
      <c r="O15" s="19">
        <f t="shared" ref="O15:P15" si="23">D15/7</f>
        <v>0</v>
      </c>
      <c r="P15" s="19">
        <f t="shared" si="23"/>
        <v>0</v>
      </c>
      <c r="Q15" s="19" t="e">
        <f t="shared" si="8"/>
        <v>#DIV/0!</v>
      </c>
      <c r="R15" s="43"/>
      <c r="S15" s="44"/>
      <c r="T15" s="45"/>
      <c r="U15" s="43">
        <v>0</v>
      </c>
      <c r="V15" s="43">
        <f t="shared" si="9"/>
        <v>0</v>
      </c>
      <c r="W15" s="43">
        <f t="shared" si="10"/>
        <v>0</v>
      </c>
      <c r="X15" s="43">
        <v>0</v>
      </c>
      <c r="Y15" s="43" t="e">
        <v>#N/A</v>
      </c>
      <c r="Z15" s="46" t="e">
        <f t="shared" si="11"/>
        <v>#N/A</v>
      </c>
      <c r="AA15" s="43" t="e">
        <v>#N/A</v>
      </c>
      <c r="AB15" s="43">
        <f t="shared" si="12"/>
        <v>0</v>
      </c>
      <c r="AC15" s="43">
        <v>-8.4600000000000009</v>
      </c>
      <c r="AD15" s="43">
        <v>-12.51</v>
      </c>
      <c r="AE15" s="43">
        <v>0</v>
      </c>
      <c r="AF15" s="48">
        <v>2.05446293494705</v>
      </c>
    </row>
    <row r="16" spans="1:32" s="47" customFormat="1" ht="15.75" customHeight="1" x14ac:dyDescent="0.2">
      <c r="A16" s="2" t="s">
        <v>44</v>
      </c>
      <c r="B16" s="2"/>
      <c r="C16" s="19">
        <f t="shared" si="4"/>
        <v>24.49</v>
      </c>
      <c r="D16" s="19">
        <v>3</v>
      </c>
      <c r="E16" s="19">
        <v>0</v>
      </c>
      <c r="F16" s="19">
        <v>73.47</v>
      </c>
      <c r="G16" s="19">
        <v>0</v>
      </c>
      <c r="H16" s="19">
        <f t="shared" si="1"/>
        <v>0</v>
      </c>
      <c r="I16" s="19">
        <f t="shared" si="2"/>
        <v>-4.7954628589900683E-2</v>
      </c>
      <c r="J16" s="19">
        <f t="shared" si="5"/>
        <v>-3.5232265625000032</v>
      </c>
      <c r="K16" s="19">
        <f t="shared" si="3"/>
        <v>-1.1744088541666677</v>
      </c>
      <c r="L16" s="19">
        <v>81</v>
      </c>
      <c r="M16" s="19">
        <f t="shared" si="6"/>
        <v>3.7037037037037035E-2</v>
      </c>
      <c r="N16" s="19">
        <v>0</v>
      </c>
      <c r="O16" s="19">
        <f t="shared" ref="O16:P16" si="24">D16/7</f>
        <v>0.42857142857142855</v>
      </c>
      <c r="P16" s="19">
        <f t="shared" si="24"/>
        <v>0</v>
      </c>
      <c r="Q16" s="19">
        <f t="shared" si="8"/>
        <v>0</v>
      </c>
      <c r="R16" s="43"/>
      <c r="S16" s="44"/>
      <c r="T16" s="45"/>
      <c r="U16" s="43">
        <v>0</v>
      </c>
      <c r="V16" s="43">
        <f t="shared" si="9"/>
        <v>0</v>
      </c>
      <c r="W16" s="43">
        <f t="shared" si="10"/>
        <v>0</v>
      </c>
      <c r="X16" s="43">
        <v>0</v>
      </c>
      <c r="Y16" s="43" t="s">
        <v>48</v>
      </c>
      <c r="Z16" s="46">
        <f t="shared" si="11"/>
        <v>-0.75</v>
      </c>
      <c r="AA16" s="43">
        <v>0.79151504629629643</v>
      </c>
      <c r="AB16" s="43">
        <f t="shared" si="12"/>
        <v>-5.3427265625000011</v>
      </c>
      <c r="AC16" s="43">
        <v>-7.7</v>
      </c>
      <c r="AD16" s="43">
        <v>-12.51</v>
      </c>
      <c r="AE16" s="43">
        <v>0</v>
      </c>
      <c r="AF16" s="43">
        <v>2.0834724540901499</v>
      </c>
    </row>
    <row r="17" spans="1:32" s="47" customFormat="1" ht="15.75" customHeight="1" x14ac:dyDescent="0.2">
      <c r="A17" s="2" t="s">
        <v>45</v>
      </c>
      <c r="B17" s="2"/>
      <c r="C17" s="19">
        <f t="shared" si="4"/>
        <v>24.490000000000002</v>
      </c>
      <c r="D17" s="19">
        <v>8</v>
      </c>
      <c r="E17" s="19">
        <v>0</v>
      </c>
      <c r="F17" s="19">
        <v>195.92000000000002</v>
      </c>
      <c r="G17" s="19">
        <v>0</v>
      </c>
      <c r="H17" s="19">
        <f t="shared" si="1"/>
        <v>0</v>
      </c>
      <c r="I17" s="19">
        <f t="shared" si="2"/>
        <v>-0.27331563903634126</v>
      </c>
      <c r="J17" s="19">
        <f t="shared" si="5"/>
        <v>-53.547999999999988</v>
      </c>
      <c r="K17" s="19">
        <f t="shared" si="3"/>
        <v>-6.6934999999999985</v>
      </c>
      <c r="L17" s="19">
        <v>67</v>
      </c>
      <c r="M17" s="19">
        <f t="shared" si="6"/>
        <v>0.11940298507462686</v>
      </c>
      <c r="N17" s="19" t="e">
        <v>#N/A</v>
      </c>
      <c r="O17" s="19">
        <f t="shared" ref="O17:P17" si="25">D17/7</f>
        <v>1.1428571428571428</v>
      </c>
      <c r="P17" s="19">
        <f t="shared" si="25"/>
        <v>0</v>
      </c>
      <c r="Q17" s="19" t="e">
        <f t="shared" si="8"/>
        <v>#N/A</v>
      </c>
      <c r="R17" s="43"/>
      <c r="S17" s="44"/>
      <c r="T17" s="45"/>
      <c r="U17" s="43">
        <v>0</v>
      </c>
      <c r="V17" s="43">
        <f t="shared" si="9"/>
        <v>0</v>
      </c>
      <c r="W17" s="43">
        <f t="shared" si="10"/>
        <v>0</v>
      </c>
      <c r="X17" s="43">
        <v>0</v>
      </c>
      <c r="Y17" s="43" t="e">
        <v>#N/A</v>
      </c>
      <c r="Z17" s="46" t="e">
        <f t="shared" si="11"/>
        <v>#N/A</v>
      </c>
      <c r="AA17" s="43" t="e">
        <v>#N/A</v>
      </c>
      <c r="AB17" s="43">
        <f t="shared" si="12"/>
        <v>0</v>
      </c>
      <c r="AC17" s="43">
        <v>-15</v>
      </c>
      <c r="AD17" s="43">
        <v>-12.51</v>
      </c>
      <c r="AE17" s="43">
        <v>0</v>
      </c>
      <c r="AF17" s="43">
        <v>2.184287099903</v>
      </c>
    </row>
    <row r="18" spans="1:32" s="47" customFormat="1" ht="15.75" customHeight="1" x14ac:dyDescent="0.2">
      <c r="A18" s="2" t="s">
        <v>46</v>
      </c>
      <c r="B18" s="2"/>
      <c r="C18" s="19" t="str">
        <f t="shared" si="4"/>
        <v xml:space="preserve"> - </v>
      </c>
      <c r="D18" s="19">
        <v>0</v>
      </c>
      <c r="E18" s="19">
        <v>0</v>
      </c>
      <c r="F18" s="19">
        <v>0</v>
      </c>
      <c r="G18" s="19">
        <v>0</v>
      </c>
      <c r="H18" s="19" t="e">
        <f t="shared" si="1"/>
        <v>#DIV/0!</v>
      </c>
      <c r="I18" s="19" t="e">
        <f t="shared" si="2"/>
        <v>#DIV/0!</v>
      </c>
      <c r="J18" s="19">
        <f t="shared" si="5"/>
        <v>0</v>
      </c>
      <c r="K18" s="19" t="e">
        <f t="shared" si="3"/>
        <v>#DIV/0!</v>
      </c>
      <c r="L18" s="19">
        <v>0</v>
      </c>
      <c r="M18" s="19" t="str">
        <f t="shared" si="6"/>
        <v>-</v>
      </c>
      <c r="N18" s="19" t="e">
        <v>#N/A</v>
      </c>
      <c r="O18" s="19">
        <f t="shared" ref="O18:P18" si="26">D18/7</f>
        <v>0</v>
      </c>
      <c r="P18" s="19">
        <f t="shared" si="26"/>
        <v>0</v>
      </c>
      <c r="Q18" s="19" t="e">
        <f t="shared" si="8"/>
        <v>#N/A</v>
      </c>
      <c r="R18" s="43"/>
      <c r="S18" s="44"/>
      <c r="T18" s="45"/>
      <c r="U18" s="43">
        <v>0</v>
      </c>
      <c r="V18" s="43">
        <f t="shared" si="9"/>
        <v>0</v>
      </c>
      <c r="W18" s="43">
        <f t="shared" si="10"/>
        <v>0</v>
      </c>
      <c r="X18" s="43">
        <v>0</v>
      </c>
      <c r="Y18" s="43" t="e">
        <v>#N/A</v>
      </c>
      <c r="Z18" s="46" t="e">
        <f t="shared" ref="Z18:Z30" si="27">IF(OR(Y18="UsLargeStandardSize",Y18="UsSmallStandardSize"),-2.4,-1.2)</f>
        <v>#N/A</v>
      </c>
      <c r="AA18" s="43" t="e">
        <v>#N/A</v>
      </c>
      <c r="AB18" s="43">
        <f t="shared" si="12"/>
        <v>0</v>
      </c>
      <c r="AC18" s="43">
        <v>0</v>
      </c>
      <c r="AD18" s="43">
        <v>-12.51</v>
      </c>
      <c r="AE18" s="43">
        <v>0</v>
      </c>
      <c r="AF18" s="43">
        <v>2.49940262843488</v>
      </c>
    </row>
    <row r="19" spans="1:32" s="47" customFormat="1" ht="15.75" customHeight="1" x14ac:dyDescent="0.2">
      <c r="A19" s="2" t="s">
        <v>47</v>
      </c>
      <c r="B19" s="2"/>
      <c r="C19" s="19" t="str">
        <f t="shared" si="4"/>
        <v xml:space="preserve"> - </v>
      </c>
      <c r="D19" s="19">
        <v>0</v>
      </c>
      <c r="E19" s="19">
        <v>0</v>
      </c>
      <c r="F19" s="19">
        <v>0</v>
      </c>
      <c r="G19" s="19">
        <v>0</v>
      </c>
      <c r="H19" s="19" t="e">
        <f t="shared" si="1"/>
        <v>#DIV/0!</v>
      </c>
      <c r="I19" s="19" t="e">
        <f t="shared" si="2"/>
        <v>#DIV/0!</v>
      </c>
      <c r="J19" s="19">
        <f t="shared" si="5"/>
        <v>0</v>
      </c>
      <c r="K19" s="19" t="e">
        <f t="shared" si="3"/>
        <v>#DIV/0!</v>
      </c>
      <c r="L19" s="19">
        <v>0</v>
      </c>
      <c r="M19" s="19" t="str">
        <f t="shared" si="6"/>
        <v>-</v>
      </c>
      <c r="N19" s="19" t="e">
        <v>#N/A</v>
      </c>
      <c r="O19" s="19">
        <f t="shared" ref="O19:P19" si="28">D19/7</f>
        <v>0</v>
      </c>
      <c r="P19" s="19">
        <f t="shared" si="28"/>
        <v>0</v>
      </c>
      <c r="Q19" s="19" t="e">
        <f t="shared" si="8"/>
        <v>#N/A</v>
      </c>
      <c r="R19" s="43"/>
      <c r="S19" s="44"/>
      <c r="T19" s="45"/>
      <c r="U19" s="43">
        <v>0</v>
      </c>
      <c r="V19" s="43">
        <f t="shared" si="9"/>
        <v>0</v>
      </c>
      <c r="W19" s="43">
        <f t="shared" si="10"/>
        <v>0</v>
      </c>
      <c r="X19" s="43">
        <v>0</v>
      </c>
      <c r="Y19" s="43" t="e">
        <v>#N/A</v>
      </c>
      <c r="Z19" s="46" t="e">
        <f t="shared" si="27"/>
        <v>#N/A</v>
      </c>
      <c r="AA19" s="43" t="e">
        <v>#N/A</v>
      </c>
      <c r="AB19" s="43">
        <f t="shared" si="12"/>
        <v>0</v>
      </c>
      <c r="AC19" s="43">
        <v>0</v>
      </c>
      <c r="AD19" s="43">
        <v>-12.51</v>
      </c>
      <c r="AE19" s="43">
        <v>0</v>
      </c>
      <c r="AF19" s="43">
        <v>2.9893455098934498</v>
      </c>
    </row>
    <row r="20" spans="1:32" s="47" customFormat="1" ht="15.75" customHeight="1" x14ac:dyDescent="0.2">
      <c r="A20" s="2" t="s">
        <v>49</v>
      </c>
      <c r="B20" s="2"/>
      <c r="C20" s="19" t="str">
        <f t="shared" si="4"/>
        <v xml:space="preserve"> - </v>
      </c>
      <c r="D20" s="19">
        <v>0</v>
      </c>
      <c r="E20" s="19">
        <v>0</v>
      </c>
      <c r="F20" s="19">
        <v>0</v>
      </c>
      <c r="G20" s="19">
        <v>0</v>
      </c>
      <c r="H20" s="19" t="e">
        <f t="shared" si="1"/>
        <v>#DIV/0!</v>
      </c>
      <c r="I20" s="19" t="e">
        <f t="shared" si="2"/>
        <v>#DIV/0!</v>
      </c>
      <c r="J20" s="19">
        <f t="shared" si="5"/>
        <v>0</v>
      </c>
      <c r="K20" s="19" t="e">
        <f t="shared" si="3"/>
        <v>#DIV/0!</v>
      </c>
      <c r="L20" s="19">
        <v>0</v>
      </c>
      <c r="M20" s="19" t="str">
        <f t="shared" si="6"/>
        <v>-</v>
      </c>
      <c r="N20" s="19" t="e">
        <v>#N/A</v>
      </c>
      <c r="O20" s="19">
        <f t="shared" ref="O20:P20" si="29">D20/7</f>
        <v>0</v>
      </c>
      <c r="P20" s="19">
        <f t="shared" si="29"/>
        <v>0</v>
      </c>
      <c r="Q20" s="19" t="e">
        <f t="shared" si="8"/>
        <v>#N/A</v>
      </c>
      <c r="R20" s="43"/>
      <c r="S20" s="44"/>
      <c r="T20" s="45"/>
      <c r="U20" s="43">
        <v>0</v>
      </c>
      <c r="V20" s="43">
        <f t="shared" si="9"/>
        <v>0</v>
      </c>
      <c r="W20" s="43">
        <f t="shared" si="10"/>
        <v>0</v>
      </c>
      <c r="X20" s="43">
        <v>0</v>
      </c>
      <c r="Y20" s="43" t="e">
        <v>#N/A</v>
      </c>
      <c r="Z20" s="46" t="e">
        <f t="shared" si="27"/>
        <v>#N/A</v>
      </c>
      <c r="AA20" s="43" t="e">
        <v>#N/A</v>
      </c>
      <c r="AB20" s="43">
        <f t="shared" si="12"/>
        <v>0</v>
      </c>
      <c r="AC20" s="43">
        <v>0</v>
      </c>
      <c r="AD20" s="43">
        <v>-12.51</v>
      </c>
      <c r="AE20" s="43">
        <v>0</v>
      </c>
      <c r="AF20" s="43">
        <v>3.0033222591362101</v>
      </c>
    </row>
    <row r="21" spans="1:32" s="47" customFormat="1" ht="15.75" customHeight="1" x14ac:dyDescent="0.2">
      <c r="A21" s="2" t="s">
        <v>50</v>
      </c>
      <c r="B21" s="2"/>
      <c r="C21" s="19" t="str">
        <f t="shared" si="4"/>
        <v xml:space="preserve"> - </v>
      </c>
      <c r="D21" s="19">
        <v>0</v>
      </c>
      <c r="E21" s="19">
        <v>0</v>
      </c>
      <c r="F21" s="19">
        <v>0</v>
      </c>
      <c r="G21" s="19">
        <v>0</v>
      </c>
      <c r="H21" s="19" t="e">
        <f t="shared" si="1"/>
        <v>#DIV/0!</v>
      </c>
      <c r="I21" s="19" t="e">
        <f t="shared" si="2"/>
        <v>#DIV/0!</v>
      </c>
      <c r="J21" s="19">
        <f t="shared" si="5"/>
        <v>0</v>
      </c>
      <c r="K21" s="19" t="e">
        <f t="shared" si="3"/>
        <v>#DIV/0!</v>
      </c>
      <c r="L21" s="19">
        <v>0</v>
      </c>
      <c r="M21" s="19" t="str">
        <f t="shared" si="6"/>
        <v>-</v>
      </c>
      <c r="N21" s="19" t="e">
        <v>#N/A</v>
      </c>
      <c r="O21" s="19">
        <f t="shared" ref="O21:P21" si="30">D21/7</f>
        <v>0</v>
      </c>
      <c r="P21" s="19">
        <f t="shared" si="30"/>
        <v>0</v>
      </c>
      <c r="Q21" s="19" t="e">
        <f t="shared" si="8"/>
        <v>#N/A</v>
      </c>
      <c r="R21" s="43"/>
      <c r="S21" s="44"/>
      <c r="T21" s="45"/>
      <c r="U21" s="43">
        <v>0</v>
      </c>
      <c r="V21" s="43">
        <f t="shared" si="9"/>
        <v>0</v>
      </c>
      <c r="W21" s="43">
        <f t="shared" si="10"/>
        <v>0</v>
      </c>
      <c r="X21" s="43">
        <v>0</v>
      </c>
      <c r="Y21" s="43" t="e">
        <v>#N/A</v>
      </c>
      <c r="Z21" s="46" t="e">
        <f t="shared" si="27"/>
        <v>#N/A</v>
      </c>
      <c r="AA21" s="43" t="e">
        <v>#N/A</v>
      </c>
      <c r="AB21" s="43">
        <f t="shared" si="12"/>
        <v>0</v>
      </c>
      <c r="AC21" s="43">
        <v>0</v>
      </c>
      <c r="AD21" s="43">
        <v>-12.51</v>
      </c>
      <c r="AE21" s="43">
        <v>0</v>
      </c>
      <c r="AF21" s="43" t="e">
        <v>#N/A</v>
      </c>
    </row>
    <row r="22" spans="1:32" s="47" customFormat="1" ht="15.75" customHeight="1" x14ac:dyDescent="0.2">
      <c r="A22" s="2" t="s">
        <v>51</v>
      </c>
      <c r="B22" s="2"/>
      <c r="C22" s="19" t="str">
        <f t="shared" si="4"/>
        <v xml:space="preserve"> - </v>
      </c>
      <c r="D22" s="19">
        <v>0</v>
      </c>
      <c r="E22" s="19">
        <v>0</v>
      </c>
      <c r="F22" s="19">
        <v>0</v>
      </c>
      <c r="G22" s="19">
        <v>0</v>
      </c>
      <c r="H22" s="19" t="e">
        <f t="shared" si="1"/>
        <v>#DIV/0!</v>
      </c>
      <c r="I22" s="19" t="e">
        <f t="shared" si="2"/>
        <v>#DIV/0!</v>
      </c>
      <c r="J22" s="19">
        <f t="shared" si="5"/>
        <v>0</v>
      </c>
      <c r="K22" s="19" t="e">
        <f t="shared" si="3"/>
        <v>#DIV/0!</v>
      </c>
      <c r="L22" s="19">
        <v>0</v>
      </c>
      <c r="M22" s="19" t="str">
        <f t="shared" si="6"/>
        <v>-</v>
      </c>
      <c r="N22" s="19">
        <v>0</v>
      </c>
      <c r="O22" s="19">
        <f t="shared" ref="O22:P22" si="31">D22/7</f>
        <v>0</v>
      </c>
      <c r="P22" s="19">
        <f t="shared" si="31"/>
        <v>0</v>
      </c>
      <c r="Q22" s="19" t="e">
        <f t="shared" si="8"/>
        <v>#DIV/0!</v>
      </c>
      <c r="R22" s="43"/>
      <c r="S22" s="44"/>
      <c r="T22" s="45"/>
      <c r="U22" s="43">
        <v>0</v>
      </c>
      <c r="V22" s="43">
        <f t="shared" si="9"/>
        <v>0</v>
      </c>
      <c r="W22" s="43">
        <f t="shared" si="10"/>
        <v>0</v>
      </c>
      <c r="X22" s="43">
        <v>0</v>
      </c>
      <c r="Y22" s="43" t="e">
        <v>#N/A</v>
      </c>
      <c r="Z22" s="46" t="e">
        <f t="shared" si="27"/>
        <v>#N/A</v>
      </c>
      <c r="AA22" s="43" t="e">
        <v>#N/A</v>
      </c>
      <c r="AB22" s="43">
        <f t="shared" si="12"/>
        <v>0</v>
      </c>
      <c r="AC22" s="43">
        <v>0</v>
      </c>
      <c r="AD22" s="43">
        <v>-12.51</v>
      </c>
      <c r="AE22" s="43">
        <v>0</v>
      </c>
      <c r="AF22" s="43" t="e">
        <v>#N/A</v>
      </c>
    </row>
    <row r="23" spans="1:32" s="47" customFormat="1" ht="15.75" customHeight="1" x14ac:dyDescent="0.2">
      <c r="A23" s="2" t="s">
        <v>52</v>
      </c>
      <c r="B23" s="2"/>
      <c r="C23" s="19" t="str">
        <f t="shared" si="4"/>
        <v xml:space="preserve"> - </v>
      </c>
      <c r="D23" s="19">
        <v>0</v>
      </c>
      <c r="E23" s="19">
        <v>0</v>
      </c>
      <c r="F23" s="19">
        <v>0</v>
      </c>
      <c r="G23" s="19">
        <v>0</v>
      </c>
      <c r="H23" s="19" t="e">
        <f t="shared" si="1"/>
        <v>#DIV/0!</v>
      </c>
      <c r="I23" s="19" t="e">
        <f t="shared" si="2"/>
        <v>#DIV/0!</v>
      </c>
      <c r="J23" s="19">
        <f t="shared" si="5"/>
        <v>0</v>
      </c>
      <c r="K23" s="19" t="e">
        <f t="shared" si="3"/>
        <v>#DIV/0!</v>
      </c>
      <c r="L23" s="19">
        <v>0</v>
      </c>
      <c r="M23" s="19" t="str">
        <f t="shared" si="6"/>
        <v>-</v>
      </c>
      <c r="N23" s="19">
        <v>0</v>
      </c>
      <c r="O23" s="19">
        <f t="shared" ref="O23:P23" si="32">D23/7</f>
        <v>0</v>
      </c>
      <c r="P23" s="19">
        <f t="shared" si="32"/>
        <v>0</v>
      </c>
      <c r="Q23" s="19" t="e">
        <f t="shared" si="8"/>
        <v>#DIV/0!</v>
      </c>
      <c r="R23" s="43"/>
      <c r="S23" s="44"/>
      <c r="T23" s="45"/>
      <c r="U23" s="43">
        <v>0</v>
      </c>
      <c r="V23" s="43">
        <f t="shared" si="9"/>
        <v>0</v>
      </c>
      <c r="W23" s="43">
        <f t="shared" si="10"/>
        <v>0</v>
      </c>
      <c r="X23" s="43">
        <v>0</v>
      </c>
      <c r="Y23" s="43" t="e">
        <v>#N/A</v>
      </c>
      <c r="Z23" s="46" t="e">
        <f t="shared" si="27"/>
        <v>#N/A</v>
      </c>
      <c r="AA23" s="43" t="e">
        <v>#N/A</v>
      </c>
      <c r="AB23" s="43">
        <f t="shared" si="12"/>
        <v>0</v>
      </c>
      <c r="AC23" s="43">
        <v>0</v>
      </c>
      <c r="AD23" s="43">
        <v>-12.51</v>
      </c>
      <c r="AE23" s="43">
        <v>0</v>
      </c>
      <c r="AF23" s="43" t="e">
        <v>#N/A</v>
      </c>
    </row>
    <row r="24" spans="1:32" s="47" customFormat="1" ht="15.75" customHeight="1" x14ac:dyDescent="0.2">
      <c r="A24" s="2" t="s">
        <v>53</v>
      </c>
      <c r="B24" s="2"/>
      <c r="C24" s="19" t="str">
        <f t="shared" si="4"/>
        <v xml:space="preserve"> - </v>
      </c>
      <c r="D24" s="19">
        <v>0</v>
      </c>
      <c r="E24" s="19">
        <v>0</v>
      </c>
      <c r="F24" s="19">
        <v>0</v>
      </c>
      <c r="G24" s="19">
        <v>0</v>
      </c>
      <c r="H24" s="19" t="e">
        <f t="shared" si="1"/>
        <v>#DIV/0!</v>
      </c>
      <c r="I24" s="19" t="e">
        <f t="shared" si="2"/>
        <v>#DIV/0!</v>
      </c>
      <c r="J24" s="19">
        <f t="shared" si="5"/>
        <v>0</v>
      </c>
      <c r="K24" s="19" t="e">
        <f t="shared" si="3"/>
        <v>#DIV/0!</v>
      </c>
      <c r="L24" s="19">
        <v>0</v>
      </c>
      <c r="M24" s="19" t="str">
        <f t="shared" si="6"/>
        <v>-</v>
      </c>
      <c r="N24" s="19">
        <v>0</v>
      </c>
      <c r="O24" s="19">
        <f t="shared" ref="O24:P24" si="33">D24/7</f>
        <v>0</v>
      </c>
      <c r="P24" s="19">
        <f t="shared" si="33"/>
        <v>0</v>
      </c>
      <c r="Q24" s="19" t="e">
        <f t="shared" si="8"/>
        <v>#DIV/0!</v>
      </c>
      <c r="R24" s="43"/>
      <c r="S24" s="44"/>
      <c r="T24" s="45"/>
      <c r="U24" s="43">
        <v>0</v>
      </c>
      <c r="V24" s="43">
        <f t="shared" si="9"/>
        <v>0</v>
      </c>
      <c r="W24" s="43">
        <f t="shared" si="10"/>
        <v>0</v>
      </c>
      <c r="X24" s="43">
        <v>0</v>
      </c>
      <c r="Y24" s="43" t="e">
        <v>#N/A</v>
      </c>
      <c r="Z24" s="46" t="e">
        <f t="shared" si="27"/>
        <v>#N/A</v>
      </c>
      <c r="AA24" s="43" t="e">
        <v>#N/A</v>
      </c>
      <c r="AB24" s="43">
        <f t="shared" si="12"/>
        <v>0</v>
      </c>
      <c r="AC24" s="43">
        <v>0</v>
      </c>
      <c r="AD24" s="43">
        <v>-12.51</v>
      </c>
      <c r="AE24" s="43">
        <v>0</v>
      </c>
      <c r="AF24" s="43" t="e">
        <v>#N/A</v>
      </c>
    </row>
    <row r="25" spans="1:32" s="47" customFormat="1" ht="15.75" customHeight="1" x14ac:dyDescent="0.2">
      <c r="A25" s="2" t="s">
        <v>54</v>
      </c>
      <c r="B25" s="2"/>
      <c r="C25" s="19" t="str">
        <f t="shared" si="4"/>
        <v xml:space="preserve"> - </v>
      </c>
      <c r="D25" s="19">
        <v>0</v>
      </c>
      <c r="E25" s="19">
        <v>0</v>
      </c>
      <c r="F25" s="19">
        <v>0</v>
      </c>
      <c r="G25" s="19">
        <v>0</v>
      </c>
      <c r="H25" s="19" t="e">
        <f t="shared" si="1"/>
        <v>#DIV/0!</v>
      </c>
      <c r="I25" s="19" t="e">
        <f t="shared" si="2"/>
        <v>#DIV/0!</v>
      </c>
      <c r="J25" s="19">
        <f t="shared" si="5"/>
        <v>0</v>
      </c>
      <c r="K25" s="19" t="e">
        <f t="shared" si="3"/>
        <v>#DIV/0!</v>
      </c>
      <c r="L25" s="19">
        <v>0</v>
      </c>
      <c r="M25" s="19" t="str">
        <f t="shared" si="6"/>
        <v>-</v>
      </c>
      <c r="N25" s="19">
        <v>0</v>
      </c>
      <c r="O25" s="19">
        <f t="shared" ref="O25:P25" si="34">D25/7</f>
        <v>0</v>
      </c>
      <c r="P25" s="19">
        <f t="shared" si="34"/>
        <v>0</v>
      </c>
      <c r="Q25" s="19" t="e">
        <f t="shared" si="8"/>
        <v>#DIV/0!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e">
        <v>#N/A</v>
      </c>
      <c r="Z25" s="46" t="e">
        <f t="shared" si="27"/>
        <v>#N/A</v>
      </c>
      <c r="AA25" s="43" t="e">
        <v>#N/A</v>
      </c>
      <c r="AB25" s="43">
        <f t="shared" si="12"/>
        <v>0</v>
      </c>
      <c r="AC25" s="43">
        <v>0</v>
      </c>
      <c r="AD25" s="43">
        <v>-12.51</v>
      </c>
      <c r="AE25" s="43">
        <v>0</v>
      </c>
      <c r="AF25" s="43" t="e">
        <v>#N/A</v>
      </c>
    </row>
    <row r="26" spans="1:32" s="47" customFormat="1" ht="15.75" customHeight="1" x14ac:dyDescent="0.2">
      <c r="A26" s="2" t="s">
        <v>55</v>
      </c>
      <c r="B26" s="2"/>
      <c r="C26" s="19" t="str">
        <f t="shared" si="4"/>
        <v xml:space="preserve"> - </v>
      </c>
      <c r="D26" s="19">
        <v>0</v>
      </c>
      <c r="E26" s="19">
        <v>0</v>
      </c>
      <c r="F26" s="19">
        <v>0</v>
      </c>
      <c r="G26" s="19">
        <v>0</v>
      </c>
      <c r="H26" s="19" t="e">
        <f t="shared" si="1"/>
        <v>#DIV/0!</v>
      </c>
      <c r="I26" s="19" t="e">
        <f t="shared" si="2"/>
        <v>#DIV/0!</v>
      </c>
      <c r="J26" s="19">
        <f t="shared" si="5"/>
        <v>0</v>
      </c>
      <c r="K26" s="19" t="e">
        <f t="shared" si="3"/>
        <v>#DIV/0!</v>
      </c>
      <c r="L26" s="19">
        <v>0</v>
      </c>
      <c r="M26" s="19" t="str">
        <f t="shared" si="6"/>
        <v>-</v>
      </c>
      <c r="N26" s="19">
        <v>0</v>
      </c>
      <c r="O26" s="19">
        <f t="shared" ref="O26:P26" si="35">D26/7</f>
        <v>0</v>
      </c>
      <c r="P26" s="19">
        <f t="shared" si="35"/>
        <v>0</v>
      </c>
      <c r="Q26" s="19" t="e">
        <f t="shared" si="8"/>
        <v>#DIV/0!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e">
        <v>#N/A</v>
      </c>
      <c r="Z26" s="46" t="e">
        <f t="shared" si="27"/>
        <v>#N/A</v>
      </c>
      <c r="AA26" s="43" t="e">
        <v>#N/A</v>
      </c>
      <c r="AB26" s="43">
        <f t="shared" si="12"/>
        <v>0</v>
      </c>
      <c r="AC26" s="43">
        <v>0</v>
      </c>
      <c r="AD26" s="43">
        <v>0</v>
      </c>
      <c r="AE26" s="43">
        <v>0</v>
      </c>
      <c r="AF26" s="43">
        <v>0</v>
      </c>
    </row>
    <row r="27" spans="1:32" s="47" customFormat="1" ht="15.75" customHeight="1" x14ac:dyDescent="0.2">
      <c r="A27" s="2" t="s">
        <v>56</v>
      </c>
      <c r="B27" s="2"/>
      <c r="C27" s="19" t="str">
        <f t="shared" si="4"/>
        <v xml:space="preserve"> - </v>
      </c>
      <c r="D27" s="19">
        <v>0</v>
      </c>
      <c r="E27" s="19">
        <v>0</v>
      </c>
      <c r="F27" s="19">
        <v>0</v>
      </c>
      <c r="G27" s="19">
        <v>0</v>
      </c>
      <c r="H27" s="19" t="e">
        <f t="shared" si="1"/>
        <v>#DIV/0!</v>
      </c>
      <c r="I27" s="19" t="e">
        <f t="shared" si="2"/>
        <v>#DIV/0!</v>
      </c>
      <c r="J27" s="19">
        <f t="shared" si="5"/>
        <v>0</v>
      </c>
      <c r="K27" s="19" t="e">
        <f t="shared" si="3"/>
        <v>#DIV/0!</v>
      </c>
      <c r="L27" s="19">
        <v>0</v>
      </c>
      <c r="M27" s="19" t="str">
        <f t="shared" si="6"/>
        <v>-</v>
      </c>
      <c r="N27" s="19">
        <v>0</v>
      </c>
      <c r="O27" s="19">
        <f t="shared" ref="O27:P27" si="36">D27/7</f>
        <v>0</v>
      </c>
      <c r="P27" s="19">
        <f t="shared" si="36"/>
        <v>0</v>
      </c>
      <c r="Q27" s="19" t="e">
        <f t="shared" si="8"/>
        <v>#DIV/0!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e">
        <v>#N/A</v>
      </c>
      <c r="Z27" s="46" t="e">
        <f t="shared" si="27"/>
        <v>#N/A</v>
      </c>
      <c r="AA27" s="43" t="e">
        <v>#N/A</v>
      </c>
      <c r="AB27" s="43">
        <f t="shared" si="12"/>
        <v>0</v>
      </c>
      <c r="AC27" s="43">
        <v>0</v>
      </c>
      <c r="AD27" s="43">
        <v>0</v>
      </c>
      <c r="AE27" s="43">
        <v>0</v>
      </c>
      <c r="AF27" s="43">
        <v>0</v>
      </c>
    </row>
    <row r="28" spans="1:32" s="47" customFormat="1" ht="15.75" customHeight="1" x14ac:dyDescent="0.2">
      <c r="A28" s="2" t="s">
        <v>57</v>
      </c>
      <c r="B28" s="2"/>
      <c r="C28" s="19" t="str">
        <f t="shared" si="4"/>
        <v xml:space="preserve"> - </v>
      </c>
      <c r="D28" s="19">
        <v>0</v>
      </c>
      <c r="E28" s="19">
        <v>0</v>
      </c>
      <c r="F28" s="19">
        <v>0</v>
      </c>
      <c r="G28" s="19">
        <v>0</v>
      </c>
      <c r="H28" s="19" t="e">
        <f t="shared" si="1"/>
        <v>#DIV/0!</v>
      </c>
      <c r="I28" s="19" t="e">
        <f t="shared" si="2"/>
        <v>#N/A</v>
      </c>
      <c r="J28" s="19" t="e">
        <f t="shared" si="5"/>
        <v>#N/A</v>
      </c>
      <c r="K28" s="19" t="e">
        <f t="shared" si="3"/>
        <v>#N/A</v>
      </c>
      <c r="L28" s="19">
        <v>0</v>
      </c>
      <c r="M28" s="19" t="str">
        <f t="shared" si="6"/>
        <v>-</v>
      </c>
      <c r="N28" s="19">
        <v>0</v>
      </c>
      <c r="O28" s="19">
        <f t="shared" ref="O28:P28" si="37">D28/7</f>
        <v>0</v>
      </c>
      <c r="P28" s="19">
        <f t="shared" si="37"/>
        <v>0</v>
      </c>
      <c r="Q28" s="19" t="e">
        <f t="shared" si="8"/>
        <v>#DIV/0!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e">
        <v>#N/A</v>
      </c>
      <c r="Z28" s="46" t="e">
        <f t="shared" si="27"/>
        <v>#N/A</v>
      </c>
      <c r="AA28" s="43" t="e">
        <v>#N/A</v>
      </c>
      <c r="AB28" s="43">
        <f t="shared" si="12"/>
        <v>0</v>
      </c>
      <c r="AC28" s="43">
        <v>0</v>
      </c>
      <c r="AD28" s="43" t="e">
        <v>#N/A</v>
      </c>
      <c r="AE28" s="43">
        <v>0</v>
      </c>
      <c r="AF28" s="43">
        <v>0</v>
      </c>
    </row>
    <row r="29" spans="1:32" s="47" customFormat="1" ht="15.75" customHeight="1" x14ac:dyDescent="0.2">
      <c r="A29" s="2" t="s">
        <v>58</v>
      </c>
      <c r="B29" s="2"/>
      <c r="C29" s="19" t="str">
        <f t="shared" si="4"/>
        <v xml:space="preserve"> - </v>
      </c>
      <c r="D29" s="19">
        <v>0</v>
      </c>
      <c r="E29" s="19">
        <v>0</v>
      </c>
      <c r="F29" s="19">
        <v>0</v>
      </c>
      <c r="G29" s="19">
        <v>0</v>
      </c>
      <c r="H29" s="19" t="e">
        <f t="shared" si="1"/>
        <v>#DIV/0!</v>
      </c>
      <c r="I29" s="19" t="e">
        <f t="shared" si="2"/>
        <v>#N/A</v>
      </c>
      <c r="J29" s="19" t="e">
        <f t="shared" si="5"/>
        <v>#N/A</v>
      </c>
      <c r="K29" s="19" t="e">
        <f t="shared" si="3"/>
        <v>#N/A</v>
      </c>
      <c r="L29" s="19">
        <v>0</v>
      </c>
      <c r="M29" s="19" t="str">
        <f t="shared" si="6"/>
        <v>-</v>
      </c>
      <c r="N29" s="19">
        <v>0</v>
      </c>
      <c r="O29" s="19">
        <f t="shared" ref="O29:P29" si="38">D29/7</f>
        <v>0</v>
      </c>
      <c r="P29" s="19">
        <f t="shared" si="38"/>
        <v>0</v>
      </c>
      <c r="Q29" s="19" t="e">
        <f t="shared" si="8"/>
        <v>#DIV/0!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e">
        <v>#N/A</v>
      </c>
      <c r="Z29" s="46" t="e">
        <f t="shared" si="27"/>
        <v>#N/A</v>
      </c>
      <c r="AA29" s="43" t="e">
        <v>#N/A</v>
      </c>
      <c r="AB29" s="43">
        <f t="shared" si="12"/>
        <v>0</v>
      </c>
      <c r="AC29" s="43">
        <v>0</v>
      </c>
      <c r="AD29" s="43" t="e">
        <v>#N/A</v>
      </c>
      <c r="AE29" s="43">
        <v>0</v>
      </c>
      <c r="AF29" s="43" t="e">
        <v>#N/A</v>
      </c>
    </row>
    <row r="30" spans="1:32" s="47" customFormat="1" ht="15.75" customHeight="1" x14ac:dyDescent="0.2">
      <c r="A30" s="2" t="s">
        <v>59</v>
      </c>
      <c r="B30" s="2"/>
      <c r="C30" s="19" t="str">
        <f t="shared" si="4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1"/>
        <v>#DIV/0!</v>
      </c>
      <c r="I30" s="19" t="e">
        <f t="shared" si="2"/>
        <v>#N/A</v>
      </c>
      <c r="J30" s="19" t="e">
        <f t="shared" si="5"/>
        <v>#N/A</v>
      </c>
      <c r="K30" s="19" t="e">
        <f t="shared" si="3"/>
        <v>#N/A</v>
      </c>
      <c r="L30" s="19">
        <v>0</v>
      </c>
      <c r="M30" s="19" t="str">
        <f t="shared" si="6"/>
        <v>-</v>
      </c>
      <c r="N30" s="19">
        <v>0</v>
      </c>
      <c r="O30" s="19">
        <f t="shared" ref="O30:P30" si="39">D30/7</f>
        <v>0</v>
      </c>
      <c r="P30" s="19">
        <f t="shared" si="39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27"/>
        <v>#N/A</v>
      </c>
      <c r="AA30" s="43" t="e">
        <v>#N/A</v>
      </c>
      <c r="AB30" s="43">
        <f t="shared" si="12"/>
        <v>0</v>
      </c>
      <c r="AC30" s="43">
        <v>0</v>
      </c>
      <c r="AD30" s="43" t="e">
        <v>#N/A</v>
      </c>
      <c r="AE30" s="43">
        <v>0</v>
      </c>
      <c r="AF30" s="43" t="e">
        <v>#N/A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  <c r="AF31" s="2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  <c r="AF32" s="2"/>
    </row>
    <row r="33" spans="1:32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  <c r="AF33" s="2"/>
    </row>
    <row r="34" spans="1:32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  <c r="AF34" s="2"/>
    </row>
    <row r="35" spans="1:32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  <c r="AF35" s="2"/>
    </row>
    <row r="36" spans="1:32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  <c r="AF36" s="2"/>
    </row>
    <row r="37" spans="1:32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  <c r="AF37" s="2"/>
    </row>
    <row r="38" spans="1:32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  <c r="AF38" s="2"/>
    </row>
    <row r="39" spans="1:32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  <c r="AF39" s="2"/>
    </row>
    <row r="40" spans="1:32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  <c r="AF40" s="2"/>
    </row>
    <row r="41" spans="1:32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  <c r="AF41" s="2"/>
    </row>
    <row r="42" spans="1:32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  <c r="AF42" s="2"/>
    </row>
    <row r="43" spans="1:32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  <c r="AF43" s="2"/>
    </row>
    <row r="44" spans="1:32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  <c r="AF44" s="2"/>
    </row>
    <row r="45" spans="1:32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  <c r="AF45" s="2"/>
    </row>
    <row r="46" spans="1:32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  <c r="AF46" s="2"/>
    </row>
    <row r="47" spans="1:32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  <c r="AF47" s="2"/>
    </row>
    <row r="48" spans="1:32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  <c r="AF48" s="2"/>
    </row>
    <row r="49" spans="1:32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  <c r="AF49" s="2"/>
    </row>
    <row r="50" spans="1:32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  <c r="AF50" s="2"/>
    </row>
    <row r="51" spans="1:32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  <c r="AF51" s="2"/>
    </row>
    <row r="52" spans="1:32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  <c r="AF52" s="2"/>
    </row>
    <row r="53" spans="1:32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  <c r="AF53" s="2"/>
    </row>
    <row r="54" spans="1:32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  <c r="AF54" s="2"/>
    </row>
    <row r="55" spans="1:32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  <c r="AF55" s="2"/>
    </row>
    <row r="56" spans="1:32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  <c r="AF56" s="2"/>
    </row>
    <row r="57" spans="1:32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  <c r="AF57" s="2"/>
    </row>
    <row r="58" spans="1:32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  <c r="AF58" s="2"/>
    </row>
    <row r="59" spans="1:32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  <c r="AF59" s="2"/>
    </row>
    <row r="60" spans="1:32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  <c r="AF60" s="2"/>
    </row>
    <row r="61" spans="1:32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  <c r="AF61" s="2"/>
    </row>
    <row r="62" spans="1:32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  <c r="AF62" s="2"/>
    </row>
    <row r="63" spans="1:32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  <c r="AF63" s="2"/>
    </row>
    <row r="64" spans="1:32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  <c r="AF64" s="2"/>
    </row>
    <row r="65" spans="1:32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  <c r="AF65" s="2"/>
    </row>
    <row r="66" spans="1:32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  <c r="AF66" s="2"/>
    </row>
    <row r="67" spans="1:32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  <c r="AF67" s="2"/>
    </row>
    <row r="68" spans="1:32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  <c r="AF68" s="2"/>
    </row>
    <row r="69" spans="1:32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  <c r="AF69" s="2"/>
    </row>
    <row r="70" spans="1:32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  <c r="AF70" s="2"/>
    </row>
    <row r="71" spans="1:32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  <c r="AF71" s="2"/>
    </row>
    <row r="72" spans="1:32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  <c r="AF72" s="2"/>
    </row>
    <row r="73" spans="1:32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  <c r="AF73" s="2"/>
    </row>
    <row r="74" spans="1:32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  <c r="AF74" s="2"/>
    </row>
    <row r="75" spans="1:32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  <c r="AF75" s="2"/>
    </row>
    <row r="76" spans="1:32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  <c r="AF76" s="2"/>
    </row>
    <row r="77" spans="1:32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  <c r="AF77" s="2"/>
    </row>
    <row r="78" spans="1:32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  <c r="AF78" s="2"/>
    </row>
    <row r="79" spans="1:32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  <c r="AF79" s="2"/>
    </row>
    <row r="80" spans="1:32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  <c r="AF80" s="2"/>
    </row>
    <row r="81" spans="1:32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  <c r="AF81" s="2"/>
    </row>
    <row r="82" spans="1:32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  <c r="AF82" s="2"/>
    </row>
    <row r="83" spans="1:32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  <c r="AF83" s="2"/>
    </row>
    <row r="84" spans="1:32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  <c r="AF84" s="2"/>
    </row>
    <row r="85" spans="1:32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  <c r="AF85" s="2"/>
    </row>
    <row r="86" spans="1:32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  <c r="AF86" s="2"/>
    </row>
    <row r="87" spans="1:32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  <c r="AF87" s="2"/>
    </row>
    <row r="88" spans="1:32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  <c r="AF88" s="2"/>
    </row>
    <row r="89" spans="1:32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  <c r="AF89" s="2"/>
    </row>
    <row r="90" spans="1:32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  <c r="AF90" s="2"/>
    </row>
    <row r="91" spans="1:32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  <c r="AF91" s="2"/>
    </row>
    <row r="92" spans="1:32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  <c r="AF92" s="2"/>
    </row>
    <row r="93" spans="1:32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  <c r="AF93" s="2"/>
    </row>
    <row r="94" spans="1:32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  <c r="AF94" s="2"/>
    </row>
    <row r="95" spans="1:32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  <c r="AF95" s="2"/>
    </row>
    <row r="96" spans="1:32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  <c r="AF96" s="2"/>
    </row>
    <row r="97" spans="1:32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  <c r="AF97" s="2"/>
    </row>
    <row r="98" spans="1:32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  <c r="AF98" s="2"/>
    </row>
    <row r="99" spans="1:32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  <c r="AF99" s="2"/>
    </row>
    <row r="100" spans="1:32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  <c r="AF100" s="2"/>
    </row>
    <row r="101" spans="1:32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  <c r="AF101" s="2"/>
    </row>
    <row r="102" spans="1:32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  <c r="AF102" s="2"/>
    </row>
    <row r="103" spans="1:32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  <c r="AF103" s="2"/>
    </row>
    <row r="104" spans="1:32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  <c r="AF104" s="2"/>
    </row>
    <row r="105" spans="1:32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  <c r="AF105" s="2"/>
    </row>
    <row r="106" spans="1:32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  <c r="AF106" s="2"/>
    </row>
    <row r="107" spans="1:32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  <c r="AF107" s="2"/>
    </row>
    <row r="108" spans="1:32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  <c r="AF108" s="2"/>
    </row>
    <row r="109" spans="1:32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  <c r="AF109" s="2"/>
    </row>
    <row r="110" spans="1:32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  <c r="AF110" s="2"/>
    </row>
    <row r="111" spans="1:32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  <c r="AF111" s="2"/>
    </row>
    <row r="112" spans="1:32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  <c r="AF112" s="2"/>
    </row>
    <row r="113" spans="1:32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  <c r="AF113" s="2"/>
    </row>
    <row r="114" spans="1:32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  <c r="AF114" s="2"/>
    </row>
    <row r="115" spans="1:32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  <c r="AF115" s="2"/>
    </row>
    <row r="116" spans="1:32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  <c r="AF116" s="2"/>
    </row>
    <row r="117" spans="1:32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  <c r="AF117" s="2"/>
    </row>
    <row r="118" spans="1:32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  <c r="AF118" s="2"/>
    </row>
    <row r="119" spans="1:32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  <c r="AF119" s="2"/>
    </row>
    <row r="120" spans="1:32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  <c r="AF120" s="2"/>
    </row>
    <row r="121" spans="1:32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  <c r="AF121" s="2"/>
    </row>
    <row r="122" spans="1:32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  <c r="AF122" s="2"/>
    </row>
    <row r="123" spans="1:32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  <c r="AF123" s="2"/>
    </row>
    <row r="124" spans="1:32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  <c r="AF124" s="2"/>
    </row>
    <row r="125" spans="1:32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 customHeight="1" x14ac:dyDescent="0.2"/>
    <row r="222" spans="1:32" ht="15.75" customHeight="1" x14ac:dyDescent="0.2"/>
    <row r="223" spans="1:32" ht="15.75" customHeight="1" x14ac:dyDescent="0.2"/>
    <row r="224" spans="1:3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4 Q31:Q1000">
    <cfRule type="cellIs" dxfId="224" priority="1" operator="lessThan">
      <formula>100</formula>
    </cfRule>
  </conditionalFormatting>
  <conditionalFormatting sqref="Q1:Q4 Q31:Q1000">
    <cfRule type="cellIs" dxfId="223" priority="2" operator="lessThan">
      <formula>100</formula>
    </cfRule>
  </conditionalFormatting>
  <conditionalFormatting sqref="I1:I4 I31:I1000">
    <cfRule type="cellIs" dxfId="222" priority="3" operator="lessThan">
      <formula>0.05</formula>
    </cfRule>
  </conditionalFormatting>
  <conditionalFormatting sqref="Q5">
    <cfRule type="cellIs" dxfId="221" priority="4" operator="lessThan">
      <formula>100</formula>
    </cfRule>
  </conditionalFormatting>
  <conditionalFormatting sqref="Q5">
    <cfRule type="cellIs" dxfId="220" priority="5" operator="lessThan">
      <formula>100</formula>
    </cfRule>
  </conditionalFormatting>
  <conditionalFormatting sqref="I5">
    <cfRule type="cellIs" dxfId="219" priority="6" operator="lessThan">
      <formula>0.05</formula>
    </cfRule>
  </conditionalFormatting>
  <conditionalFormatting sqref="Q6:Q30">
    <cfRule type="cellIs" dxfId="218" priority="7" operator="lessThan">
      <formula>100</formula>
    </cfRule>
  </conditionalFormatting>
  <conditionalFormatting sqref="Q6:Q30">
    <cfRule type="cellIs" dxfId="217" priority="8" operator="lessThan">
      <formula>100</formula>
    </cfRule>
  </conditionalFormatting>
  <conditionalFormatting sqref="I6:I30">
    <cfRule type="cellIs" dxfId="216" priority="9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000"/>
  <sheetViews>
    <sheetView workbookViewId="0">
      <pane xSplit="2" ySplit="3" topLeftCell="C4" activePane="bottomRight" state="frozen"/>
      <selection activeCell="N30" sqref="N30"/>
      <selection pane="topRight" activeCell="N30" sqref="N30"/>
      <selection pane="bottomLeft" activeCell="N30" sqref="N30"/>
      <selection pane="bottomRight" activeCell="N30" sqref="N30"/>
    </sheetView>
  </sheetViews>
  <sheetFormatPr baseColWidth="10" defaultColWidth="14.5" defaultRowHeight="15" customHeight="1" x14ac:dyDescent="0.2"/>
  <cols>
    <col min="1" max="1" width="17.5" customWidth="1"/>
    <col min="2" max="2" width="40.1640625" customWidth="1"/>
    <col min="3" max="3" width="9.1640625" customWidth="1"/>
    <col min="4" max="4" width="6.5" customWidth="1"/>
    <col min="5" max="5" width="9.83203125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1" width="10" customWidth="1"/>
    <col min="12" max="12" width="21.5" customWidth="1"/>
    <col min="13" max="13" width="11" customWidth="1"/>
    <col min="14" max="14" width="13.33203125" customWidth="1"/>
    <col min="15" max="16" width="11" customWidth="1"/>
    <col min="17" max="17" width="8.5" customWidth="1"/>
    <col min="18" max="18" width="7.83203125" customWidth="1"/>
    <col min="19" max="19" width="8" customWidth="1"/>
    <col min="20" max="20" width="18.5" customWidth="1"/>
    <col min="21" max="21" width="8.83203125" customWidth="1"/>
    <col min="22" max="22" width="8.6640625" customWidth="1"/>
    <col min="23" max="23" width="9.33203125" customWidth="1"/>
    <col min="24" max="24" width="12.83203125" customWidth="1"/>
    <col min="25" max="25" width="19.5" customWidth="1"/>
    <col min="26" max="26" width="11.1640625" customWidth="1"/>
    <col min="27" max="27" width="13" customWidth="1"/>
    <col min="28" max="28" width="12.5" customWidth="1"/>
    <col min="29" max="29" width="8.1640625" customWidth="1"/>
    <col min="30" max="30" width="11.5" customWidth="1"/>
    <col min="31" max="31" width="10.1640625" customWidth="1"/>
  </cols>
  <sheetData>
    <row r="1" spans="1:32" ht="18.75" customHeight="1" x14ac:dyDescent="0.25">
      <c r="A1" s="1" t="str">
        <f ca="1">IFERROR(__xludf.DUMMYFUNCTION("IFERROR(VLOOKUP(B2,IMPORTRANGE(""https://docs.google.com/spreadsheets/d/1V-qh4gaE8Fnon_cFgLuR_3iyE-fuVbrHr9YQylaPLK4/edit#gid=0"",""Sheet1!A2:F100""),2,FALSE),"""")"),"Oven Mitt Two Shots")</f>
        <v>Oven Mitt Two Shots</v>
      </c>
      <c r="B1" s="2"/>
      <c r="C1" s="28" t="s">
        <v>0</v>
      </c>
      <c r="D1" s="30" t="s">
        <v>1</v>
      </c>
      <c r="E1" s="30" t="s">
        <v>2</v>
      </c>
      <c r="F1" s="32" t="s">
        <v>3</v>
      </c>
      <c r="G1" s="32" t="s">
        <v>4</v>
      </c>
      <c r="H1" s="33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5" t="s">
        <v>10</v>
      </c>
      <c r="N1" s="36" t="s">
        <v>11</v>
      </c>
      <c r="O1" s="30" t="s">
        <v>12</v>
      </c>
      <c r="P1" s="30" t="s">
        <v>13</v>
      </c>
      <c r="Q1" s="30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  <c r="W1" s="37" t="s">
        <v>20</v>
      </c>
      <c r="X1" s="37" t="s">
        <v>21</v>
      </c>
      <c r="Y1" s="37" t="s">
        <v>22</v>
      </c>
      <c r="Z1" s="37" t="s">
        <v>23</v>
      </c>
      <c r="AA1" s="37" t="s">
        <v>24</v>
      </c>
      <c r="AB1" s="41" t="s">
        <v>25</v>
      </c>
      <c r="AC1" s="40" t="s">
        <v>26</v>
      </c>
      <c r="AD1" s="42" t="s">
        <v>27</v>
      </c>
      <c r="AE1" s="40" t="s">
        <v>28</v>
      </c>
      <c r="AF1" s="40" t="s">
        <v>29</v>
      </c>
    </row>
    <row r="2" spans="1:32" ht="15.75" customHeight="1" x14ac:dyDescent="0.2">
      <c r="A2" s="3" t="str">
        <f ca="1">IFERROR(__xludf.DUMMYFUNCTION("IFERROR(VLOOKUP(B2,IMPORTRANGE(""https://docs.google.com/spreadsheets/d/1V-qh4gaE8Fnon_cFgLuR_3iyE-fuVbrHr9YQylaPLK4/edit?usp=sharing"",""Sheet1!A1:AA1000""),3,FALSE),"""")"),"B0874WLBRM")</f>
        <v>B0874WLBRM</v>
      </c>
      <c r="B2" s="4" t="s">
        <v>73</v>
      </c>
      <c r="C2" s="29"/>
      <c r="D2" s="29"/>
      <c r="E2" s="31"/>
      <c r="F2" s="29"/>
      <c r="G2" s="29"/>
      <c r="H2" s="34"/>
      <c r="I2" s="29"/>
      <c r="J2" s="29"/>
      <c r="K2" s="34"/>
      <c r="L2" s="34"/>
      <c r="M2" s="34"/>
      <c r="N2" s="29"/>
      <c r="O2" s="29"/>
      <c r="P2" s="31"/>
      <c r="Q2" s="29"/>
      <c r="R2" s="38"/>
      <c r="S2" s="39"/>
      <c r="T2" s="39"/>
      <c r="U2" s="38"/>
      <c r="V2" s="38"/>
      <c r="W2" s="38"/>
      <c r="X2" s="38"/>
      <c r="Y2" s="39"/>
      <c r="Z2" s="39"/>
      <c r="AA2" s="39"/>
      <c r="AB2" s="39"/>
      <c r="AC2" s="38"/>
      <c r="AD2" s="38"/>
      <c r="AE2" s="38"/>
      <c r="AF2" s="38"/>
    </row>
    <row r="3" spans="1:32" x14ac:dyDescent="0.2">
      <c r="A3" s="5" t="s">
        <v>31</v>
      </c>
      <c r="B3" s="6"/>
      <c r="C3" s="7">
        <f>((AC30+AD30)/0.85)*-1</f>
        <v>4.4117647058823533</v>
      </c>
      <c r="D3" s="8">
        <f>SUM(D4:D99793)</f>
        <v>171</v>
      </c>
      <c r="E3" s="8"/>
      <c r="F3" s="9">
        <f t="shared" ref="F3:G3" si="0">SUM(F4:F99793)</f>
        <v>2437.3000000000006</v>
      </c>
      <c r="G3" s="9">
        <f t="shared" si="0"/>
        <v>-257.76</v>
      </c>
      <c r="H3" s="10">
        <f>G3/F3*-1</f>
        <v>0.10575636975341564</v>
      </c>
      <c r="I3" s="11">
        <f>J3/F3</f>
        <v>0.21938756804660908</v>
      </c>
      <c r="J3" s="9">
        <f>SUM(J4:J99793)</f>
        <v>534.71331960000043</v>
      </c>
      <c r="K3" s="9">
        <f>J3/D3</f>
        <v>3.1269784771929849</v>
      </c>
      <c r="L3" s="8"/>
      <c r="M3" s="12"/>
      <c r="N3" s="13"/>
      <c r="O3" s="8"/>
      <c r="P3" s="8"/>
      <c r="Q3" s="14"/>
      <c r="R3" s="13"/>
      <c r="S3" s="13"/>
      <c r="T3" s="13"/>
      <c r="U3" s="8">
        <f>SUM(U4:U99793)</f>
        <v>29</v>
      </c>
      <c r="V3" s="10">
        <f>AVERAGE(V4:V99793)</f>
        <v>0.24204545454545456</v>
      </c>
      <c r="W3" s="9">
        <f>ROUND(AVERAGE(W4:W99793),2)</f>
        <v>3.6</v>
      </c>
      <c r="X3" s="8"/>
      <c r="Y3" s="8"/>
      <c r="Z3" s="8"/>
      <c r="AA3" s="8"/>
      <c r="AB3" s="8"/>
      <c r="AC3" s="15"/>
      <c r="AD3" s="9"/>
      <c r="AE3" s="9">
        <f>SUM(AE4:AE99793)</f>
        <v>0</v>
      </c>
      <c r="AF3" s="9"/>
    </row>
    <row r="4" spans="1:32" s="47" customFormat="1" ht="15.75" hidden="1" customHeight="1" x14ac:dyDescent="0.2">
      <c r="A4" s="2" t="s">
        <v>32</v>
      </c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43"/>
      <c r="S4" s="44"/>
      <c r="T4" s="45"/>
      <c r="U4" s="43"/>
      <c r="V4" s="43"/>
      <c r="W4" s="43"/>
      <c r="X4" s="43"/>
      <c r="Y4" s="43"/>
      <c r="Z4" s="46"/>
      <c r="AA4" s="43"/>
      <c r="AB4" s="43"/>
      <c r="AC4" s="43"/>
      <c r="AD4" s="43"/>
      <c r="AE4" s="43"/>
    </row>
    <row r="5" spans="1:32" s="47" customFormat="1" ht="15.75" hidden="1" customHeight="1" x14ac:dyDescent="0.2">
      <c r="A5" s="2" t="s">
        <v>33</v>
      </c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43"/>
      <c r="S5" s="44"/>
      <c r="T5" s="45"/>
      <c r="U5" s="43"/>
      <c r="V5" s="43"/>
      <c r="W5" s="43"/>
      <c r="X5" s="43"/>
      <c r="Y5" s="43"/>
      <c r="Z5" s="46"/>
      <c r="AA5" s="43"/>
      <c r="AB5" s="43"/>
      <c r="AC5" s="43"/>
      <c r="AD5" s="43"/>
      <c r="AE5" s="43"/>
    </row>
    <row r="6" spans="1:32" s="47" customFormat="1" ht="15.75" hidden="1" customHeight="1" x14ac:dyDescent="0.2">
      <c r="A6" s="2" t="s">
        <v>34</v>
      </c>
      <c r="B6" s="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43"/>
      <c r="S6" s="44"/>
      <c r="T6" s="45"/>
      <c r="U6" s="43"/>
      <c r="V6" s="43"/>
      <c r="W6" s="43"/>
      <c r="X6" s="43"/>
      <c r="Y6" s="43"/>
      <c r="Z6" s="46"/>
      <c r="AA6" s="43"/>
      <c r="AB6" s="43"/>
      <c r="AC6" s="43"/>
      <c r="AD6" s="43"/>
      <c r="AE6" s="43"/>
      <c r="AF6" s="48"/>
    </row>
    <row r="7" spans="1:32" s="47" customFormat="1" ht="15.75" hidden="1" customHeight="1" x14ac:dyDescent="0.2">
      <c r="A7" s="2" t="s">
        <v>35</v>
      </c>
      <c r="B7" s="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43"/>
      <c r="S7" s="44"/>
      <c r="T7" s="45"/>
      <c r="U7" s="43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8"/>
    </row>
    <row r="8" spans="1:32" s="47" customFormat="1" ht="15.75" hidden="1" customHeight="1" x14ac:dyDescent="0.2">
      <c r="A8" s="2" t="s">
        <v>36</v>
      </c>
      <c r="B8" s="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3"/>
      <c r="S8" s="44"/>
      <c r="T8" s="45"/>
      <c r="U8" s="43"/>
      <c r="V8" s="43"/>
      <c r="W8" s="43"/>
      <c r="X8" s="43"/>
      <c r="Y8" s="43"/>
      <c r="Z8" s="46"/>
      <c r="AA8" s="43"/>
      <c r="AB8" s="43"/>
      <c r="AC8" s="43"/>
      <c r="AD8" s="43"/>
      <c r="AE8" s="43"/>
      <c r="AF8" s="48"/>
    </row>
    <row r="9" spans="1:32" s="47" customFormat="1" ht="15.75" hidden="1" customHeight="1" x14ac:dyDescent="0.2">
      <c r="A9" s="2" t="s">
        <v>37</v>
      </c>
      <c r="B9" s="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43"/>
      <c r="S9" s="44"/>
      <c r="T9" s="45"/>
      <c r="U9" s="43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8"/>
    </row>
    <row r="10" spans="1:32" s="47" customFormat="1" ht="15.75" hidden="1" customHeight="1" x14ac:dyDescent="0.2">
      <c r="A10" s="2" t="s">
        <v>38</v>
      </c>
      <c r="B10" s="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43"/>
      <c r="S10" s="44"/>
      <c r="T10" s="45"/>
      <c r="U10" s="43"/>
      <c r="V10" s="43"/>
      <c r="W10" s="43"/>
      <c r="X10" s="43"/>
      <c r="Y10" s="43"/>
      <c r="Z10" s="46"/>
      <c r="AA10" s="43"/>
      <c r="AB10" s="43"/>
      <c r="AC10" s="43"/>
      <c r="AD10" s="43"/>
      <c r="AE10" s="43"/>
      <c r="AF10" s="48"/>
    </row>
    <row r="11" spans="1:32" s="47" customFormat="1" ht="15.75" hidden="1" customHeight="1" x14ac:dyDescent="0.2">
      <c r="A11" s="2" t="s">
        <v>39</v>
      </c>
      <c r="B11" s="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43"/>
      <c r="S11" s="44"/>
      <c r="T11" s="45"/>
      <c r="U11" s="43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8"/>
    </row>
    <row r="12" spans="1:32" s="47" customFormat="1" ht="15.75" hidden="1" customHeight="1" x14ac:dyDescent="0.2">
      <c r="A12" s="2" t="s">
        <v>40</v>
      </c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43"/>
      <c r="S12" s="44"/>
      <c r="T12" s="45"/>
      <c r="U12" s="43"/>
      <c r="V12" s="43"/>
      <c r="W12" s="43"/>
      <c r="X12" s="43"/>
      <c r="Y12" s="43"/>
      <c r="Z12" s="46"/>
      <c r="AA12" s="43"/>
      <c r="AB12" s="43"/>
      <c r="AC12" s="43"/>
      <c r="AD12" s="43"/>
      <c r="AE12" s="43"/>
      <c r="AF12" s="48"/>
    </row>
    <row r="13" spans="1:32" s="47" customFormat="1" ht="15.75" hidden="1" customHeight="1" x14ac:dyDescent="0.2">
      <c r="A13" s="24" t="s">
        <v>41</v>
      </c>
      <c r="B13" s="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43"/>
      <c r="S13" s="44"/>
      <c r="T13" s="45"/>
      <c r="U13" s="43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8"/>
    </row>
    <row r="14" spans="1:32" s="47" customFormat="1" ht="15.75" hidden="1" customHeight="1" x14ac:dyDescent="0.2">
      <c r="A14" s="2" t="s">
        <v>42</v>
      </c>
      <c r="B14" s="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43"/>
      <c r="S14" s="44"/>
      <c r="T14" s="45"/>
      <c r="U14" s="43"/>
      <c r="V14" s="43"/>
      <c r="W14" s="43"/>
      <c r="X14" s="43"/>
      <c r="Y14" s="43"/>
      <c r="Z14" s="46"/>
      <c r="AA14" s="43"/>
      <c r="AB14" s="43"/>
      <c r="AC14" s="43"/>
      <c r="AD14" s="43"/>
      <c r="AE14" s="43"/>
      <c r="AF14" s="48"/>
    </row>
    <row r="15" spans="1:32" s="47" customFormat="1" ht="15.75" hidden="1" customHeight="1" x14ac:dyDescent="0.2">
      <c r="A15" s="2" t="s">
        <v>43</v>
      </c>
      <c r="B15" s="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43"/>
      <c r="S15" s="44"/>
      <c r="T15" s="45"/>
      <c r="U15" s="43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8"/>
    </row>
    <row r="16" spans="1:32" s="47" customFormat="1" ht="15.75" hidden="1" customHeight="1" x14ac:dyDescent="0.2">
      <c r="A16" s="2" t="s">
        <v>44</v>
      </c>
      <c r="B16" s="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43"/>
      <c r="S16" s="44"/>
      <c r="T16" s="45"/>
      <c r="U16" s="43"/>
      <c r="V16" s="43"/>
      <c r="W16" s="43"/>
      <c r="X16" s="43"/>
      <c r="Y16" s="43"/>
      <c r="Z16" s="46"/>
      <c r="AA16" s="43"/>
      <c r="AB16" s="43"/>
      <c r="AC16" s="43"/>
      <c r="AD16" s="43"/>
      <c r="AE16" s="43"/>
      <c r="AF16" s="48"/>
    </row>
    <row r="17" spans="1:32" s="47" customFormat="1" ht="15.75" hidden="1" customHeight="1" x14ac:dyDescent="0.2">
      <c r="A17" s="2" t="s">
        <v>45</v>
      </c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"/>
      <c r="S17" s="44"/>
      <c r="T17" s="45"/>
      <c r="U17" s="43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8"/>
    </row>
    <row r="18" spans="1:32" s="47" customFormat="1" ht="15.75" hidden="1" customHeight="1" x14ac:dyDescent="0.2">
      <c r="A18" s="2" t="s">
        <v>46</v>
      </c>
      <c r="B18" s="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43"/>
      <c r="S18" s="44"/>
      <c r="T18" s="45"/>
      <c r="U18" s="43"/>
      <c r="V18" s="43"/>
      <c r="W18" s="43"/>
      <c r="X18" s="43"/>
      <c r="Y18" s="43"/>
      <c r="Z18" s="46"/>
      <c r="AA18" s="43"/>
      <c r="AB18" s="43"/>
      <c r="AC18" s="43"/>
      <c r="AD18" s="43"/>
      <c r="AE18" s="43"/>
      <c r="AF18" s="48"/>
    </row>
    <row r="19" spans="1:32" s="47" customFormat="1" ht="15.75" customHeight="1" x14ac:dyDescent="0.2">
      <c r="A19" s="2" t="s">
        <v>47</v>
      </c>
      <c r="B19" s="2"/>
      <c r="C19" s="19">
        <f t="shared" ref="C19:C30" si="1">IFERROR(F19/D19," - ")</f>
        <v>12.99</v>
      </c>
      <c r="D19" s="19">
        <v>3</v>
      </c>
      <c r="E19" s="19">
        <v>0</v>
      </c>
      <c r="F19" s="19">
        <v>38.97</v>
      </c>
      <c r="G19" s="19">
        <v>-8.120000000000001</v>
      </c>
      <c r="H19" s="19">
        <f t="shared" ref="H19:H30" si="2">G19/F19*-1</f>
        <v>0.20836540928919686</v>
      </c>
      <c r="I19" s="19">
        <f t="shared" ref="I19:I30" si="3">J19/F19</f>
        <v>-3.4526558891455075E-2</v>
      </c>
      <c r="J19" s="19">
        <f t="shared" ref="J19:J30" si="4">F19*0.85+G19+AD19*D19+D19*AC19+AE19+AB19</f>
        <v>-1.3455000000000044</v>
      </c>
      <c r="K19" s="19">
        <f t="shared" ref="K19:K30" si="5">J19/D19</f>
        <v>-0.44850000000000145</v>
      </c>
      <c r="L19" s="19">
        <v>12</v>
      </c>
      <c r="M19" s="19">
        <f t="shared" ref="M19:M30" si="6">IFERROR(D19/L19,"-")</f>
        <v>0.25</v>
      </c>
      <c r="N19" s="19">
        <v>191</v>
      </c>
      <c r="O19" s="19">
        <f t="shared" ref="O19:P19" si="7">D19/7</f>
        <v>0.42857142857142855</v>
      </c>
      <c r="P19" s="19">
        <f t="shared" si="7"/>
        <v>0</v>
      </c>
      <c r="Q19" s="19">
        <f t="shared" ref="Q19:Q30" si="8">ROUNDDOWN(N19/(O19+P19),0)</f>
        <v>445</v>
      </c>
      <c r="R19" s="43"/>
      <c r="S19" s="44"/>
      <c r="T19" s="45"/>
      <c r="U19" s="43">
        <v>1</v>
      </c>
      <c r="V19" s="43">
        <f t="shared" ref="V19:V30" si="9">IFERROR(U19/D19,0)</f>
        <v>0.33333333333333331</v>
      </c>
      <c r="W19" s="43">
        <f t="shared" ref="W19:W30" si="10">IFERROR(G19/(U19+X19)*-1,0)</f>
        <v>8.120000000000001</v>
      </c>
      <c r="X19" s="43">
        <v>0</v>
      </c>
      <c r="Y19" s="43" t="s">
        <v>48</v>
      </c>
      <c r="Z19" s="46">
        <f t="shared" ref="Z19:Z30" si="11">IF(OR(Y19="UsLargeStandardSize",Y19="UsSmallStandardSize"),-2.4,-1.2)</f>
        <v>-2.4</v>
      </c>
      <c r="AA19" s="43">
        <v>1.8518518518518517E-2</v>
      </c>
      <c r="AB19" s="43">
        <f t="shared" ref="AB19:AB30" si="12">IFERROR(Z19*AA19*D19*3,0)</f>
        <v>-0.39999999999999991</v>
      </c>
      <c r="AC19" s="43">
        <v>-4.9000000000000004</v>
      </c>
      <c r="AD19" s="43">
        <v>-3.75</v>
      </c>
      <c r="AE19" s="43">
        <v>0</v>
      </c>
      <c r="AF19" s="48">
        <v>1.04166666666666E-2</v>
      </c>
    </row>
    <row r="20" spans="1:32" s="47" customFormat="1" ht="15.75" customHeight="1" x14ac:dyDescent="0.2">
      <c r="A20" s="2" t="s">
        <v>49</v>
      </c>
      <c r="B20" s="2"/>
      <c r="C20" s="19">
        <f t="shared" si="1"/>
        <v>12.99</v>
      </c>
      <c r="D20" s="19">
        <v>4</v>
      </c>
      <c r="E20" s="19">
        <v>0</v>
      </c>
      <c r="F20" s="19">
        <v>51.96</v>
      </c>
      <c r="G20" s="19">
        <v>-11.43</v>
      </c>
      <c r="H20" s="19">
        <f t="shared" si="2"/>
        <v>0.21997690531177827</v>
      </c>
      <c r="I20" s="19">
        <f t="shared" si="3"/>
        <v>5.5917702078521883E-2</v>
      </c>
      <c r="J20" s="19">
        <f t="shared" si="4"/>
        <v>2.9054837999999972</v>
      </c>
      <c r="K20" s="19">
        <f t="shared" si="5"/>
        <v>0.72637094999999929</v>
      </c>
      <c r="L20" s="19">
        <v>47</v>
      </c>
      <c r="M20" s="19">
        <f t="shared" si="6"/>
        <v>8.5106382978723402E-2</v>
      </c>
      <c r="N20" s="19">
        <v>187</v>
      </c>
      <c r="O20" s="19">
        <f t="shared" ref="O20:P20" si="13">D20/7</f>
        <v>0.5714285714285714</v>
      </c>
      <c r="P20" s="19">
        <f t="shared" si="13"/>
        <v>0</v>
      </c>
      <c r="Q20" s="19">
        <f t="shared" si="8"/>
        <v>327</v>
      </c>
      <c r="R20" s="43"/>
      <c r="S20" s="44"/>
      <c r="T20" s="45"/>
      <c r="U20" s="43">
        <v>1</v>
      </c>
      <c r="V20" s="43">
        <f t="shared" si="9"/>
        <v>0.25</v>
      </c>
      <c r="W20" s="43">
        <f t="shared" si="10"/>
        <v>5.7149999999999999</v>
      </c>
      <c r="X20" s="43">
        <v>1</v>
      </c>
      <c r="Y20" s="43" t="s">
        <v>48</v>
      </c>
      <c r="Z20" s="46">
        <f t="shared" si="11"/>
        <v>-2.4</v>
      </c>
      <c r="AA20" s="43">
        <v>5.5226256944444441E-2</v>
      </c>
      <c r="AB20" s="43">
        <f t="shared" si="12"/>
        <v>-1.5905161999999997</v>
      </c>
      <c r="AC20" s="43">
        <v>-3.31</v>
      </c>
      <c r="AD20" s="43">
        <v>-3.75</v>
      </c>
      <c r="AE20" s="43">
        <v>0</v>
      </c>
      <c r="AF20" s="48">
        <v>6.3829787234042507E-2</v>
      </c>
    </row>
    <row r="21" spans="1:32" s="47" customFormat="1" ht="15.75" customHeight="1" x14ac:dyDescent="0.2">
      <c r="A21" s="2" t="s">
        <v>50</v>
      </c>
      <c r="B21" s="2"/>
      <c r="C21" s="19">
        <f t="shared" si="1"/>
        <v>12.99</v>
      </c>
      <c r="D21" s="19">
        <v>12</v>
      </c>
      <c r="E21" s="19">
        <v>0</v>
      </c>
      <c r="F21" s="19">
        <v>155.88</v>
      </c>
      <c r="G21" s="19">
        <v>-56.64</v>
      </c>
      <c r="H21" s="19">
        <f t="shared" si="2"/>
        <v>0.36335642802155504</v>
      </c>
      <c r="I21" s="19">
        <f t="shared" si="3"/>
        <v>-8.7461820631254864E-2</v>
      </c>
      <c r="J21" s="19">
        <f t="shared" si="4"/>
        <v>-13.633548600000008</v>
      </c>
      <c r="K21" s="19">
        <f t="shared" si="5"/>
        <v>-1.1361290500000008</v>
      </c>
      <c r="L21" s="19">
        <v>94</v>
      </c>
      <c r="M21" s="19">
        <f t="shared" si="6"/>
        <v>0.1276595744680851</v>
      </c>
      <c r="N21" s="19">
        <v>177</v>
      </c>
      <c r="O21" s="19">
        <f t="shared" ref="O21:P21" si="14">D21/7</f>
        <v>1.7142857142857142</v>
      </c>
      <c r="P21" s="19">
        <f t="shared" si="14"/>
        <v>0</v>
      </c>
      <c r="Q21" s="19">
        <f t="shared" si="8"/>
        <v>103</v>
      </c>
      <c r="R21" s="43"/>
      <c r="S21" s="44"/>
      <c r="T21" s="45"/>
      <c r="U21" s="43">
        <v>8</v>
      </c>
      <c r="V21" s="43">
        <f t="shared" si="9"/>
        <v>0.66666666666666663</v>
      </c>
      <c r="W21" s="43">
        <f t="shared" si="10"/>
        <v>6.293333333333333</v>
      </c>
      <c r="X21" s="43">
        <v>1</v>
      </c>
      <c r="Y21" s="43" t="s">
        <v>48</v>
      </c>
      <c r="Z21" s="46">
        <f t="shared" si="11"/>
        <v>-2.4</v>
      </c>
      <c r="AA21" s="43">
        <v>5.5226256944444441E-2</v>
      </c>
      <c r="AB21" s="43">
        <f t="shared" si="12"/>
        <v>-4.7715485999999991</v>
      </c>
      <c r="AC21" s="43">
        <v>-3.31</v>
      </c>
      <c r="AD21" s="43">
        <v>-3.75</v>
      </c>
      <c r="AE21" s="43">
        <v>0</v>
      </c>
      <c r="AF21" s="48">
        <v>0.155555555555555</v>
      </c>
    </row>
    <row r="22" spans="1:32" s="47" customFormat="1" ht="15.75" customHeight="1" x14ac:dyDescent="0.2">
      <c r="A22" s="2" t="s">
        <v>51</v>
      </c>
      <c r="B22" s="2"/>
      <c r="C22" s="19">
        <f t="shared" si="1"/>
        <v>12.989999999999998</v>
      </c>
      <c r="D22" s="19">
        <v>11</v>
      </c>
      <c r="E22" s="19">
        <v>0</v>
      </c>
      <c r="F22" s="19">
        <v>142.88999999999999</v>
      </c>
      <c r="G22" s="19">
        <v>-75.039999999999992</v>
      </c>
      <c r="H22" s="19">
        <f t="shared" si="2"/>
        <v>0.52515921338092242</v>
      </c>
      <c r="I22" s="19">
        <f t="shared" si="3"/>
        <v>-0.2492646059906222</v>
      </c>
      <c r="J22" s="19">
        <f t="shared" si="4"/>
        <v>-35.617419550000001</v>
      </c>
      <c r="K22" s="19">
        <f t="shared" si="5"/>
        <v>-3.2379472318181821</v>
      </c>
      <c r="L22" s="19">
        <v>110</v>
      </c>
      <c r="M22" s="19">
        <f t="shared" si="6"/>
        <v>0.1</v>
      </c>
      <c r="N22" s="19">
        <v>165</v>
      </c>
      <c r="O22" s="19">
        <f t="shared" ref="O22:P22" si="15">D22/7</f>
        <v>1.5714285714285714</v>
      </c>
      <c r="P22" s="19">
        <f t="shared" si="15"/>
        <v>0</v>
      </c>
      <c r="Q22" s="19">
        <f t="shared" si="8"/>
        <v>105</v>
      </c>
      <c r="R22" s="43"/>
      <c r="S22" s="44"/>
      <c r="T22" s="45"/>
      <c r="U22" s="43">
        <v>5</v>
      </c>
      <c r="V22" s="43">
        <f t="shared" si="9"/>
        <v>0.45454545454545453</v>
      </c>
      <c r="W22" s="43">
        <f t="shared" si="10"/>
        <v>12.506666666666666</v>
      </c>
      <c r="X22" s="43">
        <v>1</v>
      </c>
      <c r="Y22" s="43" t="s">
        <v>48</v>
      </c>
      <c r="Z22" s="46">
        <f t="shared" si="11"/>
        <v>-2.4</v>
      </c>
      <c r="AA22" s="43">
        <v>5.5226256944444441E-2</v>
      </c>
      <c r="AB22" s="43">
        <f t="shared" si="12"/>
        <v>-4.3739195499999992</v>
      </c>
      <c r="AC22" s="43">
        <v>-3.31</v>
      </c>
      <c r="AD22" s="43">
        <v>-3.75</v>
      </c>
      <c r="AE22" s="43">
        <v>0</v>
      </c>
      <c r="AF22" s="48">
        <v>0.29585798816567999</v>
      </c>
    </row>
    <row r="23" spans="1:32" s="47" customFormat="1" ht="15.75" customHeight="1" x14ac:dyDescent="0.2">
      <c r="A23" s="2" t="s">
        <v>52</v>
      </c>
      <c r="B23" s="2"/>
      <c r="C23" s="19">
        <f t="shared" si="1"/>
        <v>12.990000000000002</v>
      </c>
      <c r="D23" s="19">
        <v>15</v>
      </c>
      <c r="E23" s="19">
        <v>0</v>
      </c>
      <c r="F23" s="19">
        <v>194.85000000000002</v>
      </c>
      <c r="G23" s="19">
        <v>-91.97</v>
      </c>
      <c r="H23" s="19">
        <f t="shared" si="2"/>
        <v>0.47200410572235046</v>
      </c>
      <c r="I23" s="19">
        <f t="shared" si="3"/>
        <v>-0.19610949833205024</v>
      </c>
      <c r="J23" s="19">
        <f t="shared" si="4"/>
        <v>-38.211935749999995</v>
      </c>
      <c r="K23" s="19">
        <f t="shared" si="5"/>
        <v>-2.547462383333333</v>
      </c>
      <c r="L23" s="19">
        <v>154</v>
      </c>
      <c r="M23" s="19">
        <f t="shared" si="6"/>
        <v>9.7402597402597407E-2</v>
      </c>
      <c r="N23" s="19">
        <v>151</v>
      </c>
      <c r="O23" s="19">
        <f t="shared" ref="O23:P23" si="16">D23/7</f>
        <v>2.1428571428571428</v>
      </c>
      <c r="P23" s="19">
        <f t="shared" si="16"/>
        <v>0</v>
      </c>
      <c r="Q23" s="19">
        <f t="shared" si="8"/>
        <v>70</v>
      </c>
      <c r="R23" s="43"/>
      <c r="S23" s="44"/>
      <c r="T23" s="45"/>
      <c r="U23" s="43">
        <v>12</v>
      </c>
      <c r="V23" s="43">
        <f t="shared" si="9"/>
        <v>0.8</v>
      </c>
      <c r="W23" s="43">
        <f t="shared" si="10"/>
        <v>5.7481249999999999</v>
      </c>
      <c r="X23" s="43">
        <v>4</v>
      </c>
      <c r="Y23" s="43" t="s">
        <v>48</v>
      </c>
      <c r="Z23" s="46">
        <f t="shared" si="11"/>
        <v>-2.4</v>
      </c>
      <c r="AA23" s="43">
        <v>5.5226256944444441E-2</v>
      </c>
      <c r="AB23" s="43">
        <f t="shared" si="12"/>
        <v>-5.9644357499999998</v>
      </c>
      <c r="AC23" s="43">
        <v>-3.31</v>
      </c>
      <c r="AD23" s="43">
        <v>-3.75</v>
      </c>
      <c r="AE23" s="43">
        <v>0</v>
      </c>
      <c r="AF23" s="48">
        <v>0.25</v>
      </c>
    </row>
    <row r="24" spans="1:32" s="47" customFormat="1" ht="15.75" customHeight="1" x14ac:dyDescent="0.2">
      <c r="A24" s="2" t="s">
        <v>53</v>
      </c>
      <c r="B24" s="2"/>
      <c r="C24" s="19">
        <f t="shared" si="1"/>
        <v>13.39</v>
      </c>
      <c r="D24" s="19">
        <v>5</v>
      </c>
      <c r="E24" s="19">
        <v>0</v>
      </c>
      <c r="F24" s="19">
        <v>66.95</v>
      </c>
      <c r="G24" s="19">
        <v>-14.559999999999999</v>
      </c>
      <c r="H24" s="19">
        <f t="shared" si="2"/>
        <v>0.21747572815533978</v>
      </c>
      <c r="I24" s="19">
        <f t="shared" si="3"/>
        <v>7.5569152352501806E-2</v>
      </c>
      <c r="J24" s="19">
        <f t="shared" si="4"/>
        <v>5.0593547499999962</v>
      </c>
      <c r="K24" s="19">
        <f t="shared" si="5"/>
        <v>1.0118709499999992</v>
      </c>
      <c r="L24" s="19">
        <v>78</v>
      </c>
      <c r="M24" s="19">
        <f t="shared" si="6"/>
        <v>6.4102564102564097E-2</v>
      </c>
      <c r="N24" s="19">
        <v>143</v>
      </c>
      <c r="O24" s="19">
        <f t="shared" ref="O24:P24" si="17">D24/7</f>
        <v>0.7142857142857143</v>
      </c>
      <c r="P24" s="19">
        <f t="shared" si="17"/>
        <v>0</v>
      </c>
      <c r="Q24" s="19">
        <f t="shared" si="8"/>
        <v>200</v>
      </c>
      <c r="R24" s="43"/>
      <c r="S24" s="44"/>
      <c r="T24" s="45"/>
      <c r="U24" s="43">
        <v>2</v>
      </c>
      <c r="V24" s="43">
        <f t="shared" si="9"/>
        <v>0.4</v>
      </c>
      <c r="W24" s="43">
        <f t="shared" si="10"/>
        <v>4.8533333333333326</v>
      </c>
      <c r="X24" s="43">
        <v>1</v>
      </c>
      <c r="Y24" s="43" t="s">
        <v>48</v>
      </c>
      <c r="Z24" s="46">
        <f t="shared" si="11"/>
        <v>-2.4</v>
      </c>
      <c r="AA24" s="43">
        <v>5.5226256944444441E-2</v>
      </c>
      <c r="AB24" s="43">
        <f t="shared" si="12"/>
        <v>-1.9881452499999999</v>
      </c>
      <c r="AC24" s="43">
        <v>-3.31</v>
      </c>
      <c r="AD24" s="43">
        <v>-3.75</v>
      </c>
      <c r="AE24" s="43">
        <v>0</v>
      </c>
      <c r="AF24" s="43">
        <v>0.43243243243243201</v>
      </c>
    </row>
    <row r="25" spans="1:32" s="47" customFormat="1" ht="15.75" customHeight="1" x14ac:dyDescent="0.2">
      <c r="A25" s="2" t="s">
        <v>54</v>
      </c>
      <c r="B25" s="2"/>
      <c r="C25" s="19">
        <f t="shared" si="1"/>
        <v>13.99</v>
      </c>
      <c r="D25" s="19">
        <v>5</v>
      </c>
      <c r="E25" s="19">
        <v>0</v>
      </c>
      <c r="F25" s="19">
        <v>69.95</v>
      </c>
      <c r="G25" s="19">
        <v>0</v>
      </c>
      <c r="H25" s="19">
        <f t="shared" si="2"/>
        <v>0</v>
      </c>
      <c r="I25" s="19">
        <f t="shared" si="3"/>
        <v>0.31693144746247326</v>
      </c>
      <c r="J25" s="19">
        <f t="shared" si="4"/>
        <v>22.169354750000004</v>
      </c>
      <c r="K25" s="19">
        <f t="shared" si="5"/>
        <v>4.4338709500000011</v>
      </c>
      <c r="L25" s="19">
        <v>59</v>
      </c>
      <c r="M25" s="19">
        <f t="shared" si="6"/>
        <v>8.4745762711864403E-2</v>
      </c>
      <c r="N25" s="19">
        <v>137</v>
      </c>
      <c r="O25" s="19">
        <f t="shared" ref="O25:P25" si="18">D25/7</f>
        <v>0.7142857142857143</v>
      </c>
      <c r="P25" s="19">
        <f t="shared" si="18"/>
        <v>0</v>
      </c>
      <c r="Q25" s="19">
        <f t="shared" si="8"/>
        <v>191</v>
      </c>
      <c r="R25" s="43"/>
      <c r="S25" s="44"/>
      <c r="T25" s="45"/>
      <c r="U25" s="43">
        <v>0</v>
      </c>
      <c r="V25" s="43">
        <f t="shared" si="9"/>
        <v>0</v>
      </c>
      <c r="W25" s="43">
        <f t="shared" si="10"/>
        <v>0</v>
      </c>
      <c r="X25" s="43">
        <v>0</v>
      </c>
      <c r="Y25" s="43" t="s">
        <v>48</v>
      </c>
      <c r="Z25" s="46">
        <f t="shared" si="11"/>
        <v>-2.4</v>
      </c>
      <c r="AA25" s="43">
        <v>5.5226256944444441E-2</v>
      </c>
      <c r="AB25" s="43">
        <f t="shared" si="12"/>
        <v>-1.9881452499999999</v>
      </c>
      <c r="AC25" s="43">
        <v>-3.31</v>
      </c>
      <c r="AD25" s="43">
        <v>-3.75</v>
      </c>
      <c r="AE25" s="43">
        <v>0</v>
      </c>
      <c r="AF25" s="48">
        <v>0.45454545454545398</v>
      </c>
    </row>
    <row r="26" spans="1:32" s="47" customFormat="1" ht="15.75" customHeight="1" x14ac:dyDescent="0.2">
      <c r="A26" s="2" t="s">
        <v>55</v>
      </c>
      <c r="B26" s="2"/>
      <c r="C26" s="19">
        <f t="shared" si="1"/>
        <v>14.456666666666671</v>
      </c>
      <c r="D26" s="19">
        <v>15</v>
      </c>
      <c r="E26" s="19">
        <v>0</v>
      </c>
      <c r="F26" s="19">
        <v>216.85000000000005</v>
      </c>
      <c r="G26" s="19">
        <v>0</v>
      </c>
      <c r="H26" s="19">
        <f t="shared" si="2"/>
        <v>0</v>
      </c>
      <c r="I26" s="19">
        <f t="shared" si="3"/>
        <v>0.33413910191376534</v>
      </c>
      <c r="J26" s="19">
        <f t="shared" si="4"/>
        <v>72.458064250000035</v>
      </c>
      <c r="K26" s="19">
        <f t="shared" si="5"/>
        <v>4.8305376166666694</v>
      </c>
      <c r="L26" s="19">
        <v>98</v>
      </c>
      <c r="M26" s="19">
        <f t="shared" si="6"/>
        <v>0.15306122448979592</v>
      </c>
      <c r="N26" s="19">
        <v>118</v>
      </c>
      <c r="O26" s="19">
        <f t="shared" ref="O26:P26" si="19">D26/7</f>
        <v>2.1428571428571428</v>
      </c>
      <c r="P26" s="19">
        <f t="shared" si="19"/>
        <v>0</v>
      </c>
      <c r="Q26" s="19">
        <f t="shared" si="8"/>
        <v>55</v>
      </c>
      <c r="R26" s="43"/>
      <c r="S26" s="44"/>
      <c r="T26" s="45"/>
      <c r="U26" s="43">
        <v>0</v>
      </c>
      <c r="V26" s="43">
        <f t="shared" si="9"/>
        <v>0</v>
      </c>
      <c r="W26" s="43">
        <f t="shared" si="10"/>
        <v>0</v>
      </c>
      <c r="X26" s="43">
        <v>0</v>
      </c>
      <c r="Y26" s="43" t="s">
        <v>48</v>
      </c>
      <c r="Z26" s="46">
        <f t="shared" si="11"/>
        <v>-2.4</v>
      </c>
      <c r="AA26" s="43">
        <v>5.5226256944444441E-2</v>
      </c>
      <c r="AB26" s="43">
        <f t="shared" si="12"/>
        <v>-5.9644357499999998</v>
      </c>
      <c r="AC26" s="43">
        <v>-3.31</v>
      </c>
      <c r="AD26" s="43">
        <v>-3.75</v>
      </c>
      <c r="AE26" s="43">
        <v>0</v>
      </c>
      <c r="AF26" s="48">
        <v>0.511041009463722</v>
      </c>
    </row>
    <row r="27" spans="1:32" s="47" customFormat="1" ht="15.75" customHeight="1" x14ac:dyDescent="0.2">
      <c r="A27" s="2" t="s">
        <v>56</v>
      </c>
      <c r="B27" s="2"/>
      <c r="C27" s="19">
        <f t="shared" si="1"/>
        <v>14.990000000000006</v>
      </c>
      <c r="D27" s="19">
        <v>28</v>
      </c>
      <c r="E27" s="19">
        <v>0</v>
      </c>
      <c r="F27" s="19">
        <v>419.72000000000014</v>
      </c>
      <c r="G27" s="19">
        <v>0</v>
      </c>
      <c r="H27" s="19">
        <f t="shared" si="2"/>
        <v>0</v>
      </c>
      <c r="I27" s="19">
        <f t="shared" si="3"/>
        <v>0.352493058705804</v>
      </c>
      <c r="J27" s="19">
        <f t="shared" si="4"/>
        <v>147.94838660000011</v>
      </c>
      <c r="K27" s="19">
        <f t="shared" si="5"/>
        <v>5.2838709500000034</v>
      </c>
      <c r="L27" s="19">
        <v>113</v>
      </c>
      <c r="M27" s="19">
        <f t="shared" si="6"/>
        <v>0.24778761061946902</v>
      </c>
      <c r="N27" s="19">
        <v>86</v>
      </c>
      <c r="O27" s="19">
        <f t="shared" ref="O27:P27" si="20">D27/7</f>
        <v>4</v>
      </c>
      <c r="P27" s="19">
        <f t="shared" si="20"/>
        <v>0</v>
      </c>
      <c r="Q27" s="19">
        <f t="shared" si="8"/>
        <v>21</v>
      </c>
      <c r="R27" s="43"/>
      <c r="S27" s="44"/>
      <c r="T27" s="45"/>
      <c r="U27" s="43">
        <v>0</v>
      </c>
      <c r="V27" s="43">
        <f t="shared" si="9"/>
        <v>0</v>
      </c>
      <c r="W27" s="43">
        <f t="shared" si="10"/>
        <v>0</v>
      </c>
      <c r="X27" s="43">
        <v>0</v>
      </c>
      <c r="Y27" s="43" t="s">
        <v>48</v>
      </c>
      <c r="Z27" s="46">
        <f t="shared" si="11"/>
        <v>-2.4</v>
      </c>
      <c r="AA27" s="43">
        <v>5.5226256944444441E-2</v>
      </c>
      <c r="AB27" s="43">
        <f t="shared" si="12"/>
        <v>-11.133613399999998</v>
      </c>
      <c r="AC27" s="43">
        <v>-3.31</v>
      </c>
      <c r="AD27" s="43">
        <v>-3.75</v>
      </c>
      <c r="AE27" s="43">
        <v>0</v>
      </c>
      <c r="AF27" s="48">
        <v>0.66438356164383505</v>
      </c>
    </row>
    <row r="28" spans="1:32" s="47" customFormat="1" ht="15.75" customHeight="1" x14ac:dyDescent="0.2">
      <c r="A28" s="2" t="s">
        <v>57</v>
      </c>
      <c r="B28" s="2"/>
      <c r="C28" s="19">
        <f t="shared" si="1"/>
        <v>14.990000000000007</v>
      </c>
      <c r="D28" s="19">
        <v>60</v>
      </c>
      <c r="E28" s="19">
        <v>0</v>
      </c>
      <c r="F28" s="19">
        <v>899.40000000000043</v>
      </c>
      <c r="G28" s="19">
        <v>0</v>
      </c>
      <c r="H28" s="19">
        <f t="shared" si="2"/>
        <v>0</v>
      </c>
      <c r="I28" s="19">
        <f t="shared" si="3"/>
        <v>0.35249305870580405</v>
      </c>
      <c r="J28" s="19">
        <f t="shared" si="4"/>
        <v>317.0322570000003</v>
      </c>
      <c r="K28" s="19">
        <f t="shared" si="5"/>
        <v>5.2838709500000052</v>
      </c>
      <c r="L28" s="19">
        <v>270</v>
      </c>
      <c r="M28" s="19">
        <f t="shared" si="6"/>
        <v>0.22222222222222221</v>
      </c>
      <c r="N28" s="19">
        <v>20</v>
      </c>
      <c r="O28" s="19">
        <f t="shared" ref="O28:P28" si="21">D28/7</f>
        <v>8.5714285714285712</v>
      </c>
      <c r="P28" s="19">
        <f t="shared" si="21"/>
        <v>0</v>
      </c>
      <c r="Q28" s="19">
        <f t="shared" si="8"/>
        <v>2</v>
      </c>
      <c r="R28" s="43"/>
      <c r="S28" s="44"/>
      <c r="T28" s="45"/>
      <c r="U28" s="43">
        <v>0</v>
      </c>
      <c r="V28" s="43">
        <f t="shared" si="9"/>
        <v>0</v>
      </c>
      <c r="W28" s="43">
        <f t="shared" si="10"/>
        <v>0</v>
      </c>
      <c r="X28" s="43">
        <v>0</v>
      </c>
      <c r="Y28" s="43" t="s">
        <v>48</v>
      </c>
      <c r="Z28" s="46">
        <f t="shared" si="11"/>
        <v>-2.4</v>
      </c>
      <c r="AA28" s="43">
        <v>5.5226256944444441E-2</v>
      </c>
      <c r="AB28" s="43">
        <f t="shared" si="12"/>
        <v>-23.857742999999999</v>
      </c>
      <c r="AC28" s="43">
        <v>-3.31</v>
      </c>
      <c r="AD28" s="43">
        <v>-3.75</v>
      </c>
      <c r="AE28" s="43">
        <v>0</v>
      </c>
      <c r="AF28" s="48">
        <v>0.94776119402985004</v>
      </c>
    </row>
    <row r="29" spans="1:32" s="47" customFormat="1" ht="15.75" customHeight="1" x14ac:dyDescent="0.2">
      <c r="A29" s="2" t="s">
        <v>58</v>
      </c>
      <c r="B29" s="2"/>
      <c r="C29" s="19">
        <f t="shared" si="1"/>
        <v>13.836923076923078</v>
      </c>
      <c r="D29" s="19">
        <v>13</v>
      </c>
      <c r="E29" s="19">
        <v>0</v>
      </c>
      <c r="F29" s="19">
        <v>179.88000000000002</v>
      </c>
      <c r="G29" s="19">
        <v>0</v>
      </c>
      <c r="H29" s="19">
        <f t="shared" si="2"/>
        <v>0</v>
      </c>
      <c r="I29" s="19">
        <f t="shared" si="3"/>
        <v>0.31103414693128761</v>
      </c>
      <c r="J29" s="19">
        <f t="shared" si="4"/>
        <v>55.948822350000022</v>
      </c>
      <c r="K29" s="19">
        <f t="shared" si="5"/>
        <v>4.3037555653846171</v>
      </c>
      <c r="L29" s="19">
        <v>91</v>
      </c>
      <c r="M29" s="19">
        <f t="shared" si="6"/>
        <v>0.14285714285714285</v>
      </c>
      <c r="N29" s="19">
        <v>15</v>
      </c>
      <c r="O29" s="19">
        <f t="shared" ref="O29:P29" si="22">D29/7</f>
        <v>1.8571428571428572</v>
      </c>
      <c r="P29" s="19">
        <f t="shared" si="22"/>
        <v>0</v>
      </c>
      <c r="Q29" s="19">
        <f t="shared" si="8"/>
        <v>8</v>
      </c>
      <c r="R29" s="43"/>
      <c r="S29" s="44"/>
      <c r="T29" s="45"/>
      <c r="U29" s="43">
        <v>0</v>
      </c>
      <c r="V29" s="43">
        <f t="shared" si="9"/>
        <v>0</v>
      </c>
      <c r="W29" s="43">
        <f t="shared" si="10"/>
        <v>0</v>
      </c>
      <c r="X29" s="43">
        <v>0</v>
      </c>
      <c r="Y29" s="43" t="s">
        <v>48</v>
      </c>
      <c r="Z29" s="46">
        <f t="shared" si="11"/>
        <v>-2.4</v>
      </c>
      <c r="AA29" s="43">
        <v>5.5226256944444441E-2</v>
      </c>
      <c r="AB29" s="43">
        <f t="shared" si="12"/>
        <v>-5.16917765</v>
      </c>
      <c r="AC29" s="43">
        <v>-3.31</v>
      </c>
      <c r="AD29" s="43">
        <v>-3.75</v>
      </c>
      <c r="AE29" s="43">
        <v>0</v>
      </c>
      <c r="AF29" s="48" t="e">
        <v>#N/A</v>
      </c>
    </row>
    <row r="30" spans="1:32" s="47" customFormat="1" ht="15.75" customHeight="1" x14ac:dyDescent="0.2">
      <c r="A30" s="2" t="s">
        <v>59</v>
      </c>
      <c r="B30" s="2"/>
      <c r="C30" s="19" t="str">
        <f t="shared" si="1"/>
        <v xml:space="preserve"> - </v>
      </c>
      <c r="D30" s="19">
        <v>0</v>
      </c>
      <c r="E30" s="19">
        <v>0</v>
      </c>
      <c r="F30" s="19">
        <v>0</v>
      </c>
      <c r="G30" s="19">
        <v>0</v>
      </c>
      <c r="H30" s="19" t="e">
        <f t="shared" si="2"/>
        <v>#DIV/0!</v>
      </c>
      <c r="I30" s="19" t="e">
        <f t="shared" si="3"/>
        <v>#DIV/0!</v>
      </c>
      <c r="J30" s="19">
        <f t="shared" si="4"/>
        <v>0</v>
      </c>
      <c r="K30" s="19" t="e">
        <f t="shared" si="5"/>
        <v>#DIV/0!</v>
      </c>
      <c r="L30" s="19">
        <v>0</v>
      </c>
      <c r="M30" s="19" t="str">
        <f t="shared" si="6"/>
        <v>-</v>
      </c>
      <c r="N30" s="19">
        <v>0</v>
      </c>
      <c r="O30" s="19">
        <f t="shared" ref="O30:P30" si="23">D30/7</f>
        <v>0</v>
      </c>
      <c r="P30" s="19">
        <f t="shared" si="23"/>
        <v>0</v>
      </c>
      <c r="Q30" s="19" t="e">
        <f t="shared" si="8"/>
        <v>#DIV/0!</v>
      </c>
      <c r="R30" s="43"/>
      <c r="S30" s="44"/>
      <c r="T30" s="45"/>
      <c r="U30" s="43">
        <v>0</v>
      </c>
      <c r="V30" s="43">
        <f t="shared" si="9"/>
        <v>0</v>
      </c>
      <c r="W30" s="43">
        <f t="shared" si="10"/>
        <v>0</v>
      </c>
      <c r="X30" s="43">
        <v>0</v>
      </c>
      <c r="Y30" s="43" t="e">
        <v>#N/A</v>
      </c>
      <c r="Z30" s="46" t="e">
        <f t="shared" si="11"/>
        <v>#N/A</v>
      </c>
      <c r="AA30" s="43" t="e">
        <v>#N/A</v>
      </c>
      <c r="AB30" s="43">
        <f t="shared" si="12"/>
        <v>0</v>
      </c>
      <c r="AC30" s="43">
        <v>0</v>
      </c>
      <c r="AD30" s="43">
        <v>-3.75</v>
      </c>
      <c r="AE30" s="43">
        <v>0</v>
      </c>
      <c r="AF30" s="49" t="e">
        <v>#N/A</v>
      </c>
    </row>
    <row r="31" spans="1:32" ht="15.75" customHeight="1" x14ac:dyDescent="0.2">
      <c r="A31" s="2"/>
      <c r="B31" s="2"/>
      <c r="C31" s="25"/>
      <c r="D31" s="17"/>
      <c r="E31" s="17"/>
      <c r="F31" s="16"/>
      <c r="G31" s="16"/>
      <c r="H31" s="16"/>
      <c r="I31" s="17"/>
      <c r="J31" s="17"/>
      <c r="K31" s="17"/>
      <c r="L31" s="17"/>
      <c r="M31" s="18"/>
      <c r="N31" s="17"/>
      <c r="O31" s="17"/>
      <c r="P31" s="17"/>
      <c r="Q31" s="17"/>
      <c r="R31" s="2"/>
      <c r="S31" s="20"/>
      <c r="T31" s="22"/>
      <c r="U31" s="2"/>
      <c r="V31" s="2"/>
      <c r="W31" s="2"/>
      <c r="X31" s="2"/>
      <c r="Y31" s="2"/>
      <c r="Z31" s="2"/>
      <c r="AA31" s="2"/>
      <c r="AB31" s="2"/>
      <c r="AC31" s="21"/>
      <c r="AD31" s="21"/>
      <c r="AE31" s="21"/>
    </row>
    <row r="32" spans="1:32" ht="15.75" customHeight="1" x14ac:dyDescent="0.2">
      <c r="A32" s="2"/>
      <c r="B32" s="2"/>
      <c r="C32" s="25"/>
      <c r="D32" s="17"/>
      <c r="E32" s="17"/>
      <c r="F32" s="16"/>
      <c r="G32" s="16"/>
      <c r="H32" s="16"/>
      <c r="I32" s="17"/>
      <c r="J32" s="17"/>
      <c r="K32" s="17"/>
      <c r="L32" s="17"/>
      <c r="M32" s="18"/>
      <c r="N32" s="17"/>
      <c r="O32" s="17"/>
      <c r="P32" s="17"/>
      <c r="Q32" s="17"/>
      <c r="R32" s="2"/>
      <c r="S32" s="20"/>
      <c r="T32" s="22"/>
      <c r="U32" s="2"/>
      <c r="V32" s="2"/>
      <c r="W32" s="2"/>
      <c r="X32" s="2"/>
      <c r="Y32" s="2"/>
      <c r="Z32" s="2"/>
      <c r="AA32" s="2"/>
      <c r="AB32" s="2"/>
      <c r="AC32" s="21"/>
      <c r="AD32" s="21"/>
      <c r="AE32" s="21"/>
    </row>
    <row r="33" spans="1:31" ht="15.75" customHeight="1" x14ac:dyDescent="0.2">
      <c r="A33" s="2"/>
      <c r="B33" s="2"/>
      <c r="C33" s="25"/>
      <c r="D33" s="17"/>
      <c r="E33" s="17"/>
      <c r="F33" s="16"/>
      <c r="G33" s="16"/>
      <c r="H33" s="16"/>
      <c r="I33" s="17"/>
      <c r="J33" s="17"/>
      <c r="K33" s="17"/>
      <c r="L33" s="17"/>
      <c r="M33" s="18"/>
      <c r="N33" s="17"/>
      <c r="O33" s="17"/>
      <c r="P33" s="17"/>
      <c r="Q33" s="17"/>
      <c r="R33" s="2"/>
      <c r="S33" s="20"/>
      <c r="T33" s="22"/>
      <c r="U33" s="2"/>
      <c r="V33" s="2"/>
      <c r="W33" s="2"/>
      <c r="X33" s="2"/>
      <c r="Y33" s="2"/>
      <c r="Z33" s="2"/>
      <c r="AA33" s="2"/>
      <c r="AB33" s="2"/>
      <c r="AC33" s="21"/>
      <c r="AD33" s="21"/>
      <c r="AE33" s="21"/>
    </row>
    <row r="34" spans="1:31" ht="15.75" customHeight="1" x14ac:dyDescent="0.2">
      <c r="A34" s="2"/>
      <c r="B34" s="2"/>
      <c r="C34" s="25"/>
      <c r="D34" s="17"/>
      <c r="E34" s="17"/>
      <c r="F34" s="16"/>
      <c r="G34" s="16"/>
      <c r="H34" s="16"/>
      <c r="I34" s="17"/>
      <c r="J34" s="17"/>
      <c r="K34" s="17"/>
      <c r="L34" s="17"/>
      <c r="M34" s="18"/>
      <c r="N34" s="17"/>
      <c r="O34" s="17"/>
      <c r="P34" s="17"/>
      <c r="Q34" s="17"/>
      <c r="R34" s="2"/>
      <c r="S34" s="20"/>
      <c r="T34" s="22"/>
      <c r="U34" s="2"/>
      <c r="V34" s="2"/>
      <c r="W34" s="2"/>
      <c r="X34" s="2"/>
      <c r="Y34" s="2"/>
      <c r="Z34" s="2"/>
      <c r="AA34" s="2"/>
      <c r="AB34" s="2"/>
      <c r="AC34" s="21"/>
      <c r="AD34" s="21"/>
      <c r="AE34" s="21"/>
    </row>
    <row r="35" spans="1:31" ht="15.75" customHeight="1" x14ac:dyDescent="0.2">
      <c r="A35" s="2"/>
      <c r="B35" s="2"/>
      <c r="C35" s="25"/>
      <c r="D35" s="17"/>
      <c r="E35" s="17"/>
      <c r="F35" s="16"/>
      <c r="G35" s="16"/>
      <c r="H35" s="16"/>
      <c r="I35" s="17"/>
      <c r="J35" s="17"/>
      <c r="K35" s="17"/>
      <c r="L35" s="17"/>
      <c r="M35" s="18"/>
      <c r="N35" s="17"/>
      <c r="O35" s="17"/>
      <c r="P35" s="17"/>
      <c r="Q35" s="17"/>
      <c r="R35" s="2"/>
      <c r="S35" s="20"/>
      <c r="T35" s="22"/>
      <c r="U35" s="2"/>
      <c r="V35" s="2"/>
      <c r="W35" s="2"/>
      <c r="X35" s="2"/>
      <c r="Y35" s="2"/>
      <c r="Z35" s="2"/>
      <c r="AA35" s="2"/>
      <c r="AB35" s="2"/>
      <c r="AC35" s="21"/>
      <c r="AD35" s="21"/>
      <c r="AE35" s="21"/>
    </row>
    <row r="36" spans="1:31" ht="15.75" customHeight="1" x14ac:dyDescent="0.2">
      <c r="A36" s="2"/>
      <c r="B36" s="2"/>
      <c r="C36" s="25"/>
      <c r="D36" s="17"/>
      <c r="E36" s="17"/>
      <c r="F36" s="16"/>
      <c r="G36" s="16"/>
      <c r="H36" s="16"/>
      <c r="I36" s="17"/>
      <c r="J36" s="17"/>
      <c r="K36" s="17"/>
      <c r="L36" s="17"/>
      <c r="M36" s="18"/>
      <c r="N36" s="17"/>
      <c r="O36" s="17"/>
      <c r="P36" s="17"/>
      <c r="Q36" s="17"/>
      <c r="R36" s="2"/>
      <c r="S36" s="20"/>
      <c r="T36" s="22"/>
      <c r="U36" s="2"/>
      <c r="V36" s="2"/>
      <c r="W36" s="2"/>
      <c r="X36" s="2"/>
      <c r="Y36" s="2"/>
      <c r="Z36" s="2"/>
      <c r="AA36" s="2"/>
      <c r="AB36" s="2"/>
      <c r="AC36" s="21"/>
      <c r="AD36" s="21"/>
      <c r="AE36" s="21"/>
    </row>
    <row r="37" spans="1:31" ht="15.75" customHeight="1" x14ac:dyDescent="0.2">
      <c r="A37" s="2"/>
      <c r="B37" s="2"/>
      <c r="C37" s="25"/>
      <c r="D37" s="17"/>
      <c r="E37" s="17"/>
      <c r="F37" s="16"/>
      <c r="G37" s="16"/>
      <c r="H37" s="16"/>
      <c r="I37" s="17"/>
      <c r="J37" s="17"/>
      <c r="K37" s="17"/>
      <c r="L37" s="17"/>
      <c r="M37" s="18"/>
      <c r="N37" s="17"/>
      <c r="O37" s="17"/>
      <c r="P37" s="17"/>
      <c r="Q37" s="17"/>
      <c r="R37" s="2"/>
      <c r="S37" s="20"/>
      <c r="T37" s="22"/>
      <c r="U37" s="2"/>
      <c r="V37" s="2"/>
      <c r="W37" s="2"/>
      <c r="X37" s="2"/>
      <c r="Y37" s="2"/>
      <c r="Z37" s="2"/>
      <c r="AA37" s="2"/>
      <c r="AB37" s="2"/>
      <c r="AC37" s="21"/>
      <c r="AD37" s="21"/>
      <c r="AE37" s="21"/>
    </row>
    <row r="38" spans="1:31" ht="15.75" customHeight="1" x14ac:dyDescent="0.2">
      <c r="A38" s="2"/>
      <c r="B38" s="2"/>
      <c r="C38" s="25"/>
      <c r="D38" s="17"/>
      <c r="E38" s="17"/>
      <c r="F38" s="16"/>
      <c r="G38" s="16"/>
      <c r="H38" s="16"/>
      <c r="I38" s="17"/>
      <c r="J38" s="17"/>
      <c r="K38" s="17"/>
      <c r="L38" s="17"/>
      <c r="M38" s="18"/>
      <c r="N38" s="17"/>
      <c r="O38" s="17"/>
      <c r="P38" s="17"/>
      <c r="Q38" s="17"/>
      <c r="R38" s="2"/>
      <c r="S38" s="20"/>
      <c r="T38" s="22"/>
      <c r="U38" s="2"/>
      <c r="V38" s="2"/>
      <c r="W38" s="2"/>
      <c r="X38" s="2"/>
      <c r="Y38" s="2"/>
      <c r="Z38" s="2"/>
      <c r="AA38" s="2"/>
      <c r="AB38" s="2"/>
      <c r="AC38" s="21"/>
      <c r="AD38" s="21"/>
      <c r="AE38" s="21"/>
    </row>
    <row r="39" spans="1:31" ht="15.75" customHeight="1" x14ac:dyDescent="0.2">
      <c r="A39" s="2"/>
      <c r="B39" s="2"/>
      <c r="C39" s="25"/>
      <c r="D39" s="17"/>
      <c r="E39" s="17"/>
      <c r="F39" s="16"/>
      <c r="G39" s="16"/>
      <c r="H39" s="16"/>
      <c r="I39" s="17"/>
      <c r="J39" s="17"/>
      <c r="K39" s="17"/>
      <c r="L39" s="17"/>
      <c r="M39" s="18"/>
      <c r="N39" s="17"/>
      <c r="O39" s="17"/>
      <c r="P39" s="17"/>
      <c r="Q39" s="17"/>
      <c r="R39" s="2"/>
      <c r="S39" s="20"/>
      <c r="T39" s="22"/>
      <c r="U39" s="2"/>
      <c r="V39" s="2"/>
      <c r="W39" s="2"/>
      <c r="X39" s="2"/>
      <c r="Y39" s="2"/>
      <c r="Z39" s="2"/>
      <c r="AA39" s="2"/>
      <c r="AB39" s="2"/>
      <c r="AC39" s="21"/>
      <c r="AD39" s="21"/>
      <c r="AE39" s="21"/>
    </row>
    <row r="40" spans="1:31" ht="15.75" customHeight="1" x14ac:dyDescent="0.2">
      <c r="A40" s="2"/>
      <c r="B40" s="2"/>
      <c r="C40" s="25"/>
      <c r="D40" s="17"/>
      <c r="E40" s="17"/>
      <c r="F40" s="16"/>
      <c r="G40" s="16"/>
      <c r="H40" s="16"/>
      <c r="I40" s="17"/>
      <c r="J40" s="17"/>
      <c r="K40" s="17"/>
      <c r="L40" s="17"/>
      <c r="M40" s="18"/>
      <c r="N40" s="17"/>
      <c r="O40" s="17"/>
      <c r="P40" s="17"/>
      <c r="Q40" s="17"/>
      <c r="R40" s="2"/>
      <c r="S40" s="20"/>
      <c r="T40" s="22"/>
      <c r="U40" s="2"/>
      <c r="V40" s="2"/>
      <c r="W40" s="2"/>
      <c r="X40" s="2"/>
      <c r="Y40" s="2"/>
      <c r="Z40" s="2"/>
      <c r="AA40" s="2"/>
      <c r="AB40" s="2"/>
      <c r="AC40" s="21"/>
      <c r="AD40" s="21"/>
      <c r="AE40" s="21"/>
    </row>
    <row r="41" spans="1:31" ht="15.75" customHeight="1" x14ac:dyDescent="0.2">
      <c r="A41" s="2"/>
      <c r="B41" s="2"/>
      <c r="C41" s="25"/>
      <c r="D41" s="17"/>
      <c r="E41" s="17"/>
      <c r="F41" s="16"/>
      <c r="G41" s="16"/>
      <c r="H41" s="16"/>
      <c r="I41" s="17"/>
      <c r="J41" s="17"/>
      <c r="K41" s="17"/>
      <c r="L41" s="17"/>
      <c r="M41" s="18"/>
      <c r="N41" s="17"/>
      <c r="O41" s="17"/>
      <c r="P41" s="17"/>
      <c r="Q41" s="17"/>
      <c r="R41" s="2"/>
      <c r="S41" s="20"/>
      <c r="T41" s="22"/>
      <c r="U41" s="2"/>
      <c r="V41" s="2"/>
      <c r="W41" s="2"/>
      <c r="X41" s="2"/>
      <c r="Y41" s="2"/>
      <c r="Z41" s="2"/>
      <c r="AA41" s="2"/>
      <c r="AB41" s="2"/>
      <c r="AC41" s="21"/>
      <c r="AD41" s="21"/>
      <c r="AE41" s="21"/>
    </row>
    <row r="42" spans="1:31" ht="15.75" customHeight="1" x14ac:dyDescent="0.2">
      <c r="A42" s="2"/>
      <c r="B42" s="2"/>
      <c r="C42" s="25"/>
      <c r="D42" s="17"/>
      <c r="E42" s="17"/>
      <c r="F42" s="16"/>
      <c r="G42" s="16"/>
      <c r="H42" s="16"/>
      <c r="I42" s="17"/>
      <c r="J42" s="17"/>
      <c r="K42" s="17"/>
      <c r="L42" s="17"/>
      <c r="M42" s="18"/>
      <c r="N42" s="17"/>
      <c r="O42" s="17"/>
      <c r="P42" s="17"/>
      <c r="Q42" s="17"/>
      <c r="R42" s="2"/>
      <c r="S42" s="20"/>
      <c r="T42" s="22"/>
      <c r="U42" s="2"/>
      <c r="V42" s="2"/>
      <c r="W42" s="2"/>
      <c r="X42" s="2"/>
      <c r="Y42" s="2"/>
      <c r="Z42" s="2"/>
      <c r="AA42" s="2"/>
      <c r="AB42" s="2"/>
      <c r="AC42" s="21"/>
      <c r="AD42" s="21"/>
      <c r="AE42" s="21"/>
    </row>
    <row r="43" spans="1:31" ht="15.75" customHeight="1" x14ac:dyDescent="0.2">
      <c r="A43" s="2"/>
      <c r="B43" s="2"/>
      <c r="C43" s="25"/>
      <c r="D43" s="17"/>
      <c r="E43" s="17"/>
      <c r="F43" s="16"/>
      <c r="G43" s="16"/>
      <c r="H43" s="16"/>
      <c r="I43" s="17"/>
      <c r="J43" s="17"/>
      <c r="K43" s="17"/>
      <c r="L43" s="17"/>
      <c r="M43" s="18"/>
      <c r="N43" s="17"/>
      <c r="O43" s="17"/>
      <c r="P43" s="17"/>
      <c r="Q43" s="17"/>
      <c r="R43" s="2"/>
      <c r="S43" s="20"/>
      <c r="T43" s="22"/>
      <c r="U43" s="2"/>
      <c r="V43" s="2"/>
      <c r="W43" s="2"/>
      <c r="X43" s="2"/>
      <c r="Y43" s="2"/>
      <c r="Z43" s="2"/>
      <c r="AA43" s="2"/>
      <c r="AB43" s="2"/>
      <c r="AC43" s="21"/>
      <c r="AD43" s="21"/>
      <c r="AE43" s="21"/>
    </row>
    <row r="44" spans="1:31" ht="15.75" customHeight="1" x14ac:dyDescent="0.2">
      <c r="A44" s="2"/>
      <c r="B44" s="2"/>
      <c r="C44" s="25"/>
      <c r="D44" s="17"/>
      <c r="E44" s="17"/>
      <c r="F44" s="16"/>
      <c r="G44" s="16"/>
      <c r="H44" s="16"/>
      <c r="I44" s="17"/>
      <c r="J44" s="17"/>
      <c r="K44" s="17"/>
      <c r="L44" s="17"/>
      <c r="M44" s="18"/>
      <c r="N44" s="17"/>
      <c r="O44" s="17"/>
      <c r="P44" s="17"/>
      <c r="Q44" s="17"/>
      <c r="R44" s="2"/>
      <c r="S44" s="20"/>
      <c r="T44" s="22"/>
      <c r="U44" s="2"/>
      <c r="V44" s="2"/>
      <c r="W44" s="2"/>
      <c r="X44" s="2"/>
      <c r="Y44" s="2"/>
      <c r="Z44" s="2"/>
      <c r="AA44" s="2"/>
      <c r="AB44" s="2"/>
      <c r="AC44" s="21"/>
      <c r="AD44" s="21"/>
      <c r="AE44" s="21"/>
    </row>
    <row r="45" spans="1:31" ht="15.75" customHeight="1" x14ac:dyDescent="0.2">
      <c r="A45" s="2"/>
      <c r="B45" s="2"/>
      <c r="C45" s="25"/>
      <c r="D45" s="17"/>
      <c r="E45" s="17"/>
      <c r="F45" s="16"/>
      <c r="G45" s="16"/>
      <c r="H45" s="16"/>
      <c r="I45" s="17"/>
      <c r="J45" s="17"/>
      <c r="K45" s="17"/>
      <c r="L45" s="17"/>
      <c r="M45" s="18"/>
      <c r="N45" s="17"/>
      <c r="O45" s="17"/>
      <c r="P45" s="17"/>
      <c r="Q45" s="17"/>
      <c r="R45" s="2"/>
      <c r="S45" s="20"/>
      <c r="T45" s="22"/>
      <c r="U45" s="2"/>
      <c r="V45" s="2"/>
      <c r="W45" s="2"/>
      <c r="X45" s="2"/>
      <c r="Y45" s="2"/>
      <c r="Z45" s="2"/>
      <c r="AA45" s="2"/>
      <c r="AB45" s="2"/>
      <c r="AC45" s="21"/>
      <c r="AD45" s="21"/>
      <c r="AE45" s="21"/>
    </row>
    <row r="46" spans="1:31" ht="15.75" customHeight="1" x14ac:dyDescent="0.2">
      <c r="A46" s="2"/>
      <c r="B46" s="2"/>
      <c r="C46" s="25"/>
      <c r="D46" s="17"/>
      <c r="E46" s="17"/>
      <c r="F46" s="16"/>
      <c r="G46" s="16"/>
      <c r="H46" s="16"/>
      <c r="I46" s="17"/>
      <c r="J46" s="17"/>
      <c r="K46" s="17"/>
      <c r="L46" s="17"/>
      <c r="M46" s="18"/>
      <c r="N46" s="17"/>
      <c r="O46" s="17"/>
      <c r="P46" s="17"/>
      <c r="Q46" s="17"/>
      <c r="R46" s="2"/>
      <c r="S46" s="20"/>
      <c r="T46" s="22"/>
      <c r="U46" s="2"/>
      <c r="V46" s="2"/>
      <c r="W46" s="2"/>
      <c r="X46" s="2"/>
      <c r="Y46" s="2"/>
      <c r="Z46" s="2"/>
      <c r="AA46" s="2"/>
      <c r="AB46" s="2"/>
      <c r="AC46" s="21"/>
      <c r="AD46" s="21"/>
      <c r="AE46" s="21"/>
    </row>
    <row r="47" spans="1:31" ht="15.75" customHeight="1" x14ac:dyDescent="0.2">
      <c r="A47" s="2"/>
      <c r="B47" s="2"/>
      <c r="C47" s="25"/>
      <c r="D47" s="17"/>
      <c r="E47" s="17"/>
      <c r="F47" s="16"/>
      <c r="G47" s="16"/>
      <c r="H47" s="16"/>
      <c r="I47" s="17"/>
      <c r="J47" s="17"/>
      <c r="K47" s="17"/>
      <c r="L47" s="17"/>
      <c r="M47" s="18"/>
      <c r="N47" s="17"/>
      <c r="O47" s="17"/>
      <c r="P47" s="17"/>
      <c r="Q47" s="17"/>
      <c r="R47" s="2"/>
      <c r="S47" s="20"/>
      <c r="T47" s="22"/>
      <c r="U47" s="2"/>
      <c r="V47" s="2"/>
      <c r="W47" s="2"/>
      <c r="X47" s="2"/>
      <c r="Y47" s="2"/>
      <c r="Z47" s="2"/>
      <c r="AA47" s="2"/>
      <c r="AB47" s="2"/>
      <c r="AC47" s="21"/>
      <c r="AD47" s="21"/>
      <c r="AE47" s="21"/>
    </row>
    <row r="48" spans="1:31" ht="15.75" customHeight="1" x14ac:dyDescent="0.2">
      <c r="A48" s="2"/>
      <c r="B48" s="2"/>
      <c r="C48" s="25"/>
      <c r="D48" s="17"/>
      <c r="E48" s="17"/>
      <c r="F48" s="16"/>
      <c r="G48" s="16"/>
      <c r="H48" s="16"/>
      <c r="I48" s="17"/>
      <c r="J48" s="17"/>
      <c r="K48" s="17"/>
      <c r="L48" s="17"/>
      <c r="M48" s="18"/>
      <c r="N48" s="17"/>
      <c r="O48" s="17"/>
      <c r="P48" s="17"/>
      <c r="Q48" s="17"/>
      <c r="R48" s="2"/>
      <c r="S48" s="20"/>
      <c r="T48" s="22"/>
      <c r="U48" s="2"/>
      <c r="V48" s="2"/>
      <c r="W48" s="2"/>
      <c r="X48" s="2"/>
      <c r="Y48" s="2"/>
      <c r="Z48" s="2"/>
      <c r="AA48" s="2"/>
      <c r="AB48" s="2"/>
      <c r="AC48" s="21"/>
      <c r="AD48" s="21"/>
      <c r="AE48" s="21"/>
    </row>
    <row r="49" spans="1:31" ht="15.75" customHeight="1" x14ac:dyDescent="0.2">
      <c r="A49" s="2"/>
      <c r="B49" s="2"/>
      <c r="C49" s="25"/>
      <c r="D49" s="17"/>
      <c r="E49" s="17"/>
      <c r="F49" s="16"/>
      <c r="G49" s="16"/>
      <c r="H49" s="16"/>
      <c r="I49" s="17"/>
      <c r="J49" s="17"/>
      <c r="K49" s="17"/>
      <c r="L49" s="17"/>
      <c r="M49" s="18"/>
      <c r="N49" s="17"/>
      <c r="O49" s="17"/>
      <c r="P49" s="17"/>
      <c r="Q49" s="17"/>
      <c r="R49" s="2"/>
      <c r="S49" s="20"/>
      <c r="T49" s="22"/>
      <c r="U49" s="2"/>
      <c r="V49" s="2"/>
      <c r="W49" s="2"/>
      <c r="X49" s="2"/>
      <c r="Y49" s="2"/>
      <c r="Z49" s="2"/>
      <c r="AA49" s="2"/>
      <c r="AB49" s="2"/>
      <c r="AC49" s="21"/>
      <c r="AD49" s="21"/>
      <c r="AE49" s="21"/>
    </row>
    <row r="50" spans="1:31" ht="15.75" customHeight="1" x14ac:dyDescent="0.2">
      <c r="A50" s="2"/>
      <c r="B50" s="2"/>
      <c r="C50" s="25"/>
      <c r="D50" s="17"/>
      <c r="E50" s="17"/>
      <c r="F50" s="16"/>
      <c r="G50" s="16"/>
      <c r="H50" s="16"/>
      <c r="I50" s="17"/>
      <c r="J50" s="17"/>
      <c r="K50" s="17"/>
      <c r="L50" s="17"/>
      <c r="M50" s="18"/>
      <c r="N50" s="17"/>
      <c r="O50" s="17"/>
      <c r="P50" s="17"/>
      <c r="Q50" s="17"/>
      <c r="R50" s="2"/>
      <c r="S50" s="20"/>
      <c r="T50" s="22"/>
      <c r="U50" s="2"/>
      <c r="V50" s="2"/>
      <c r="W50" s="2"/>
      <c r="X50" s="2"/>
      <c r="Y50" s="2"/>
      <c r="Z50" s="2"/>
      <c r="AA50" s="2"/>
      <c r="AB50" s="2"/>
      <c r="AC50" s="21"/>
      <c r="AD50" s="21"/>
      <c r="AE50" s="21"/>
    </row>
    <row r="51" spans="1:31" ht="15.75" customHeight="1" x14ac:dyDescent="0.2">
      <c r="A51" s="2"/>
      <c r="B51" s="2"/>
      <c r="C51" s="25"/>
      <c r="D51" s="17"/>
      <c r="E51" s="17"/>
      <c r="F51" s="16"/>
      <c r="G51" s="16"/>
      <c r="H51" s="16"/>
      <c r="I51" s="17"/>
      <c r="J51" s="17"/>
      <c r="K51" s="17"/>
      <c r="L51" s="17"/>
      <c r="M51" s="18"/>
      <c r="N51" s="17"/>
      <c r="O51" s="17"/>
      <c r="P51" s="17"/>
      <c r="Q51" s="17"/>
      <c r="R51" s="2"/>
      <c r="S51" s="20"/>
      <c r="T51" s="22"/>
      <c r="U51" s="2"/>
      <c r="V51" s="2"/>
      <c r="W51" s="2"/>
      <c r="X51" s="2"/>
      <c r="Y51" s="2"/>
      <c r="Z51" s="2"/>
      <c r="AA51" s="2"/>
      <c r="AB51" s="2"/>
      <c r="AC51" s="21"/>
      <c r="AD51" s="21"/>
      <c r="AE51" s="21"/>
    </row>
    <row r="52" spans="1:31" ht="15.75" customHeight="1" x14ac:dyDescent="0.2">
      <c r="A52" s="2"/>
      <c r="B52" s="2"/>
      <c r="C52" s="25"/>
      <c r="D52" s="17"/>
      <c r="E52" s="17"/>
      <c r="F52" s="16"/>
      <c r="G52" s="16"/>
      <c r="H52" s="16"/>
      <c r="I52" s="17"/>
      <c r="J52" s="17"/>
      <c r="K52" s="17"/>
      <c r="L52" s="17"/>
      <c r="M52" s="18"/>
      <c r="N52" s="17"/>
      <c r="O52" s="17"/>
      <c r="P52" s="17"/>
      <c r="Q52" s="17"/>
      <c r="R52" s="2"/>
      <c r="S52" s="20"/>
      <c r="T52" s="22"/>
      <c r="U52" s="2"/>
      <c r="V52" s="2"/>
      <c r="W52" s="2"/>
      <c r="X52" s="2"/>
      <c r="Y52" s="2"/>
      <c r="Z52" s="2"/>
      <c r="AA52" s="2"/>
      <c r="AB52" s="2"/>
      <c r="AC52" s="21"/>
      <c r="AD52" s="21"/>
      <c r="AE52" s="21"/>
    </row>
    <row r="53" spans="1:31" ht="15.75" customHeight="1" x14ac:dyDescent="0.2">
      <c r="A53" s="2"/>
      <c r="B53" s="2"/>
      <c r="C53" s="25"/>
      <c r="D53" s="17"/>
      <c r="E53" s="17"/>
      <c r="F53" s="16"/>
      <c r="G53" s="16"/>
      <c r="H53" s="16"/>
      <c r="I53" s="17"/>
      <c r="J53" s="17"/>
      <c r="K53" s="17"/>
      <c r="L53" s="17"/>
      <c r="M53" s="18"/>
      <c r="N53" s="17"/>
      <c r="O53" s="17"/>
      <c r="P53" s="17"/>
      <c r="Q53" s="17"/>
      <c r="R53" s="2"/>
      <c r="S53" s="20"/>
      <c r="T53" s="22"/>
      <c r="U53" s="2"/>
      <c r="V53" s="2"/>
      <c r="W53" s="2"/>
      <c r="X53" s="2"/>
      <c r="Y53" s="2"/>
      <c r="Z53" s="2"/>
      <c r="AA53" s="2"/>
      <c r="AB53" s="2"/>
      <c r="AC53" s="21"/>
      <c r="AD53" s="21"/>
      <c r="AE53" s="21"/>
    </row>
    <row r="54" spans="1:31" ht="15.75" customHeight="1" x14ac:dyDescent="0.2">
      <c r="A54" s="2"/>
      <c r="B54" s="2"/>
      <c r="C54" s="25"/>
      <c r="D54" s="17"/>
      <c r="E54" s="17"/>
      <c r="F54" s="16"/>
      <c r="G54" s="16"/>
      <c r="H54" s="16"/>
      <c r="I54" s="17"/>
      <c r="J54" s="17"/>
      <c r="K54" s="17"/>
      <c r="L54" s="17"/>
      <c r="M54" s="18"/>
      <c r="N54" s="17"/>
      <c r="O54" s="17"/>
      <c r="P54" s="17"/>
      <c r="Q54" s="17"/>
      <c r="R54" s="2"/>
      <c r="S54" s="20"/>
      <c r="T54" s="22"/>
      <c r="U54" s="2"/>
      <c r="V54" s="2"/>
      <c r="W54" s="2"/>
      <c r="X54" s="2"/>
      <c r="Y54" s="2"/>
      <c r="Z54" s="2"/>
      <c r="AA54" s="2"/>
      <c r="AB54" s="2"/>
      <c r="AC54" s="21"/>
      <c r="AD54" s="21"/>
      <c r="AE54" s="21"/>
    </row>
    <row r="55" spans="1:31" ht="15.75" customHeight="1" x14ac:dyDescent="0.2">
      <c r="A55" s="2"/>
      <c r="B55" s="2"/>
      <c r="C55" s="25"/>
      <c r="D55" s="17"/>
      <c r="E55" s="17"/>
      <c r="F55" s="16"/>
      <c r="G55" s="16"/>
      <c r="H55" s="16"/>
      <c r="I55" s="17"/>
      <c r="J55" s="17"/>
      <c r="K55" s="17"/>
      <c r="L55" s="17"/>
      <c r="M55" s="18"/>
      <c r="N55" s="17"/>
      <c r="O55" s="17"/>
      <c r="P55" s="17"/>
      <c r="Q55" s="17"/>
      <c r="R55" s="2"/>
      <c r="S55" s="20"/>
      <c r="T55" s="22"/>
      <c r="U55" s="2"/>
      <c r="V55" s="2"/>
      <c r="W55" s="2"/>
      <c r="X55" s="2"/>
      <c r="Y55" s="2"/>
      <c r="Z55" s="2"/>
      <c r="AA55" s="2"/>
      <c r="AB55" s="2"/>
      <c r="AC55" s="21"/>
      <c r="AD55" s="21"/>
      <c r="AE55" s="21"/>
    </row>
    <row r="56" spans="1:31" ht="15.75" customHeight="1" x14ac:dyDescent="0.2">
      <c r="A56" s="2"/>
      <c r="B56" s="2"/>
      <c r="C56" s="25"/>
      <c r="D56" s="17"/>
      <c r="E56" s="17"/>
      <c r="F56" s="16"/>
      <c r="G56" s="16"/>
      <c r="H56" s="16"/>
      <c r="I56" s="17"/>
      <c r="J56" s="17"/>
      <c r="K56" s="17"/>
      <c r="L56" s="17"/>
      <c r="M56" s="18"/>
      <c r="N56" s="17"/>
      <c r="O56" s="17"/>
      <c r="P56" s="17"/>
      <c r="Q56" s="17"/>
      <c r="R56" s="2"/>
      <c r="S56" s="20"/>
      <c r="T56" s="22"/>
      <c r="U56" s="2"/>
      <c r="V56" s="2"/>
      <c r="W56" s="2"/>
      <c r="X56" s="2"/>
      <c r="Y56" s="2"/>
      <c r="Z56" s="2"/>
      <c r="AA56" s="2"/>
      <c r="AB56" s="2"/>
      <c r="AC56" s="21"/>
      <c r="AD56" s="21"/>
      <c r="AE56" s="21"/>
    </row>
    <row r="57" spans="1:31" ht="15.75" customHeight="1" x14ac:dyDescent="0.2">
      <c r="A57" s="2"/>
      <c r="B57" s="2"/>
      <c r="C57" s="25"/>
      <c r="D57" s="17"/>
      <c r="E57" s="17"/>
      <c r="F57" s="16"/>
      <c r="G57" s="16"/>
      <c r="H57" s="16"/>
      <c r="I57" s="17"/>
      <c r="J57" s="17"/>
      <c r="K57" s="17"/>
      <c r="L57" s="17"/>
      <c r="M57" s="18"/>
      <c r="N57" s="17"/>
      <c r="O57" s="17"/>
      <c r="P57" s="17"/>
      <c r="Q57" s="17"/>
      <c r="R57" s="2"/>
      <c r="S57" s="20"/>
      <c r="T57" s="22"/>
      <c r="U57" s="2"/>
      <c r="V57" s="2"/>
      <c r="W57" s="2"/>
      <c r="X57" s="2"/>
      <c r="Y57" s="2"/>
      <c r="Z57" s="2"/>
      <c r="AA57" s="2"/>
      <c r="AB57" s="2"/>
      <c r="AC57" s="21"/>
      <c r="AD57" s="21"/>
      <c r="AE57" s="21"/>
    </row>
    <row r="58" spans="1:31" ht="15.75" customHeight="1" x14ac:dyDescent="0.2">
      <c r="A58" s="2"/>
      <c r="B58" s="2"/>
      <c r="C58" s="25"/>
      <c r="D58" s="17"/>
      <c r="E58" s="17"/>
      <c r="F58" s="16"/>
      <c r="G58" s="16"/>
      <c r="H58" s="16"/>
      <c r="I58" s="17"/>
      <c r="J58" s="17"/>
      <c r="K58" s="17"/>
      <c r="L58" s="17"/>
      <c r="M58" s="18"/>
      <c r="N58" s="17"/>
      <c r="O58" s="17"/>
      <c r="P58" s="17"/>
      <c r="Q58" s="17"/>
      <c r="R58" s="2"/>
      <c r="S58" s="20"/>
      <c r="T58" s="22"/>
      <c r="U58" s="2"/>
      <c r="V58" s="2"/>
      <c r="W58" s="2"/>
      <c r="X58" s="2"/>
      <c r="Y58" s="2"/>
      <c r="Z58" s="2"/>
      <c r="AA58" s="2"/>
      <c r="AB58" s="2"/>
      <c r="AC58" s="21"/>
      <c r="AD58" s="21"/>
      <c r="AE58" s="21"/>
    </row>
    <row r="59" spans="1:31" ht="15.75" customHeight="1" x14ac:dyDescent="0.2">
      <c r="A59" s="2"/>
      <c r="B59" s="2"/>
      <c r="C59" s="25"/>
      <c r="D59" s="17"/>
      <c r="E59" s="17"/>
      <c r="F59" s="16"/>
      <c r="G59" s="16"/>
      <c r="H59" s="16"/>
      <c r="I59" s="17"/>
      <c r="J59" s="17"/>
      <c r="K59" s="17"/>
      <c r="L59" s="17"/>
      <c r="M59" s="18"/>
      <c r="N59" s="17"/>
      <c r="O59" s="17"/>
      <c r="P59" s="17"/>
      <c r="Q59" s="17"/>
      <c r="R59" s="2"/>
      <c r="S59" s="20"/>
      <c r="T59" s="22"/>
      <c r="U59" s="2"/>
      <c r="V59" s="2"/>
      <c r="W59" s="2"/>
      <c r="X59" s="2"/>
      <c r="Y59" s="2"/>
      <c r="Z59" s="2"/>
      <c r="AA59" s="2"/>
      <c r="AB59" s="2"/>
      <c r="AC59" s="21"/>
      <c r="AD59" s="21"/>
      <c r="AE59" s="21"/>
    </row>
    <row r="60" spans="1:31" ht="15.75" customHeight="1" x14ac:dyDescent="0.2">
      <c r="A60" s="2"/>
      <c r="B60" s="2"/>
      <c r="C60" s="25"/>
      <c r="D60" s="17"/>
      <c r="E60" s="17"/>
      <c r="F60" s="16"/>
      <c r="G60" s="16"/>
      <c r="H60" s="16"/>
      <c r="I60" s="17"/>
      <c r="J60" s="17"/>
      <c r="K60" s="17"/>
      <c r="L60" s="17"/>
      <c r="M60" s="18"/>
      <c r="N60" s="17"/>
      <c r="O60" s="17"/>
      <c r="P60" s="17"/>
      <c r="Q60" s="17"/>
      <c r="R60" s="2"/>
      <c r="S60" s="20"/>
      <c r="T60" s="22"/>
      <c r="U60" s="2"/>
      <c r="V60" s="2"/>
      <c r="W60" s="2"/>
      <c r="X60" s="2"/>
      <c r="Y60" s="2"/>
      <c r="Z60" s="2"/>
      <c r="AA60" s="2"/>
      <c r="AB60" s="2"/>
      <c r="AC60" s="21"/>
      <c r="AD60" s="21"/>
      <c r="AE60" s="21"/>
    </row>
    <row r="61" spans="1:31" ht="15.75" customHeight="1" x14ac:dyDescent="0.2">
      <c r="A61" s="2"/>
      <c r="B61" s="2"/>
      <c r="C61" s="25"/>
      <c r="D61" s="17"/>
      <c r="E61" s="17"/>
      <c r="F61" s="16"/>
      <c r="G61" s="16"/>
      <c r="H61" s="16"/>
      <c r="I61" s="17"/>
      <c r="J61" s="17"/>
      <c r="K61" s="17"/>
      <c r="L61" s="17"/>
      <c r="M61" s="18"/>
      <c r="N61" s="17"/>
      <c r="O61" s="17"/>
      <c r="P61" s="17"/>
      <c r="Q61" s="17"/>
      <c r="R61" s="2"/>
      <c r="S61" s="20"/>
      <c r="T61" s="22"/>
      <c r="U61" s="2"/>
      <c r="V61" s="2"/>
      <c r="W61" s="2"/>
      <c r="X61" s="2"/>
      <c r="Y61" s="2"/>
      <c r="Z61" s="2"/>
      <c r="AA61" s="2"/>
      <c r="AB61" s="2"/>
      <c r="AC61" s="21"/>
      <c r="AD61" s="21"/>
      <c r="AE61" s="21"/>
    </row>
    <row r="62" spans="1:31" ht="15.75" customHeight="1" x14ac:dyDescent="0.2">
      <c r="A62" s="2"/>
      <c r="B62" s="2"/>
      <c r="C62" s="25"/>
      <c r="D62" s="17"/>
      <c r="E62" s="17"/>
      <c r="F62" s="16"/>
      <c r="G62" s="16"/>
      <c r="H62" s="16"/>
      <c r="I62" s="17"/>
      <c r="J62" s="17"/>
      <c r="K62" s="17"/>
      <c r="L62" s="17"/>
      <c r="M62" s="18"/>
      <c r="N62" s="17"/>
      <c r="O62" s="17"/>
      <c r="P62" s="17"/>
      <c r="Q62" s="17"/>
      <c r="R62" s="2"/>
      <c r="S62" s="20"/>
      <c r="T62" s="22"/>
      <c r="U62" s="2"/>
      <c r="V62" s="2"/>
      <c r="W62" s="2"/>
      <c r="X62" s="2"/>
      <c r="Y62" s="2"/>
      <c r="Z62" s="2"/>
      <c r="AA62" s="2"/>
      <c r="AB62" s="2"/>
      <c r="AC62" s="21"/>
      <c r="AD62" s="21"/>
      <c r="AE62" s="21"/>
    </row>
    <row r="63" spans="1:31" ht="15.75" customHeight="1" x14ac:dyDescent="0.2">
      <c r="A63" s="2"/>
      <c r="B63" s="2"/>
      <c r="C63" s="25"/>
      <c r="D63" s="17"/>
      <c r="E63" s="17"/>
      <c r="F63" s="16"/>
      <c r="G63" s="16"/>
      <c r="H63" s="16"/>
      <c r="I63" s="17"/>
      <c r="J63" s="17"/>
      <c r="K63" s="17"/>
      <c r="L63" s="17"/>
      <c r="M63" s="18"/>
      <c r="N63" s="17"/>
      <c r="O63" s="17"/>
      <c r="P63" s="17"/>
      <c r="Q63" s="17"/>
      <c r="R63" s="2"/>
      <c r="S63" s="20"/>
      <c r="T63" s="22"/>
      <c r="U63" s="2"/>
      <c r="V63" s="2"/>
      <c r="W63" s="2"/>
      <c r="X63" s="2"/>
      <c r="Y63" s="2"/>
      <c r="Z63" s="2"/>
      <c r="AA63" s="2"/>
      <c r="AB63" s="2"/>
      <c r="AC63" s="21"/>
      <c r="AD63" s="21"/>
      <c r="AE63" s="21"/>
    </row>
    <row r="64" spans="1:31" ht="15.75" customHeight="1" x14ac:dyDescent="0.2">
      <c r="A64" s="2"/>
      <c r="B64" s="2"/>
      <c r="C64" s="25"/>
      <c r="D64" s="17"/>
      <c r="E64" s="17"/>
      <c r="F64" s="16"/>
      <c r="G64" s="16"/>
      <c r="H64" s="16"/>
      <c r="I64" s="17"/>
      <c r="J64" s="17"/>
      <c r="K64" s="17"/>
      <c r="L64" s="17"/>
      <c r="M64" s="18"/>
      <c r="N64" s="17"/>
      <c r="O64" s="17"/>
      <c r="P64" s="17"/>
      <c r="Q64" s="17"/>
      <c r="R64" s="2"/>
      <c r="S64" s="20"/>
      <c r="T64" s="22"/>
      <c r="U64" s="2"/>
      <c r="V64" s="2"/>
      <c r="W64" s="2"/>
      <c r="X64" s="2"/>
      <c r="Y64" s="2"/>
      <c r="Z64" s="2"/>
      <c r="AA64" s="2"/>
      <c r="AB64" s="2"/>
      <c r="AC64" s="21"/>
      <c r="AD64" s="21"/>
      <c r="AE64" s="21"/>
    </row>
    <row r="65" spans="1:31" ht="15.75" customHeight="1" x14ac:dyDescent="0.2">
      <c r="A65" s="2"/>
      <c r="B65" s="2"/>
      <c r="C65" s="25"/>
      <c r="D65" s="17"/>
      <c r="E65" s="17"/>
      <c r="F65" s="16"/>
      <c r="G65" s="16"/>
      <c r="H65" s="16"/>
      <c r="I65" s="17"/>
      <c r="J65" s="17"/>
      <c r="K65" s="17"/>
      <c r="L65" s="17"/>
      <c r="M65" s="18"/>
      <c r="N65" s="17"/>
      <c r="O65" s="17"/>
      <c r="P65" s="17"/>
      <c r="Q65" s="17"/>
      <c r="R65" s="2"/>
      <c r="S65" s="20"/>
      <c r="T65" s="22"/>
      <c r="U65" s="2"/>
      <c r="V65" s="2"/>
      <c r="W65" s="2"/>
      <c r="X65" s="2"/>
      <c r="Y65" s="2"/>
      <c r="Z65" s="2"/>
      <c r="AA65" s="2"/>
      <c r="AB65" s="2"/>
      <c r="AC65" s="21"/>
      <c r="AD65" s="21"/>
      <c r="AE65" s="21"/>
    </row>
    <row r="66" spans="1:31" ht="15.75" customHeight="1" x14ac:dyDescent="0.2">
      <c r="A66" s="2"/>
      <c r="B66" s="2"/>
      <c r="C66" s="25"/>
      <c r="D66" s="17"/>
      <c r="E66" s="17"/>
      <c r="F66" s="16"/>
      <c r="G66" s="16"/>
      <c r="H66" s="16"/>
      <c r="I66" s="17"/>
      <c r="J66" s="17"/>
      <c r="K66" s="17"/>
      <c r="L66" s="17"/>
      <c r="M66" s="18"/>
      <c r="N66" s="17"/>
      <c r="O66" s="17"/>
      <c r="P66" s="17"/>
      <c r="Q66" s="17"/>
      <c r="R66" s="2"/>
      <c r="S66" s="20"/>
      <c r="T66" s="22"/>
      <c r="U66" s="2"/>
      <c r="V66" s="2"/>
      <c r="W66" s="2"/>
      <c r="X66" s="2"/>
      <c r="Y66" s="2"/>
      <c r="Z66" s="2"/>
      <c r="AA66" s="2"/>
      <c r="AB66" s="2"/>
      <c r="AC66" s="21"/>
      <c r="AD66" s="21"/>
      <c r="AE66" s="21"/>
    </row>
    <row r="67" spans="1:31" ht="15.75" customHeight="1" x14ac:dyDescent="0.2">
      <c r="A67" s="2"/>
      <c r="B67" s="2"/>
      <c r="C67" s="25"/>
      <c r="D67" s="17"/>
      <c r="E67" s="17"/>
      <c r="F67" s="16"/>
      <c r="G67" s="16"/>
      <c r="H67" s="16"/>
      <c r="I67" s="17"/>
      <c r="J67" s="17"/>
      <c r="K67" s="17"/>
      <c r="L67" s="17"/>
      <c r="M67" s="18"/>
      <c r="N67" s="17"/>
      <c r="O67" s="17"/>
      <c r="P67" s="17"/>
      <c r="Q67" s="17"/>
      <c r="R67" s="2"/>
      <c r="S67" s="20"/>
      <c r="T67" s="22"/>
      <c r="U67" s="2"/>
      <c r="V67" s="2"/>
      <c r="W67" s="2"/>
      <c r="X67" s="2"/>
      <c r="Y67" s="2"/>
      <c r="Z67" s="2"/>
      <c r="AA67" s="2"/>
      <c r="AB67" s="2"/>
      <c r="AC67" s="21"/>
      <c r="AD67" s="21"/>
      <c r="AE67" s="21"/>
    </row>
    <row r="68" spans="1:31" ht="15.75" customHeight="1" x14ac:dyDescent="0.2">
      <c r="A68" s="2"/>
      <c r="B68" s="2"/>
      <c r="C68" s="25"/>
      <c r="D68" s="17"/>
      <c r="E68" s="17"/>
      <c r="F68" s="16"/>
      <c r="G68" s="16"/>
      <c r="H68" s="16"/>
      <c r="I68" s="17"/>
      <c r="J68" s="17"/>
      <c r="K68" s="17"/>
      <c r="L68" s="17"/>
      <c r="M68" s="18"/>
      <c r="N68" s="17"/>
      <c r="O68" s="17"/>
      <c r="P68" s="17"/>
      <c r="Q68" s="17"/>
      <c r="R68" s="2"/>
      <c r="S68" s="20"/>
      <c r="T68" s="22"/>
      <c r="U68" s="2"/>
      <c r="V68" s="2"/>
      <c r="W68" s="2"/>
      <c r="X68" s="2"/>
      <c r="Y68" s="2"/>
      <c r="Z68" s="2"/>
      <c r="AA68" s="2"/>
      <c r="AB68" s="2"/>
      <c r="AC68" s="21"/>
      <c r="AD68" s="21"/>
      <c r="AE68" s="21"/>
    </row>
    <row r="69" spans="1:31" ht="15.75" customHeight="1" x14ac:dyDescent="0.2">
      <c r="A69" s="2"/>
      <c r="B69" s="2"/>
      <c r="C69" s="25"/>
      <c r="D69" s="17"/>
      <c r="E69" s="17"/>
      <c r="F69" s="16"/>
      <c r="G69" s="16"/>
      <c r="H69" s="16"/>
      <c r="I69" s="17"/>
      <c r="J69" s="17"/>
      <c r="K69" s="17"/>
      <c r="L69" s="17"/>
      <c r="M69" s="18"/>
      <c r="N69" s="17"/>
      <c r="O69" s="17"/>
      <c r="P69" s="17"/>
      <c r="Q69" s="17"/>
      <c r="R69" s="2"/>
      <c r="S69" s="20"/>
      <c r="T69" s="22"/>
      <c r="U69" s="2"/>
      <c r="V69" s="2"/>
      <c r="W69" s="2"/>
      <c r="X69" s="2"/>
      <c r="Y69" s="2"/>
      <c r="Z69" s="2"/>
      <c r="AA69" s="2"/>
      <c r="AB69" s="2"/>
      <c r="AC69" s="21"/>
      <c r="AD69" s="21"/>
      <c r="AE69" s="21"/>
    </row>
    <row r="70" spans="1:31" ht="15.75" customHeight="1" x14ac:dyDescent="0.2">
      <c r="A70" s="2"/>
      <c r="B70" s="2"/>
      <c r="C70" s="25"/>
      <c r="D70" s="17"/>
      <c r="E70" s="17"/>
      <c r="F70" s="16"/>
      <c r="G70" s="16"/>
      <c r="H70" s="16"/>
      <c r="I70" s="17"/>
      <c r="J70" s="17"/>
      <c r="K70" s="17"/>
      <c r="L70" s="17"/>
      <c r="M70" s="18"/>
      <c r="N70" s="17"/>
      <c r="O70" s="17"/>
      <c r="P70" s="17"/>
      <c r="Q70" s="17"/>
      <c r="R70" s="2"/>
      <c r="S70" s="20"/>
      <c r="T70" s="22"/>
      <c r="U70" s="2"/>
      <c r="V70" s="2"/>
      <c r="W70" s="2"/>
      <c r="X70" s="2"/>
      <c r="Y70" s="2"/>
      <c r="Z70" s="2"/>
      <c r="AA70" s="2"/>
      <c r="AB70" s="2"/>
      <c r="AC70" s="21"/>
      <c r="AD70" s="21"/>
      <c r="AE70" s="21"/>
    </row>
    <row r="71" spans="1:31" ht="15.75" customHeight="1" x14ac:dyDescent="0.2">
      <c r="A71" s="2"/>
      <c r="B71" s="2"/>
      <c r="C71" s="25"/>
      <c r="D71" s="17"/>
      <c r="E71" s="17"/>
      <c r="F71" s="16"/>
      <c r="G71" s="16"/>
      <c r="H71" s="16"/>
      <c r="I71" s="17"/>
      <c r="J71" s="17"/>
      <c r="K71" s="17"/>
      <c r="L71" s="17"/>
      <c r="M71" s="18"/>
      <c r="N71" s="17"/>
      <c r="O71" s="17"/>
      <c r="P71" s="17"/>
      <c r="Q71" s="17"/>
      <c r="R71" s="2"/>
      <c r="S71" s="20"/>
      <c r="T71" s="22"/>
      <c r="U71" s="2"/>
      <c r="V71" s="2"/>
      <c r="W71" s="2"/>
      <c r="X71" s="2"/>
      <c r="Y71" s="2"/>
      <c r="Z71" s="2"/>
      <c r="AA71" s="2"/>
      <c r="AB71" s="2"/>
      <c r="AC71" s="21"/>
      <c r="AD71" s="21"/>
      <c r="AE71" s="21"/>
    </row>
    <row r="72" spans="1:31" ht="15.75" customHeight="1" x14ac:dyDescent="0.2">
      <c r="A72" s="2"/>
      <c r="B72" s="2"/>
      <c r="C72" s="25"/>
      <c r="D72" s="17"/>
      <c r="E72" s="17"/>
      <c r="F72" s="16"/>
      <c r="G72" s="16"/>
      <c r="H72" s="16"/>
      <c r="I72" s="17"/>
      <c r="J72" s="17"/>
      <c r="K72" s="17"/>
      <c r="L72" s="17"/>
      <c r="M72" s="18"/>
      <c r="N72" s="17"/>
      <c r="O72" s="17"/>
      <c r="P72" s="17"/>
      <c r="Q72" s="17"/>
      <c r="R72" s="2"/>
      <c r="S72" s="20"/>
      <c r="T72" s="22"/>
      <c r="U72" s="2"/>
      <c r="V72" s="2"/>
      <c r="W72" s="2"/>
      <c r="X72" s="2"/>
      <c r="Y72" s="2"/>
      <c r="Z72" s="2"/>
      <c r="AA72" s="2"/>
      <c r="AB72" s="2"/>
      <c r="AC72" s="21"/>
      <c r="AD72" s="21"/>
      <c r="AE72" s="21"/>
    </row>
    <row r="73" spans="1:31" ht="15.75" customHeight="1" x14ac:dyDescent="0.2">
      <c r="A73" s="2"/>
      <c r="B73" s="2"/>
      <c r="C73" s="25"/>
      <c r="D73" s="17"/>
      <c r="E73" s="17"/>
      <c r="F73" s="16"/>
      <c r="G73" s="16"/>
      <c r="H73" s="16"/>
      <c r="I73" s="17"/>
      <c r="J73" s="17"/>
      <c r="K73" s="17"/>
      <c r="L73" s="17"/>
      <c r="M73" s="18"/>
      <c r="N73" s="17"/>
      <c r="O73" s="17"/>
      <c r="P73" s="17"/>
      <c r="Q73" s="17"/>
      <c r="R73" s="2"/>
      <c r="S73" s="20"/>
      <c r="T73" s="22"/>
      <c r="U73" s="2"/>
      <c r="V73" s="2"/>
      <c r="W73" s="2"/>
      <c r="X73" s="2"/>
      <c r="Y73" s="2"/>
      <c r="Z73" s="2"/>
      <c r="AA73" s="2"/>
      <c r="AB73" s="2"/>
      <c r="AC73" s="21"/>
      <c r="AD73" s="21"/>
      <c r="AE73" s="21"/>
    </row>
    <row r="74" spans="1:31" ht="15.75" customHeight="1" x14ac:dyDescent="0.2">
      <c r="A74" s="2"/>
      <c r="B74" s="2"/>
      <c r="C74" s="25"/>
      <c r="D74" s="17"/>
      <c r="E74" s="17"/>
      <c r="F74" s="16"/>
      <c r="G74" s="16"/>
      <c r="H74" s="16"/>
      <c r="I74" s="17"/>
      <c r="J74" s="17"/>
      <c r="K74" s="17"/>
      <c r="L74" s="17"/>
      <c r="M74" s="18"/>
      <c r="N74" s="17"/>
      <c r="O74" s="17"/>
      <c r="P74" s="17"/>
      <c r="Q74" s="17"/>
      <c r="R74" s="2"/>
      <c r="S74" s="20"/>
      <c r="T74" s="22"/>
      <c r="U74" s="2"/>
      <c r="V74" s="2"/>
      <c r="W74" s="2"/>
      <c r="X74" s="2"/>
      <c r="Y74" s="2"/>
      <c r="Z74" s="2"/>
      <c r="AA74" s="2"/>
      <c r="AB74" s="2"/>
      <c r="AC74" s="21"/>
      <c r="AD74" s="21"/>
      <c r="AE74" s="21"/>
    </row>
    <row r="75" spans="1:31" ht="15.75" customHeight="1" x14ac:dyDescent="0.2">
      <c r="A75" s="2"/>
      <c r="B75" s="2"/>
      <c r="C75" s="25"/>
      <c r="D75" s="17"/>
      <c r="E75" s="17"/>
      <c r="F75" s="16"/>
      <c r="G75" s="16"/>
      <c r="H75" s="16"/>
      <c r="I75" s="17"/>
      <c r="J75" s="17"/>
      <c r="K75" s="17"/>
      <c r="L75" s="17"/>
      <c r="M75" s="18"/>
      <c r="N75" s="17"/>
      <c r="O75" s="17"/>
      <c r="P75" s="17"/>
      <c r="Q75" s="17"/>
      <c r="R75" s="2"/>
      <c r="S75" s="20"/>
      <c r="T75" s="22"/>
      <c r="U75" s="2"/>
      <c r="V75" s="2"/>
      <c r="W75" s="2"/>
      <c r="X75" s="2"/>
      <c r="Y75" s="2"/>
      <c r="Z75" s="2"/>
      <c r="AA75" s="2"/>
      <c r="AB75" s="2"/>
      <c r="AC75" s="21"/>
      <c r="AD75" s="21"/>
      <c r="AE75" s="21"/>
    </row>
    <row r="76" spans="1:31" ht="15.75" customHeight="1" x14ac:dyDescent="0.2">
      <c r="A76" s="2"/>
      <c r="B76" s="2"/>
      <c r="C76" s="25"/>
      <c r="D76" s="17"/>
      <c r="E76" s="17"/>
      <c r="F76" s="16"/>
      <c r="G76" s="16"/>
      <c r="H76" s="16"/>
      <c r="I76" s="17"/>
      <c r="J76" s="17"/>
      <c r="K76" s="17"/>
      <c r="L76" s="17"/>
      <c r="M76" s="18"/>
      <c r="N76" s="17"/>
      <c r="O76" s="17"/>
      <c r="P76" s="17"/>
      <c r="Q76" s="17"/>
      <c r="R76" s="2"/>
      <c r="S76" s="20"/>
      <c r="T76" s="22"/>
      <c r="U76" s="2"/>
      <c r="V76" s="2"/>
      <c r="W76" s="2"/>
      <c r="X76" s="2"/>
      <c r="Y76" s="2"/>
      <c r="Z76" s="2"/>
      <c r="AA76" s="2"/>
      <c r="AB76" s="2"/>
      <c r="AC76" s="21"/>
      <c r="AD76" s="21"/>
      <c r="AE76" s="21"/>
    </row>
    <row r="77" spans="1:31" ht="15.75" customHeight="1" x14ac:dyDescent="0.2">
      <c r="A77" s="2"/>
      <c r="B77" s="2"/>
      <c r="C77" s="25"/>
      <c r="D77" s="17"/>
      <c r="E77" s="17"/>
      <c r="F77" s="16"/>
      <c r="G77" s="16"/>
      <c r="H77" s="16"/>
      <c r="I77" s="17"/>
      <c r="J77" s="17"/>
      <c r="K77" s="17"/>
      <c r="L77" s="17"/>
      <c r="M77" s="18"/>
      <c r="N77" s="17"/>
      <c r="O77" s="17"/>
      <c r="P77" s="17"/>
      <c r="Q77" s="17"/>
      <c r="R77" s="2"/>
      <c r="S77" s="20"/>
      <c r="T77" s="22"/>
      <c r="U77" s="2"/>
      <c r="V77" s="2"/>
      <c r="W77" s="2"/>
      <c r="X77" s="2"/>
      <c r="Y77" s="2"/>
      <c r="Z77" s="2"/>
      <c r="AA77" s="2"/>
      <c r="AB77" s="2"/>
      <c r="AC77" s="21"/>
      <c r="AD77" s="21"/>
      <c r="AE77" s="21"/>
    </row>
    <row r="78" spans="1:31" ht="15.75" customHeight="1" x14ac:dyDescent="0.2">
      <c r="A78" s="2"/>
      <c r="B78" s="2"/>
      <c r="C78" s="25"/>
      <c r="D78" s="17"/>
      <c r="E78" s="17"/>
      <c r="F78" s="16"/>
      <c r="G78" s="16"/>
      <c r="H78" s="16"/>
      <c r="I78" s="17"/>
      <c r="J78" s="17"/>
      <c r="K78" s="17"/>
      <c r="L78" s="17"/>
      <c r="M78" s="18"/>
      <c r="N78" s="17"/>
      <c r="O78" s="17"/>
      <c r="P78" s="17"/>
      <c r="Q78" s="17"/>
      <c r="R78" s="2"/>
      <c r="S78" s="20"/>
      <c r="T78" s="22"/>
      <c r="U78" s="2"/>
      <c r="V78" s="2"/>
      <c r="W78" s="2"/>
      <c r="X78" s="2"/>
      <c r="Y78" s="2"/>
      <c r="Z78" s="2"/>
      <c r="AA78" s="2"/>
      <c r="AB78" s="2"/>
      <c r="AC78" s="21"/>
      <c r="AD78" s="21"/>
      <c r="AE78" s="21"/>
    </row>
    <row r="79" spans="1:31" ht="15.75" customHeight="1" x14ac:dyDescent="0.2">
      <c r="A79" s="2"/>
      <c r="B79" s="2"/>
      <c r="C79" s="25"/>
      <c r="D79" s="17"/>
      <c r="E79" s="17"/>
      <c r="F79" s="16"/>
      <c r="G79" s="16"/>
      <c r="H79" s="16"/>
      <c r="I79" s="17"/>
      <c r="J79" s="17"/>
      <c r="K79" s="17"/>
      <c r="L79" s="17"/>
      <c r="M79" s="18"/>
      <c r="N79" s="17"/>
      <c r="O79" s="17"/>
      <c r="P79" s="17"/>
      <c r="Q79" s="17"/>
      <c r="R79" s="2"/>
      <c r="S79" s="20"/>
      <c r="T79" s="22"/>
      <c r="U79" s="2"/>
      <c r="V79" s="2"/>
      <c r="W79" s="2"/>
      <c r="X79" s="2"/>
      <c r="Y79" s="2"/>
      <c r="Z79" s="2"/>
      <c r="AA79" s="2"/>
      <c r="AB79" s="2"/>
      <c r="AC79" s="21"/>
      <c r="AD79" s="21"/>
      <c r="AE79" s="21"/>
    </row>
    <row r="80" spans="1:31" ht="15.75" customHeight="1" x14ac:dyDescent="0.2">
      <c r="A80" s="2"/>
      <c r="B80" s="2"/>
      <c r="C80" s="25"/>
      <c r="D80" s="17"/>
      <c r="E80" s="17"/>
      <c r="F80" s="16"/>
      <c r="G80" s="16"/>
      <c r="H80" s="16"/>
      <c r="I80" s="17"/>
      <c r="J80" s="17"/>
      <c r="K80" s="17"/>
      <c r="L80" s="17"/>
      <c r="M80" s="18"/>
      <c r="N80" s="17"/>
      <c r="O80" s="17"/>
      <c r="P80" s="17"/>
      <c r="Q80" s="17"/>
      <c r="R80" s="2"/>
      <c r="S80" s="20"/>
      <c r="T80" s="22"/>
      <c r="U80" s="2"/>
      <c r="V80" s="2"/>
      <c r="W80" s="2"/>
      <c r="X80" s="2"/>
      <c r="Y80" s="2"/>
      <c r="Z80" s="2"/>
      <c r="AA80" s="2"/>
      <c r="AB80" s="2"/>
      <c r="AC80" s="21"/>
      <c r="AD80" s="21"/>
      <c r="AE80" s="21"/>
    </row>
    <row r="81" spans="1:31" ht="15.75" customHeight="1" x14ac:dyDescent="0.2">
      <c r="A81" s="2"/>
      <c r="B81" s="2"/>
      <c r="C81" s="25"/>
      <c r="D81" s="17"/>
      <c r="E81" s="17"/>
      <c r="F81" s="16"/>
      <c r="G81" s="16"/>
      <c r="H81" s="16"/>
      <c r="I81" s="17"/>
      <c r="J81" s="17"/>
      <c r="K81" s="17"/>
      <c r="L81" s="17"/>
      <c r="M81" s="18"/>
      <c r="N81" s="17"/>
      <c r="O81" s="17"/>
      <c r="P81" s="17"/>
      <c r="Q81" s="17"/>
      <c r="R81" s="2"/>
      <c r="S81" s="20"/>
      <c r="T81" s="22"/>
      <c r="U81" s="2"/>
      <c r="V81" s="2"/>
      <c r="W81" s="2"/>
      <c r="X81" s="2"/>
      <c r="Y81" s="2"/>
      <c r="Z81" s="2"/>
      <c r="AA81" s="2"/>
      <c r="AB81" s="2"/>
      <c r="AC81" s="21"/>
      <c r="AD81" s="21"/>
      <c r="AE81" s="21"/>
    </row>
    <row r="82" spans="1:31" ht="15.75" customHeight="1" x14ac:dyDescent="0.2">
      <c r="A82" s="2"/>
      <c r="B82" s="2"/>
      <c r="C82" s="25"/>
      <c r="D82" s="17"/>
      <c r="E82" s="17"/>
      <c r="F82" s="16"/>
      <c r="G82" s="16"/>
      <c r="H82" s="16"/>
      <c r="I82" s="17"/>
      <c r="J82" s="17"/>
      <c r="K82" s="17"/>
      <c r="L82" s="17"/>
      <c r="M82" s="18"/>
      <c r="N82" s="17"/>
      <c r="O82" s="17"/>
      <c r="P82" s="17"/>
      <c r="Q82" s="17"/>
      <c r="R82" s="2"/>
      <c r="S82" s="20"/>
      <c r="T82" s="22"/>
      <c r="U82" s="2"/>
      <c r="V82" s="2"/>
      <c r="W82" s="2"/>
      <c r="X82" s="2"/>
      <c r="Y82" s="2"/>
      <c r="Z82" s="2"/>
      <c r="AA82" s="2"/>
      <c r="AB82" s="2"/>
      <c r="AC82" s="21"/>
      <c r="AD82" s="21"/>
      <c r="AE82" s="21"/>
    </row>
    <row r="83" spans="1:31" ht="15.75" customHeight="1" x14ac:dyDescent="0.2">
      <c r="A83" s="2"/>
      <c r="B83" s="2"/>
      <c r="C83" s="25"/>
      <c r="D83" s="17"/>
      <c r="E83" s="17"/>
      <c r="F83" s="16"/>
      <c r="G83" s="16"/>
      <c r="H83" s="16"/>
      <c r="I83" s="17"/>
      <c r="J83" s="17"/>
      <c r="K83" s="17"/>
      <c r="L83" s="17"/>
      <c r="M83" s="18"/>
      <c r="N83" s="17"/>
      <c r="O83" s="17"/>
      <c r="P83" s="17"/>
      <c r="Q83" s="17"/>
      <c r="R83" s="2"/>
      <c r="S83" s="20"/>
      <c r="T83" s="22"/>
      <c r="U83" s="2"/>
      <c r="V83" s="2"/>
      <c r="W83" s="2"/>
      <c r="X83" s="2"/>
      <c r="Y83" s="2"/>
      <c r="Z83" s="2"/>
      <c r="AA83" s="2"/>
      <c r="AB83" s="2"/>
      <c r="AC83" s="21"/>
      <c r="AD83" s="21"/>
      <c r="AE83" s="21"/>
    </row>
    <row r="84" spans="1:31" ht="15.75" customHeight="1" x14ac:dyDescent="0.2">
      <c r="A84" s="2"/>
      <c r="B84" s="2"/>
      <c r="C84" s="25"/>
      <c r="D84" s="17"/>
      <c r="E84" s="17"/>
      <c r="F84" s="16"/>
      <c r="G84" s="16"/>
      <c r="H84" s="16"/>
      <c r="I84" s="17"/>
      <c r="J84" s="17"/>
      <c r="K84" s="17"/>
      <c r="L84" s="17"/>
      <c r="M84" s="18"/>
      <c r="N84" s="17"/>
      <c r="O84" s="17"/>
      <c r="P84" s="17"/>
      <c r="Q84" s="17"/>
      <c r="R84" s="2"/>
      <c r="S84" s="20"/>
      <c r="T84" s="22"/>
      <c r="U84" s="2"/>
      <c r="V84" s="2"/>
      <c r="W84" s="2"/>
      <c r="X84" s="2"/>
      <c r="Y84" s="2"/>
      <c r="Z84" s="2"/>
      <c r="AA84" s="2"/>
      <c r="AB84" s="2"/>
      <c r="AC84" s="21"/>
      <c r="AD84" s="21"/>
      <c r="AE84" s="21"/>
    </row>
    <row r="85" spans="1:31" ht="15.75" customHeight="1" x14ac:dyDescent="0.2">
      <c r="A85" s="2"/>
      <c r="B85" s="2"/>
      <c r="C85" s="25"/>
      <c r="D85" s="17"/>
      <c r="E85" s="17"/>
      <c r="F85" s="16"/>
      <c r="G85" s="16"/>
      <c r="H85" s="16"/>
      <c r="I85" s="17"/>
      <c r="J85" s="17"/>
      <c r="K85" s="17"/>
      <c r="L85" s="17"/>
      <c r="M85" s="18"/>
      <c r="N85" s="17"/>
      <c r="O85" s="17"/>
      <c r="P85" s="17"/>
      <c r="Q85" s="17"/>
      <c r="R85" s="2"/>
      <c r="S85" s="20"/>
      <c r="T85" s="22"/>
      <c r="U85" s="2"/>
      <c r="V85" s="2"/>
      <c r="W85" s="2"/>
      <c r="X85" s="2"/>
      <c r="Y85" s="2"/>
      <c r="Z85" s="2"/>
      <c r="AA85" s="2"/>
      <c r="AB85" s="2"/>
      <c r="AC85" s="21"/>
      <c r="AD85" s="21"/>
      <c r="AE85" s="21"/>
    </row>
    <row r="86" spans="1:31" ht="15.75" customHeight="1" x14ac:dyDescent="0.2">
      <c r="A86" s="2"/>
      <c r="B86" s="2"/>
      <c r="C86" s="25"/>
      <c r="D86" s="17"/>
      <c r="E86" s="17"/>
      <c r="F86" s="16"/>
      <c r="G86" s="16"/>
      <c r="H86" s="16"/>
      <c r="I86" s="17"/>
      <c r="J86" s="17"/>
      <c r="K86" s="17"/>
      <c r="L86" s="17"/>
      <c r="M86" s="18"/>
      <c r="N86" s="17"/>
      <c r="O86" s="17"/>
      <c r="P86" s="17"/>
      <c r="Q86" s="17"/>
      <c r="R86" s="2"/>
      <c r="S86" s="20"/>
      <c r="T86" s="22"/>
      <c r="U86" s="2"/>
      <c r="V86" s="2"/>
      <c r="W86" s="2"/>
      <c r="X86" s="2"/>
      <c r="Y86" s="2"/>
      <c r="Z86" s="2"/>
      <c r="AA86" s="2"/>
      <c r="AB86" s="2"/>
      <c r="AC86" s="21"/>
      <c r="AD86" s="21"/>
      <c r="AE86" s="21"/>
    </row>
    <row r="87" spans="1:31" ht="15.75" customHeight="1" x14ac:dyDescent="0.2">
      <c r="A87" s="2"/>
      <c r="B87" s="2"/>
      <c r="C87" s="25"/>
      <c r="D87" s="17"/>
      <c r="E87" s="17"/>
      <c r="F87" s="16"/>
      <c r="G87" s="16"/>
      <c r="H87" s="16"/>
      <c r="I87" s="17"/>
      <c r="J87" s="17"/>
      <c r="K87" s="17"/>
      <c r="L87" s="17"/>
      <c r="M87" s="18"/>
      <c r="N87" s="17"/>
      <c r="O87" s="17"/>
      <c r="P87" s="17"/>
      <c r="Q87" s="17"/>
      <c r="R87" s="2"/>
      <c r="S87" s="20"/>
      <c r="T87" s="22"/>
      <c r="U87" s="2"/>
      <c r="V87" s="2"/>
      <c r="W87" s="2"/>
      <c r="X87" s="2"/>
      <c r="Y87" s="2"/>
      <c r="Z87" s="2"/>
      <c r="AA87" s="2"/>
      <c r="AB87" s="2"/>
      <c r="AC87" s="21"/>
      <c r="AD87" s="21"/>
      <c r="AE87" s="21"/>
    </row>
    <row r="88" spans="1:31" ht="15.75" customHeight="1" x14ac:dyDescent="0.2">
      <c r="A88" s="2"/>
      <c r="B88" s="2"/>
      <c r="C88" s="25"/>
      <c r="D88" s="17"/>
      <c r="E88" s="17"/>
      <c r="F88" s="16"/>
      <c r="G88" s="16"/>
      <c r="H88" s="16"/>
      <c r="I88" s="17"/>
      <c r="J88" s="17"/>
      <c r="K88" s="17"/>
      <c r="L88" s="17"/>
      <c r="M88" s="18"/>
      <c r="N88" s="17"/>
      <c r="O88" s="17"/>
      <c r="P88" s="17"/>
      <c r="Q88" s="17"/>
      <c r="R88" s="2"/>
      <c r="S88" s="20"/>
      <c r="T88" s="22"/>
      <c r="U88" s="2"/>
      <c r="V88" s="2"/>
      <c r="W88" s="2"/>
      <c r="X88" s="2"/>
      <c r="Y88" s="2"/>
      <c r="Z88" s="2"/>
      <c r="AA88" s="2"/>
      <c r="AB88" s="2"/>
      <c r="AC88" s="21"/>
      <c r="AD88" s="21"/>
      <c r="AE88" s="21"/>
    </row>
    <row r="89" spans="1:31" ht="15.75" customHeight="1" x14ac:dyDescent="0.2">
      <c r="A89" s="2"/>
      <c r="B89" s="2"/>
      <c r="C89" s="25"/>
      <c r="D89" s="17"/>
      <c r="E89" s="17"/>
      <c r="F89" s="16"/>
      <c r="G89" s="16"/>
      <c r="H89" s="16"/>
      <c r="I89" s="17"/>
      <c r="J89" s="17"/>
      <c r="K89" s="17"/>
      <c r="L89" s="17"/>
      <c r="M89" s="18"/>
      <c r="N89" s="17"/>
      <c r="O89" s="17"/>
      <c r="P89" s="17"/>
      <c r="Q89" s="17"/>
      <c r="R89" s="2"/>
      <c r="S89" s="20"/>
      <c r="T89" s="22"/>
      <c r="U89" s="2"/>
      <c r="V89" s="2"/>
      <c r="W89" s="2"/>
      <c r="X89" s="2"/>
      <c r="Y89" s="2"/>
      <c r="Z89" s="2"/>
      <c r="AA89" s="2"/>
      <c r="AB89" s="2"/>
      <c r="AC89" s="21"/>
      <c r="AD89" s="21"/>
      <c r="AE89" s="21"/>
    </row>
    <row r="90" spans="1:31" ht="15.75" customHeight="1" x14ac:dyDescent="0.2">
      <c r="A90" s="2"/>
      <c r="B90" s="2"/>
      <c r="C90" s="25"/>
      <c r="D90" s="17"/>
      <c r="E90" s="17"/>
      <c r="F90" s="16"/>
      <c r="G90" s="16"/>
      <c r="H90" s="16"/>
      <c r="I90" s="17"/>
      <c r="J90" s="17"/>
      <c r="K90" s="17"/>
      <c r="L90" s="17"/>
      <c r="M90" s="18"/>
      <c r="N90" s="17"/>
      <c r="O90" s="17"/>
      <c r="P90" s="17"/>
      <c r="Q90" s="17"/>
      <c r="R90" s="2"/>
      <c r="S90" s="20"/>
      <c r="T90" s="22"/>
      <c r="U90" s="2"/>
      <c r="V90" s="2"/>
      <c r="W90" s="2"/>
      <c r="X90" s="2"/>
      <c r="Y90" s="2"/>
      <c r="Z90" s="2"/>
      <c r="AA90" s="2"/>
      <c r="AB90" s="2"/>
      <c r="AC90" s="21"/>
      <c r="AD90" s="21"/>
      <c r="AE90" s="21"/>
    </row>
    <row r="91" spans="1:31" ht="15.75" customHeight="1" x14ac:dyDescent="0.2">
      <c r="A91" s="2"/>
      <c r="B91" s="2"/>
      <c r="C91" s="25"/>
      <c r="D91" s="17"/>
      <c r="E91" s="17"/>
      <c r="F91" s="16"/>
      <c r="G91" s="16"/>
      <c r="H91" s="16"/>
      <c r="I91" s="17"/>
      <c r="J91" s="17"/>
      <c r="K91" s="17"/>
      <c r="L91" s="17"/>
      <c r="M91" s="18"/>
      <c r="N91" s="17"/>
      <c r="O91" s="17"/>
      <c r="P91" s="17"/>
      <c r="Q91" s="17"/>
      <c r="R91" s="2"/>
      <c r="S91" s="20"/>
      <c r="T91" s="22"/>
      <c r="U91" s="2"/>
      <c r="V91" s="2"/>
      <c r="W91" s="2"/>
      <c r="X91" s="2"/>
      <c r="Y91" s="2"/>
      <c r="Z91" s="2"/>
      <c r="AA91" s="2"/>
      <c r="AB91" s="2"/>
      <c r="AC91" s="21"/>
      <c r="AD91" s="21"/>
      <c r="AE91" s="21"/>
    </row>
    <row r="92" spans="1:31" ht="15.75" customHeight="1" x14ac:dyDescent="0.2">
      <c r="A92" s="2"/>
      <c r="B92" s="2"/>
      <c r="C92" s="25"/>
      <c r="D92" s="17"/>
      <c r="E92" s="17"/>
      <c r="F92" s="16"/>
      <c r="G92" s="16"/>
      <c r="H92" s="16"/>
      <c r="I92" s="17"/>
      <c r="J92" s="17"/>
      <c r="K92" s="17"/>
      <c r="L92" s="17"/>
      <c r="M92" s="18"/>
      <c r="N92" s="17"/>
      <c r="O92" s="17"/>
      <c r="P92" s="17"/>
      <c r="Q92" s="17"/>
      <c r="R92" s="2"/>
      <c r="S92" s="20"/>
      <c r="T92" s="22"/>
      <c r="U92" s="2"/>
      <c r="V92" s="2"/>
      <c r="W92" s="2"/>
      <c r="X92" s="2"/>
      <c r="Y92" s="2"/>
      <c r="Z92" s="2"/>
      <c r="AA92" s="2"/>
      <c r="AB92" s="2"/>
      <c r="AC92" s="21"/>
      <c r="AD92" s="21"/>
      <c r="AE92" s="21"/>
    </row>
    <row r="93" spans="1:31" ht="15.75" customHeight="1" x14ac:dyDescent="0.2">
      <c r="A93" s="2"/>
      <c r="B93" s="2"/>
      <c r="C93" s="25"/>
      <c r="D93" s="17"/>
      <c r="E93" s="17"/>
      <c r="F93" s="16"/>
      <c r="G93" s="16"/>
      <c r="H93" s="16"/>
      <c r="I93" s="17"/>
      <c r="J93" s="17"/>
      <c r="K93" s="17"/>
      <c r="L93" s="17"/>
      <c r="M93" s="18"/>
      <c r="N93" s="17"/>
      <c r="O93" s="17"/>
      <c r="P93" s="17"/>
      <c r="Q93" s="17"/>
      <c r="R93" s="2"/>
      <c r="S93" s="20"/>
      <c r="T93" s="22"/>
      <c r="U93" s="2"/>
      <c r="V93" s="2"/>
      <c r="W93" s="2"/>
      <c r="X93" s="2"/>
      <c r="Y93" s="2"/>
      <c r="Z93" s="2"/>
      <c r="AA93" s="2"/>
      <c r="AB93" s="2"/>
      <c r="AC93" s="21"/>
      <c r="AD93" s="21"/>
      <c r="AE93" s="21"/>
    </row>
    <row r="94" spans="1:31" ht="15.75" customHeight="1" x14ac:dyDescent="0.2">
      <c r="A94" s="2"/>
      <c r="B94" s="2"/>
      <c r="C94" s="25"/>
      <c r="D94" s="17"/>
      <c r="E94" s="17"/>
      <c r="F94" s="16"/>
      <c r="G94" s="16"/>
      <c r="H94" s="16"/>
      <c r="I94" s="17"/>
      <c r="J94" s="17"/>
      <c r="K94" s="17"/>
      <c r="L94" s="17"/>
      <c r="M94" s="18"/>
      <c r="N94" s="17"/>
      <c r="O94" s="17"/>
      <c r="P94" s="17"/>
      <c r="Q94" s="17"/>
      <c r="R94" s="2"/>
      <c r="S94" s="20"/>
      <c r="T94" s="22"/>
      <c r="U94" s="2"/>
      <c r="V94" s="2"/>
      <c r="W94" s="2"/>
      <c r="X94" s="2"/>
      <c r="Y94" s="2"/>
      <c r="Z94" s="2"/>
      <c r="AA94" s="2"/>
      <c r="AB94" s="2"/>
      <c r="AC94" s="21"/>
      <c r="AD94" s="21"/>
      <c r="AE94" s="21"/>
    </row>
    <row r="95" spans="1:31" ht="15.75" customHeight="1" x14ac:dyDescent="0.2">
      <c r="A95" s="2"/>
      <c r="B95" s="2"/>
      <c r="C95" s="25"/>
      <c r="D95" s="17"/>
      <c r="E95" s="17"/>
      <c r="F95" s="16"/>
      <c r="G95" s="16"/>
      <c r="H95" s="16"/>
      <c r="I95" s="17"/>
      <c r="J95" s="17"/>
      <c r="K95" s="17"/>
      <c r="L95" s="17"/>
      <c r="M95" s="18"/>
      <c r="N95" s="17"/>
      <c r="O95" s="17"/>
      <c r="P95" s="17"/>
      <c r="Q95" s="17"/>
      <c r="R95" s="2"/>
      <c r="S95" s="20"/>
      <c r="T95" s="22"/>
      <c r="U95" s="2"/>
      <c r="V95" s="2"/>
      <c r="W95" s="2"/>
      <c r="X95" s="2"/>
      <c r="Y95" s="2"/>
      <c r="Z95" s="2"/>
      <c r="AA95" s="2"/>
      <c r="AB95" s="2"/>
      <c r="AC95" s="21"/>
      <c r="AD95" s="21"/>
      <c r="AE95" s="21"/>
    </row>
    <row r="96" spans="1:31" ht="15.75" customHeight="1" x14ac:dyDescent="0.2">
      <c r="A96" s="2"/>
      <c r="B96" s="2"/>
      <c r="C96" s="25"/>
      <c r="D96" s="17"/>
      <c r="E96" s="17"/>
      <c r="F96" s="16"/>
      <c r="G96" s="16"/>
      <c r="H96" s="16"/>
      <c r="I96" s="17"/>
      <c r="J96" s="17"/>
      <c r="K96" s="17"/>
      <c r="L96" s="17"/>
      <c r="M96" s="18"/>
      <c r="N96" s="17"/>
      <c r="O96" s="17"/>
      <c r="P96" s="17"/>
      <c r="Q96" s="17"/>
      <c r="R96" s="2"/>
      <c r="S96" s="20"/>
      <c r="T96" s="22"/>
      <c r="U96" s="2"/>
      <c r="V96" s="2"/>
      <c r="W96" s="2"/>
      <c r="X96" s="2"/>
      <c r="Y96" s="2"/>
      <c r="Z96" s="2"/>
      <c r="AA96" s="2"/>
      <c r="AB96" s="2"/>
      <c r="AC96" s="21"/>
      <c r="AD96" s="21"/>
      <c r="AE96" s="21"/>
    </row>
    <row r="97" spans="1:31" ht="15.75" customHeight="1" x14ac:dyDescent="0.2">
      <c r="A97" s="2"/>
      <c r="B97" s="2"/>
      <c r="C97" s="25"/>
      <c r="D97" s="17"/>
      <c r="E97" s="17"/>
      <c r="F97" s="16"/>
      <c r="G97" s="16"/>
      <c r="H97" s="16"/>
      <c r="I97" s="17"/>
      <c r="J97" s="17"/>
      <c r="K97" s="17"/>
      <c r="L97" s="17"/>
      <c r="M97" s="18"/>
      <c r="N97" s="17"/>
      <c r="O97" s="17"/>
      <c r="P97" s="17"/>
      <c r="Q97" s="17"/>
      <c r="R97" s="2"/>
      <c r="S97" s="20"/>
      <c r="T97" s="22"/>
      <c r="U97" s="2"/>
      <c r="V97" s="2"/>
      <c r="W97" s="2"/>
      <c r="X97" s="2"/>
      <c r="Y97" s="2"/>
      <c r="Z97" s="2"/>
      <c r="AA97" s="2"/>
      <c r="AB97" s="2"/>
      <c r="AC97" s="21"/>
      <c r="AD97" s="21"/>
      <c r="AE97" s="21"/>
    </row>
    <row r="98" spans="1:31" ht="15.75" customHeight="1" x14ac:dyDescent="0.2">
      <c r="A98" s="2"/>
      <c r="B98" s="2"/>
      <c r="C98" s="25"/>
      <c r="D98" s="17"/>
      <c r="E98" s="17"/>
      <c r="F98" s="16"/>
      <c r="G98" s="16"/>
      <c r="H98" s="16"/>
      <c r="I98" s="17"/>
      <c r="J98" s="17"/>
      <c r="K98" s="17"/>
      <c r="L98" s="17"/>
      <c r="M98" s="18"/>
      <c r="N98" s="17"/>
      <c r="O98" s="17"/>
      <c r="P98" s="17"/>
      <c r="Q98" s="17"/>
      <c r="R98" s="2"/>
      <c r="S98" s="20"/>
      <c r="T98" s="22"/>
      <c r="U98" s="2"/>
      <c r="V98" s="2"/>
      <c r="W98" s="2"/>
      <c r="X98" s="2"/>
      <c r="Y98" s="2"/>
      <c r="Z98" s="2"/>
      <c r="AA98" s="2"/>
      <c r="AB98" s="2"/>
      <c r="AC98" s="21"/>
      <c r="AD98" s="21"/>
      <c r="AE98" s="21"/>
    </row>
    <row r="99" spans="1:31" ht="15.75" customHeight="1" x14ac:dyDescent="0.2">
      <c r="A99" s="2"/>
      <c r="B99" s="2"/>
      <c r="C99" s="25"/>
      <c r="D99" s="17"/>
      <c r="E99" s="17"/>
      <c r="F99" s="16"/>
      <c r="G99" s="16"/>
      <c r="H99" s="16"/>
      <c r="I99" s="17"/>
      <c r="J99" s="17"/>
      <c r="K99" s="17"/>
      <c r="L99" s="17"/>
      <c r="M99" s="18"/>
      <c r="N99" s="17"/>
      <c r="O99" s="17"/>
      <c r="P99" s="17"/>
      <c r="Q99" s="17"/>
      <c r="R99" s="2"/>
      <c r="S99" s="20"/>
      <c r="T99" s="22"/>
      <c r="U99" s="2"/>
      <c r="V99" s="2"/>
      <c r="W99" s="2"/>
      <c r="X99" s="2"/>
      <c r="Y99" s="2"/>
      <c r="Z99" s="2"/>
      <c r="AA99" s="2"/>
      <c r="AB99" s="2"/>
      <c r="AC99" s="21"/>
      <c r="AD99" s="21"/>
      <c r="AE99" s="21"/>
    </row>
    <row r="100" spans="1:31" ht="15.75" customHeight="1" x14ac:dyDescent="0.2">
      <c r="A100" s="2"/>
      <c r="B100" s="2"/>
      <c r="C100" s="25"/>
      <c r="D100" s="17"/>
      <c r="E100" s="17"/>
      <c r="F100" s="16"/>
      <c r="G100" s="16"/>
      <c r="H100" s="16"/>
      <c r="I100" s="17"/>
      <c r="J100" s="17"/>
      <c r="K100" s="17"/>
      <c r="L100" s="17"/>
      <c r="M100" s="18"/>
      <c r="N100" s="17"/>
      <c r="O100" s="17"/>
      <c r="P100" s="17"/>
      <c r="Q100" s="17"/>
      <c r="R100" s="2"/>
      <c r="S100" s="20"/>
      <c r="T100" s="22"/>
      <c r="U100" s="2"/>
      <c r="V100" s="2"/>
      <c r="W100" s="2"/>
      <c r="X100" s="2"/>
      <c r="Y100" s="2"/>
      <c r="Z100" s="2"/>
      <c r="AA100" s="2"/>
      <c r="AB100" s="2"/>
      <c r="AC100" s="21"/>
      <c r="AD100" s="21"/>
      <c r="AE100" s="21"/>
    </row>
    <row r="101" spans="1:31" ht="15.75" customHeight="1" x14ac:dyDescent="0.2">
      <c r="A101" s="2"/>
      <c r="B101" s="2"/>
      <c r="C101" s="25"/>
      <c r="D101" s="17"/>
      <c r="E101" s="17"/>
      <c r="F101" s="16"/>
      <c r="G101" s="16"/>
      <c r="H101" s="16"/>
      <c r="I101" s="17"/>
      <c r="J101" s="17"/>
      <c r="K101" s="17"/>
      <c r="L101" s="17"/>
      <c r="M101" s="18"/>
      <c r="N101" s="17"/>
      <c r="O101" s="17"/>
      <c r="P101" s="17"/>
      <c r="Q101" s="17"/>
      <c r="R101" s="2"/>
      <c r="S101" s="20"/>
      <c r="T101" s="22"/>
      <c r="U101" s="2"/>
      <c r="V101" s="2"/>
      <c r="W101" s="2"/>
      <c r="X101" s="2"/>
      <c r="Y101" s="2"/>
      <c r="Z101" s="2"/>
      <c r="AA101" s="2"/>
      <c r="AB101" s="2"/>
      <c r="AC101" s="21"/>
      <c r="AD101" s="21"/>
      <c r="AE101" s="21"/>
    </row>
    <row r="102" spans="1:31" ht="15.75" customHeight="1" x14ac:dyDescent="0.2">
      <c r="A102" s="2"/>
      <c r="B102" s="2"/>
      <c r="C102" s="25"/>
      <c r="D102" s="17"/>
      <c r="E102" s="17"/>
      <c r="F102" s="16"/>
      <c r="G102" s="16"/>
      <c r="H102" s="16"/>
      <c r="I102" s="17"/>
      <c r="J102" s="17"/>
      <c r="K102" s="17"/>
      <c r="L102" s="17"/>
      <c r="M102" s="18"/>
      <c r="N102" s="17"/>
      <c r="O102" s="17"/>
      <c r="P102" s="17"/>
      <c r="Q102" s="17"/>
      <c r="R102" s="2"/>
      <c r="S102" s="20"/>
      <c r="T102" s="22"/>
      <c r="U102" s="2"/>
      <c r="V102" s="2"/>
      <c r="W102" s="2"/>
      <c r="X102" s="2"/>
      <c r="Y102" s="2"/>
      <c r="Z102" s="2"/>
      <c r="AA102" s="2"/>
      <c r="AB102" s="2"/>
      <c r="AC102" s="21"/>
      <c r="AD102" s="21"/>
      <c r="AE102" s="21"/>
    </row>
    <row r="103" spans="1:31" ht="15.75" customHeight="1" x14ac:dyDescent="0.2">
      <c r="A103" s="2"/>
      <c r="B103" s="2"/>
      <c r="C103" s="25"/>
      <c r="D103" s="17"/>
      <c r="E103" s="17"/>
      <c r="F103" s="16"/>
      <c r="G103" s="16"/>
      <c r="H103" s="16"/>
      <c r="I103" s="17"/>
      <c r="J103" s="17"/>
      <c r="K103" s="17"/>
      <c r="L103" s="17"/>
      <c r="M103" s="18"/>
      <c r="N103" s="17"/>
      <c r="O103" s="17"/>
      <c r="P103" s="17"/>
      <c r="Q103" s="17"/>
      <c r="R103" s="2"/>
      <c r="S103" s="20"/>
      <c r="T103" s="22"/>
      <c r="U103" s="2"/>
      <c r="V103" s="2"/>
      <c r="W103" s="2"/>
      <c r="X103" s="2"/>
      <c r="Y103" s="2"/>
      <c r="Z103" s="2"/>
      <c r="AA103" s="2"/>
      <c r="AB103" s="2"/>
      <c r="AC103" s="21"/>
      <c r="AD103" s="21"/>
      <c r="AE103" s="21"/>
    </row>
    <row r="104" spans="1:31" ht="15.75" customHeight="1" x14ac:dyDescent="0.2">
      <c r="A104" s="2"/>
      <c r="B104" s="2"/>
      <c r="C104" s="25"/>
      <c r="D104" s="17"/>
      <c r="E104" s="17"/>
      <c r="F104" s="16"/>
      <c r="G104" s="16"/>
      <c r="H104" s="16"/>
      <c r="I104" s="17"/>
      <c r="J104" s="17"/>
      <c r="K104" s="17"/>
      <c r="L104" s="17"/>
      <c r="M104" s="18"/>
      <c r="N104" s="17"/>
      <c r="O104" s="17"/>
      <c r="P104" s="17"/>
      <c r="Q104" s="17"/>
      <c r="R104" s="2"/>
      <c r="S104" s="20"/>
      <c r="T104" s="22"/>
      <c r="U104" s="2"/>
      <c r="V104" s="2"/>
      <c r="W104" s="2"/>
      <c r="X104" s="2"/>
      <c r="Y104" s="2"/>
      <c r="Z104" s="2"/>
      <c r="AA104" s="2"/>
      <c r="AB104" s="2"/>
      <c r="AC104" s="21"/>
      <c r="AD104" s="21"/>
      <c r="AE104" s="21"/>
    </row>
    <row r="105" spans="1:31" ht="15.75" customHeight="1" x14ac:dyDescent="0.2">
      <c r="A105" s="2"/>
      <c r="B105" s="2"/>
      <c r="C105" s="25"/>
      <c r="D105" s="17"/>
      <c r="E105" s="17"/>
      <c r="F105" s="16"/>
      <c r="G105" s="16"/>
      <c r="H105" s="16"/>
      <c r="I105" s="17"/>
      <c r="J105" s="17"/>
      <c r="K105" s="17"/>
      <c r="L105" s="17"/>
      <c r="M105" s="18"/>
      <c r="N105" s="17"/>
      <c r="O105" s="17"/>
      <c r="P105" s="17"/>
      <c r="Q105" s="17"/>
      <c r="R105" s="2"/>
      <c r="S105" s="20"/>
      <c r="T105" s="22"/>
      <c r="U105" s="2"/>
      <c r="V105" s="2"/>
      <c r="W105" s="2"/>
      <c r="X105" s="2"/>
      <c r="Y105" s="2"/>
      <c r="Z105" s="2"/>
      <c r="AA105" s="2"/>
      <c r="AB105" s="2"/>
      <c r="AC105" s="21"/>
      <c r="AD105" s="21"/>
      <c r="AE105" s="21"/>
    </row>
    <row r="106" spans="1:31" ht="15.75" customHeight="1" x14ac:dyDescent="0.2">
      <c r="A106" s="2"/>
      <c r="B106" s="2"/>
      <c r="C106" s="25"/>
      <c r="D106" s="17"/>
      <c r="E106" s="17"/>
      <c r="F106" s="16"/>
      <c r="G106" s="16"/>
      <c r="H106" s="16"/>
      <c r="I106" s="17"/>
      <c r="J106" s="17"/>
      <c r="K106" s="17"/>
      <c r="L106" s="17"/>
      <c r="M106" s="18"/>
      <c r="N106" s="17"/>
      <c r="O106" s="17"/>
      <c r="P106" s="17"/>
      <c r="Q106" s="17"/>
      <c r="R106" s="2"/>
      <c r="S106" s="20"/>
      <c r="T106" s="22"/>
      <c r="U106" s="2"/>
      <c r="V106" s="2"/>
      <c r="W106" s="2"/>
      <c r="X106" s="2"/>
      <c r="Y106" s="2"/>
      <c r="Z106" s="2"/>
      <c r="AA106" s="2"/>
      <c r="AB106" s="2"/>
      <c r="AC106" s="21"/>
      <c r="AD106" s="21"/>
      <c r="AE106" s="21"/>
    </row>
    <row r="107" spans="1:31" ht="15.75" customHeight="1" x14ac:dyDescent="0.2">
      <c r="A107" s="2"/>
      <c r="B107" s="2"/>
      <c r="C107" s="25"/>
      <c r="D107" s="17"/>
      <c r="E107" s="17"/>
      <c r="F107" s="16"/>
      <c r="G107" s="16"/>
      <c r="H107" s="16"/>
      <c r="I107" s="17"/>
      <c r="J107" s="17"/>
      <c r="K107" s="17"/>
      <c r="L107" s="17"/>
      <c r="M107" s="18"/>
      <c r="N107" s="17"/>
      <c r="O107" s="17"/>
      <c r="P107" s="17"/>
      <c r="Q107" s="17"/>
      <c r="R107" s="2"/>
      <c r="S107" s="20"/>
      <c r="T107" s="22"/>
      <c r="U107" s="2"/>
      <c r="V107" s="2"/>
      <c r="W107" s="2"/>
      <c r="X107" s="2"/>
      <c r="Y107" s="2"/>
      <c r="Z107" s="2"/>
      <c r="AA107" s="2"/>
      <c r="AB107" s="2"/>
      <c r="AC107" s="21"/>
      <c r="AD107" s="21"/>
      <c r="AE107" s="21"/>
    </row>
    <row r="108" spans="1:31" ht="15.75" customHeight="1" x14ac:dyDescent="0.2">
      <c r="A108" s="2"/>
      <c r="B108" s="2"/>
      <c r="C108" s="25"/>
      <c r="D108" s="17"/>
      <c r="E108" s="17"/>
      <c r="F108" s="16"/>
      <c r="G108" s="16"/>
      <c r="H108" s="16"/>
      <c r="I108" s="17"/>
      <c r="J108" s="17"/>
      <c r="K108" s="17"/>
      <c r="L108" s="17"/>
      <c r="M108" s="18"/>
      <c r="N108" s="17"/>
      <c r="O108" s="17"/>
      <c r="P108" s="17"/>
      <c r="Q108" s="17"/>
      <c r="R108" s="2"/>
      <c r="S108" s="20"/>
      <c r="T108" s="22"/>
      <c r="U108" s="2"/>
      <c r="V108" s="2"/>
      <c r="W108" s="2"/>
      <c r="X108" s="2"/>
      <c r="Y108" s="2"/>
      <c r="Z108" s="2"/>
      <c r="AA108" s="2"/>
      <c r="AB108" s="2"/>
      <c r="AC108" s="21"/>
      <c r="AD108" s="21"/>
      <c r="AE108" s="21"/>
    </row>
    <row r="109" spans="1:31" ht="15.75" customHeight="1" x14ac:dyDescent="0.2">
      <c r="A109" s="2"/>
      <c r="B109" s="2"/>
      <c r="C109" s="25"/>
      <c r="D109" s="17"/>
      <c r="E109" s="17"/>
      <c r="F109" s="16"/>
      <c r="G109" s="16"/>
      <c r="H109" s="16"/>
      <c r="I109" s="17"/>
      <c r="J109" s="17"/>
      <c r="K109" s="17"/>
      <c r="L109" s="17"/>
      <c r="M109" s="18"/>
      <c r="N109" s="17"/>
      <c r="O109" s="17"/>
      <c r="P109" s="17"/>
      <c r="Q109" s="17"/>
      <c r="R109" s="2"/>
      <c r="S109" s="20"/>
      <c r="T109" s="22"/>
      <c r="U109" s="2"/>
      <c r="V109" s="2"/>
      <c r="W109" s="2"/>
      <c r="X109" s="2"/>
      <c r="Y109" s="2"/>
      <c r="Z109" s="2"/>
      <c r="AA109" s="2"/>
      <c r="AB109" s="2"/>
      <c r="AC109" s="21"/>
      <c r="AD109" s="21"/>
      <c r="AE109" s="21"/>
    </row>
    <row r="110" spans="1:31" ht="15.75" customHeight="1" x14ac:dyDescent="0.2">
      <c r="A110" s="2"/>
      <c r="B110" s="2"/>
      <c r="C110" s="25"/>
      <c r="D110" s="17"/>
      <c r="E110" s="17"/>
      <c r="F110" s="16"/>
      <c r="G110" s="16"/>
      <c r="H110" s="16"/>
      <c r="I110" s="17"/>
      <c r="J110" s="17"/>
      <c r="K110" s="17"/>
      <c r="L110" s="17"/>
      <c r="M110" s="18"/>
      <c r="N110" s="17"/>
      <c r="O110" s="17"/>
      <c r="P110" s="17"/>
      <c r="Q110" s="17"/>
      <c r="R110" s="2"/>
      <c r="S110" s="20"/>
      <c r="T110" s="22"/>
      <c r="U110" s="2"/>
      <c r="V110" s="2"/>
      <c r="W110" s="2"/>
      <c r="X110" s="2"/>
      <c r="Y110" s="2"/>
      <c r="Z110" s="2"/>
      <c r="AA110" s="2"/>
      <c r="AB110" s="2"/>
      <c r="AC110" s="21"/>
      <c r="AD110" s="21"/>
      <c r="AE110" s="21"/>
    </row>
    <row r="111" spans="1:31" ht="15.75" customHeight="1" x14ac:dyDescent="0.2">
      <c r="A111" s="2"/>
      <c r="B111" s="2"/>
      <c r="C111" s="25"/>
      <c r="D111" s="17"/>
      <c r="E111" s="17"/>
      <c r="F111" s="16"/>
      <c r="G111" s="16"/>
      <c r="H111" s="16"/>
      <c r="I111" s="17"/>
      <c r="J111" s="17"/>
      <c r="K111" s="17"/>
      <c r="L111" s="17"/>
      <c r="M111" s="18"/>
      <c r="N111" s="17"/>
      <c r="O111" s="17"/>
      <c r="P111" s="17"/>
      <c r="Q111" s="17"/>
      <c r="R111" s="2"/>
      <c r="S111" s="20"/>
      <c r="T111" s="22"/>
      <c r="U111" s="2"/>
      <c r="V111" s="2"/>
      <c r="W111" s="2"/>
      <c r="X111" s="2"/>
      <c r="Y111" s="2"/>
      <c r="Z111" s="2"/>
      <c r="AA111" s="2"/>
      <c r="AB111" s="2"/>
      <c r="AC111" s="21"/>
      <c r="AD111" s="21"/>
      <c r="AE111" s="21"/>
    </row>
    <row r="112" spans="1:31" ht="15.75" customHeight="1" x14ac:dyDescent="0.2">
      <c r="A112" s="2"/>
      <c r="B112" s="2"/>
      <c r="C112" s="25"/>
      <c r="D112" s="17"/>
      <c r="E112" s="17"/>
      <c r="F112" s="16"/>
      <c r="G112" s="16"/>
      <c r="H112" s="16"/>
      <c r="I112" s="17"/>
      <c r="J112" s="17"/>
      <c r="K112" s="17"/>
      <c r="L112" s="17"/>
      <c r="M112" s="18"/>
      <c r="N112" s="17"/>
      <c r="O112" s="17"/>
      <c r="P112" s="17"/>
      <c r="Q112" s="17"/>
      <c r="R112" s="2"/>
      <c r="S112" s="20"/>
      <c r="T112" s="22"/>
      <c r="U112" s="2"/>
      <c r="V112" s="2"/>
      <c r="W112" s="2"/>
      <c r="X112" s="2"/>
      <c r="Y112" s="2"/>
      <c r="Z112" s="2"/>
      <c r="AA112" s="2"/>
      <c r="AB112" s="2"/>
      <c r="AC112" s="21"/>
      <c r="AD112" s="21"/>
      <c r="AE112" s="21"/>
    </row>
    <row r="113" spans="1:31" ht="15.75" customHeight="1" x14ac:dyDescent="0.2">
      <c r="A113" s="2"/>
      <c r="B113" s="2"/>
      <c r="C113" s="25"/>
      <c r="D113" s="17"/>
      <c r="E113" s="17"/>
      <c r="F113" s="16"/>
      <c r="G113" s="16"/>
      <c r="H113" s="16"/>
      <c r="I113" s="17"/>
      <c r="J113" s="17"/>
      <c r="K113" s="17"/>
      <c r="L113" s="17"/>
      <c r="M113" s="18"/>
      <c r="N113" s="17"/>
      <c r="O113" s="17"/>
      <c r="P113" s="17"/>
      <c r="Q113" s="17"/>
      <c r="R113" s="2"/>
      <c r="S113" s="20"/>
      <c r="T113" s="22"/>
      <c r="U113" s="2"/>
      <c r="V113" s="2"/>
      <c r="W113" s="2"/>
      <c r="X113" s="2"/>
      <c r="Y113" s="2"/>
      <c r="Z113" s="2"/>
      <c r="AA113" s="2"/>
      <c r="AB113" s="2"/>
      <c r="AC113" s="21"/>
      <c r="AD113" s="21"/>
      <c r="AE113" s="21"/>
    </row>
    <row r="114" spans="1:31" ht="15.75" customHeight="1" x14ac:dyDescent="0.2">
      <c r="A114" s="2"/>
      <c r="B114" s="2"/>
      <c r="C114" s="25"/>
      <c r="D114" s="17"/>
      <c r="E114" s="17"/>
      <c r="F114" s="16"/>
      <c r="G114" s="16"/>
      <c r="H114" s="16"/>
      <c r="I114" s="17"/>
      <c r="J114" s="17"/>
      <c r="K114" s="17"/>
      <c r="L114" s="17"/>
      <c r="M114" s="18"/>
      <c r="N114" s="17"/>
      <c r="O114" s="17"/>
      <c r="P114" s="17"/>
      <c r="Q114" s="17"/>
      <c r="R114" s="2"/>
      <c r="S114" s="20"/>
      <c r="T114" s="22"/>
      <c r="U114" s="2"/>
      <c r="V114" s="2"/>
      <c r="W114" s="2"/>
      <c r="X114" s="2"/>
      <c r="Y114" s="2"/>
      <c r="Z114" s="2"/>
      <c r="AA114" s="2"/>
      <c r="AB114" s="2"/>
      <c r="AC114" s="21"/>
      <c r="AD114" s="21"/>
      <c r="AE114" s="21"/>
    </row>
    <row r="115" spans="1:31" ht="15.75" customHeight="1" x14ac:dyDescent="0.2">
      <c r="A115" s="2"/>
      <c r="B115" s="2"/>
      <c r="C115" s="25"/>
      <c r="D115" s="17"/>
      <c r="E115" s="17"/>
      <c r="F115" s="16"/>
      <c r="G115" s="16"/>
      <c r="H115" s="16"/>
      <c r="I115" s="17"/>
      <c r="J115" s="17"/>
      <c r="K115" s="17"/>
      <c r="L115" s="17"/>
      <c r="M115" s="18"/>
      <c r="N115" s="17"/>
      <c r="O115" s="17"/>
      <c r="P115" s="17"/>
      <c r="Q115" s="17"/>
      <c r="R115" s="2"/>
      <c r="S115" s="20"/>
      <c r="T115" s="22"/>
      <c r="U115" s="2"/>
      <c r="V115" s="2"/>
      <c r="W115" s="2"/>
      <c r="X115" s="2"/>
      <c r="Y115" s="2"/>
      <c r="Z115" s="2"/>
      <c r="AA115" s="2"/>
      <c r="AB115" s="2"/>
      <c r="AC115" s="21"/>
      <c r="AD115" s="21"/>
      <c r="AE115" s="21"/>
    </row>
    <row r="116" spans="1:31" ht="15.75" customHeight="1" x14ac:dyDescent="0.2">
      <c r="A116" s="2"/>
      <c r="B116" s="2"/>
      <c r="C116" s="25"/>
      <c r="D116" s="17"/>
      <c r="E116" s="17"/>
      <c r="F116" s="16"/>
      <c r="G116" s="16"/>
      <c r="H116" s="16"/>
      <c r="I116" s="17"/>
      <c r="J116" s="17"/>
      <c r="K116" s="17"/>
      <c r="L116" s="17"/>
      <c r="M116" s="18"/>
      <c r="N116" s="17"/>
      <c r="O116" s="17"/>
      <c r="P116" s="17"/>
      <c r="Q116" s="17"/>
      <c r="R116" s="2"/>
      <c r="S116" s="20"/>
      <c r="T116" s="22"/>
      <c r="U116" s="2"/>
      <c r="V116" s="2"/>
      <c r="W116" s="2"/>
      <c r="X116" s="2"/>
      <c r="Y116" s="2"/>
      <c r="Z116" s="2"/>
      <c r="AA116" s="2"/>
      <c r="AB116" s="2"/>
      <c r="AC116" s="21"/>
      <c r="AD116" s="21"/>
      <c r="AE116" s="21"/>
    </row>
    <row r="117" spans="1:31" ht="15.75" customHeight="1" x14ac:dyDescent="0.2">
      <c r="A117" s="2"/>
      <c r="B117" s="2"/>
      <c r="C117" s="25"/>
      <c r="D117" s="17"/>
      <c r="E117" s="17"/>
      <c r="F117" s="16"/>
      <c r="G117" s="16"/>
      <c r="H117" s="16"/>
      <c r="I117" s="17"/>
      <c r="J117" s="17"/>
      <c r="K117" s="17"/>
      <c r="L117" s="17"/>
      <c r="M117" s="18"/>
      <c r="N117" s="17"/>
      <c r="O117" s="17"/>
      <c r="P117" s="17"/>
      <c r="Q117" s="17"/>
      <c r="R117" s="2"/>
      <c r="S117" s="20"/>
      <c r="T117" s="22"/>
      <c r="U117" s="2"/>
      <c r="V117" s="2"/>
      <c r="W117" s="2"/>
      <c r="X117" s="2"/>
      <c r="Y117" s="2"/>
      <c r="Z117" s="2"/>
      <c r="AA117" s="2"/>
      <c r="AB117" s="2"/>
      <c r="AC117" s="21"/>
      <c r="AD117" s="21"/>
      <c r="AE117" s="21"/>
    </row>
    <row r="118" spans="1:31" ht="15.75" customHeight="1" x14ac:dyDescent="0.2">
      <c r="A118" s="2"/>
      <c r="B118" s="2"/>
      <c r="C118" s="25"/>
      <c r="D118" s="17"/>
      <c r="E118" s="17"/>
      <c r="F118" s="16"/>
      <c r="G118" s="16"/>
      <c r="H118" s="16"/>
      <c r="I118" s="17"/>
      <c r="J118" s="17"/>
      <c r="K118" s="17"/>
      <c r="L118" s="17"/>
      <c r="M118" s="18"/>
      <c r="N118" s="17"/>
      <c r="O118" s="17"/>
      <c r="P118" s="17"/>
      <c r="Q118" s="17"/>
      <c r="R118" s="2"/>
      <c r="S118" s="20"/>
      <c r="T118" s="22"/>
      <c r="U118" s="2"/>
      <c r="V118" s="2"/>
      <c r="W118" s="2"/>
      <c r="X118" s="2"/>
      <c r="Y118" s="2"/>
      <c r="Z118" s="2"/>
      <c r="AA118" s="2"/>
      <c r="AB118" s="2"/>
      <c r="AC118" s="21"/>
      <c r="AD118" s="21"/>
      <c r="AE118" s="21"/>
    </row>
    <row r="119" spans="1:31" ht="15.75" customHeight="1" x14ac:dyDescent="0.2">
      <c r="A119" s="2"/>
      <c r="B119" s="2"/>
      <c r="C119" s="25"/>
      <c r="D119" s="17"/>
      <c r="E119" s="17"/>
      <c r="F119" s="16"/>
      <c r="G119" s="16"/>
      <c r="H119" s="16"/>
      <c r="I119" s="17"/>
      <c r="J119" s="17"/>
      <c r="K119" s="17"/>
      <c r="L119" s="17"/>
      <c r="M119" s="18"/>
      <c r="N119" s="17"/>
      <c r="O119" s="17"/>
      <c r="P119" s="17"/>
      <c r="Q119" s="17"/>
      <c r="R119" s="2"/>
      <c r="S119" s="20"/>
      <c r="T119" s="22"/>
      <c r="U119" s="2"/>
      <c r="V119" s="2"/>
      <c r="W119" s="2"/>
      <c r="X119" s="2"/>
      <c r="Y119" s="2"/>
      <c r="Z119" s="2"/>
      <c r="AA119" s="2"/>
      <c r="AB119" s="2"/>
      <c r="AC119" s="21"/>
      <c r="AD119" s="21"/>
      <c r="AE119" s="21"/>
    </row>
    <row r="120" spans="1:31" ht="15.75" customHeight="1" x14ac:dyDescent="0.2">
      <c r="A120" s="2"/>
      <c r="B120" s="2"/>
      <c r="C120" s="25"/>
      <c r="D120" s="17"/>
      <c r="E120" s="17"/>
      <c r="F120" s="16"/>
      <c r="G120" s="16"/>
      <c r="H120" s="16"/>
      <c r="I120" s="17"/>
      <c r="J120" s="17"/>
      <c r="K120" s="17"/>
      <c r="L120" s="17"/>
      <c r="M120" s="18"/>
      <c r="N120" s="17"/>
      <c r="O120" s="17"/>
      <c r="P120" s="17"/>
      <c r="Q120" s="17"/>
      <c r="R120" s="2"/>
      <c r="S120" s="20"/>
      <c r="T120" s="22"/>
      <c r="U120" s="2"/>
      <c r="V120" s="2"/>
      <c r="W120" s="2"/>
      <c r="X120" s="2"/>
      <c r="Y120" s="2"/>
      <c r="Z120" s="2"/>
      <c r="AA120" s="2"/>
      <c r="AB120" s="2"/>
      <c r="AC120" s="21"/>
      <c r="AD120" s="21"/>
      <c r="AE120" s="21"/>
    </row>
    <row r="121" spans="1:31" ht="15.75" customHeight="1" x14ac:dyDescent="0.2">
      <c r="A121" s="2"/>
      <c r="B121" s="2"/>
      <c r="C121" s="25"/>
      <c r="D121" s="17"/>
      <c r="E121" s="17"/>
      <c r="F121" s="16"/>
      <c r="G121" s="16"/>
      <c r="H121" s="16"/>
      <c r="I121" s="17"/>
      <c r="J121" s="17"/>
      <c r="K121" s="17"/>
      <c r="L121" s="17"/>
      <c r="M121" s="18"/>
      <c r="N121" s="17"/>
      <c r="O121" s="17"/>
      <c r="P121" s="17"/>
      <c r="Q121" s="17"/>
      <c r="R121" s="2"/>
      <c r="S121" s="20"/>
      <c r="T121" s="22"/>
      <c r="U121" s="2"/>
      <c r="V121" s="2"/>
      <c r="W121" s="2"/>
      <c r="X121" s="2"/>
      <c r="Y121" s="2"/>
      <c r="Z121" s="2"/>
      <c r="AA121" s="2"/>
      <c r="AB121" s="2"/>
      <c r="AC121" s="21"/>
      <c r="AD121" s="21"/>
      <c r="AE121" s="21"/>
    </row>
    <row r="122" spans="1:31" ht="15.75" customHeight="1" x14ac:dyDescent="0.2">
      <c r="A122" s="2"/>
      <c r="B122" s="2"/>
      <c r="C122" s="25"/>
      <c r="D122" s="17"/>
      <c r="E122" s="17"/>
      <c r="F122" s="16"/>
      <c r="G122" s="16"/>
      <c r="H122" s="16"/>
      <c r="I122" s="17"/>
      <c r="J122" s="17"/>
      <c r="K122" s="17"/>
      <c r="L122" s="17"/>
      <c r="M122" s="18"/>
      <c r="N122" s="17"/>
      <c r="O122" s="17"/>
      <c r="P122" s="17"/>
      <c r="Q122" s="17"/>
      <c r="R122" s="2"/>
      <c r="S122" s="20"/>
      <c r="T122" s="22"/>
      <c r="U122" s="2"/>
      <c r="V122" s="2"/>
      <c r="W122" s="2"/>
      <c r="X122" s="2"/>
      <c r="Y122" s="2"/>
      <c r="Z122" s="2"/>
      <c r="AA122" s="2"/>
      <c r="AB122" s="2"/>
      <c r="AC122" s="21"/>
      <c r="AD122" s="21"/>
      <c r="AE122" s="21"/>
    </row>
    <row r="123" spans="1:31" ht="15.75" customHeight="1" x14ac:dyDescent="0.2">
      <c r="A123" s="2"/>
      <c r="B123" s="2"/>
      <c r="C123" s="25"/>
      <c r="D123" s="17"/>
      <c r="E123" s="17"/>
      <c r="F123" s="16"/>
      <c r="G123" s="16"/>
      <c r="H123" s="16"/>
      <c r="I123" s="17"/>
      <c r="J123" s="17"/>
      <c r="K123" s="17"/>
      <c r="L123" s="17"/>
      <c r="M123" s="18"/>
      <c r="N123" s="17"/>
      <c r="O123" s="17"/>
      <c r="P123" s="17"/>
      <c r="Q123" s="17"/>
      <c r="R123" s="2"/>
      <c r="S123" s="20"/>
      <c r="T123" s="22"/>
      <c r="U123" s="2"/>
      <c r="V123" s="2"/>
      <c r="W123" s="2"/>
      <c r="X123" s="2"/>
      <c r="Y123" s="2"/>
      <c r="Z123" s="2"/>
      <c r="AA123" s="2"/>
      <c r="AB123" s="2"/>
      <c r="AC123" s="21"/>
      <c r="AD123" s="21"/>
      <c r="AE123" s="21"/>
    </row>
    <row r="124" spans="1:31" ht="15.75" customHeight="1" x14ac:dyDescent="0.2">
      <c r="A124" s="2"/>
      <c r="B124" s="2"/>
      <c r="C124" s="25"/>
      <c r="D124" s="17"/>
      <c r="E124" s="17"/>
      <c r="F124" s="16"/>
      <c r="G124" s="16"/>
      <c r="H124" s="16"/>
      <c r="I124" s="17"/>
      <c r="J124" s="17"/>
      <c r="K124" s="17"/>
      <c r="L124" s="17"/>
      <c r="M124" s="18"/>
      <c r="N124" s="17"/>
      <c r="O124" s="17"/>
      <c r="P124" s="17"/>
      <c r="Q124" s="17"/>
      <c r="R124" s="2"/>
      <c r="S124" s="20"/>
      <c r="T124" s="22"/>
      <c r="U124" s="2"/>
      <c r="V124" s="2"/>
      <c r="W124" s="2"/>
      <c r="X124" s="2"/>
      <c r="Y124" s="2"/>
      <c r="Z124" s="2"/>
      <c r="AA124" s="2"/>
      <c r="AB124" s="2"/>
      <c r="AC124" s="21"/>
      <c r="AD124" s="21"/>
      <c r="AE124" s="21"/>
    </row>
    <row r="125" spans="1:31" ht="15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W1:W2"/>
    <mergeCell ref="AE1:AE2"/>
    <mergeCell ref="AF1:AF2"/>
    <mergeCell ref="X1:X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</mergeCells>
  <conditionalFormatting sqref="Q1:Q3 Q12:Q1000">
    <cfRule type="cellIs" dxfId="215" priority="1" operator="lessThan">
      <formula>100</formula>
    </cfRule>
  </conditionalFormatting>
  <conditionalFormatting sqref="Q1:Q3 Q12:Q1000">
    <cfRule type="cellIs" dxfId="214" priority="2" operator="lessThan">
      <formula>100</formula>
    </cfRule>
  </conditionalFormatting>
  <conditionalFormatting sqref="I1:I3 I12:I1000">
    <cfRule type="cellIs" dxfId="213" priority="3" operator="lessThan">
      <formula>0.05</formula>
    </cfRule>
  </conditionalFormatting>
  <conditionalFormatting sqref="Q4">
    <cfRule type="cellIs" dxfId="212" priority="4" operator="lessThan">
      <formula>100</formula>
    </cfRule>
  </conditionalFormatting>
  <conditionalFormatting sqref="Q4">
    <cfRule type="cellIs" dxfId="211" priority="5" operator="lessThan">
      <formula>100</formula>
    </cfRule>
  </conditionalFormatting>
  <conditionalFormatting sqref="I4">
    <cfRule type="cellIs" dxfId="210" priority="6" operator="lessThan">
      <formula>0.05</formula>
    </cfRule>
  </conditionalFormatting>
  <conditionalFormatting sqref="Q5">
    <cfRule type="cellIs" dxfId="209" priority="7" operator="lessThan">
      <formula>100</formula>
    </cfRule>
  </conditionalFormatting>
  <conditionalFormatting sqref="Q5">
    <cfRule type="cellIs" dxfId="208" priority="8" operator="lessThan">
      <formula>100</formula>
    </cfRule>
  </conditionalFormatting>
  <conditionalFormatting sqref="I5">
    <cfRule type="cellIs" dxfId="207" priority="9" operator="lessThan">
      <formula>0.05</formula>
    </cfRule>
  </conditionalFormatting>
  <conditionalFormatting sqref="Q6:Q11">
    <cfRule type="cellIs" dxfId="206" priority="10" operator="lessThan">
      <formula>100</formula>
    </cfRule>
  </conditionalFormatting>
  <conditionalFormatting sqref="Q6:Q11">
    <cfRule type="cellIs" dxfId="205" priority="11" operator="lessThan">
      <formula>100</formula>
    </cfRule>
  </conditionalFormatting>
  <conditionalFormatting sqref="I6:I11">
    <cfRule type="cellIs" dxfId="204" priority="12" operator="lessThan">
      <formula>0.05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0U-X7C5-MCGG Oven Mitt Chop it</vt:lpstr>
      <vt:lpstr>0O-Q27Y-PG0I Watt Meter Double</vt:lpstr>
      <vt:lpstr>32-WJD6-KIO0 Watt Meter Quad</vt:lpstr>
      <vt:lpstr>4V-HRX6-7753 Coldest Brew</vt:lpstr>
      <vt:lpstr>65-Q7IT-FVM7 XXL Consumer</vt:lpstr>
      <vt:lpstr>6L-9DAU-Z8DD Oven Mitt Dishes</vt:lpstr>
      <vt:lpstr>7T-77I7-QCC9 Full Size FDB</vt:lpstr>
      <vt:lpstr>7T-77I7-QCC9 JFull Size FDB JOS</vt:lpstr>
      <vt:lpstr>8M-9IS8-488DOven Mitt Two Shots</vt:lpstr>
      <vt:lpstr>8Y-M04H-CDDD Pizza FDB</vt:lpstr>
      <vt:lpstr>9B-O4S2-6IBF Backpack</vt:lpstr>
      <vt:lpstr>BZ-TD9H-X4SZ Oven Mitt Smoke</vt:lpstr>
      <vt:lpstr>C4-ZHHP-Q3C7 Pizza Carrier</vt:lpstr>
      <vt:lpstr>CM-IFC-163CR30</vt:lpstr>
      <vt:lpstr>CM-IFC-WRP-MULTI-15PK</vt:lpstr>
      <vt:lpstr>CM-IL-DH35-BK6</vt:lpstr>
      <vt:lpstr>CM-IL-DH35-S6</vt:lpstr>
      <vt:lpstr>CM-PL-FDB-HS</vt:lpstr>
      <vt:lpstr>CM-PP-BB-WALL</vt:lpstr>
      <vt:lpstr>CM-TH-163G10P</vt:lpstr>
      <vt:lpstr>F1-PT4W-Y8ZB Watt Meter Single</vt:lpstr>
      <vt:lpstr>NN-M6FH-1KJ8 Full Size Pro</vt:lpstr>
      <vt:lpstr>OU-TZES-TXXT Half Size FDB</vt:lpstr>
      <vt:lpstr>QP-MYZY-ZRMB Oven Mitt Whip</vt:lpstr>
      <vt:lpstr>QP-YFGN-DNXJ Table Tennis Blade</vt:lpstr>
      <vt:lpstr>SM-HFFJ-4C3D XL Consumer</vt:lpstr>
      <vt:lpstr>SN-APRO-4E9N Backpack Consumer</vt:lpstr>
      <vt:lpstr>VP-N0MT-N7ZS Cup Carrier</vt:lpstr>
      <vt:lpstr>W5-GQ4S-INDS L Consumer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2021-06-08T15:10:35Z</dcterms:modified>
</cp:coreProperties>
</file>